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EB7DDACE-AB56-574C-876A-A7E532ED9DE3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G21" i="21" l="1"/>
  <c r="SF21" i="21"/>
  <c r="SD21" i="21"/>
  <c r="SC21" i="21"/>
  <c r="SB21" i="21"/>
  <c r="SH21" i="21" s="1"/>
  <c r="SA21" i="21"/>
  <c r="SG20" i="21"/>
  <c r="SF20" i="21"/>
  <c r="SD20" i="21"/>
  <c r="SC20" i="21"/>
  <c r="SB20" i="21"/>
  <c r="SA20" i="21"/>
  <c r="SG19" i="21"/>
  <c r="SF19" i="21"/>
  <c r="SD19" i="21"/>
  <c r="SC19" i="21"/>
  <c r="SB19" i="21"/>
  <c r="SA19" i="21"/>
  <c r="SG18" i="21"/>
  <c r="SF18" i="21"/>
  <c r="SD18" i="21"/>
  <c r="SC18" i="21"/>
  <c r="SB18" i="21"/>
  <c r="SA18" i="21"/>
  <c r="SG17" i="21"/>
  <c r="SF17" i="21"/>
  <c r="SD17" i="21"/>
  <c r="SC17" i="21"/>
  <c r="SB17" i="21"/>
  <c r="SH17" i="21" s="1"/>
  <c r="SA17" i="21"/>
  <c r="SG16" i="21"/>
  <c r="SF16" i="21"/>
  <c r="SD16" i="21"/>
  <c r="SC16" i="21"/>
  <c r="SB16" i="21"/>
  <c r="SA16" i="21"/>
  <c r="SG15" i="21"/>
  <c r="SF15" i="21"/>
  <c r="SD15" i="21"/>
  <c r="SC15" i="21"/>
  <c r="SB15" i="21"/>
  <c r="SA15" i="21"/>
  <c r="SG14" i="21"/>
  <c r="SF14" i="21"/>
  <c r="SD14" i="21"/>
  <c r="SC14" i="21"/>
  <c r="SB14" i="21"/>
  <c r="SH14" i="21" s="1"/>
  <c r="SA14" i="21"/>
  <c r="SG13" i="21"/>
  <c r="SF13" i="21"/>
  <c r="SD13" i="21"/>
  <c r="SC13" i="21"/>
  <c r="SB13" i="21"/>
  <c r="SH13" i="21" s="1"/>
  <c r="SA13" i="21"/>
  <c r="SG12" i="21"/>
  <c r="SF12" i="21"/>
  <c r="SD12" i="21"/>
  <c r="SC12" i="21"/>
  <c r="SB12" i="21"/>
  <c r="SA12" i="21"/>
  <c r="SG11" i="21"/>
  <c r="SF11" i="21"/>
  <c r="SD11" i="21"/>
  <c r="SC11" i="21"/>
  <c r="SB11" i="21"/>
  <c r="SA11" i="21"/>
  <c r="SG10" i="21"/>
  <c r="SF10" i="21"/>
  <c r="SD10" i="21"/>
  <c r="SC10" i="21"/>
  <c r="SB10" i="21"/>
  <c r="SH10" i="21" s="1"/>
  <c r="SA10" i="21"/>
  <c r="SG9" i="21"/>
  <c r="SF9" i="21"/>
  <c r="SD9" i="21"/>
  <c r="SC9" i="21"/>
  <c r="SB9" i="21"/>
  <c r="SH9" i="21" s="1"/>
  <c r="SA9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6" i="21"/>
  <c r="SF6" i="21"/>
  <c r="SD6" i="21"/>
  <c r="SC6" i="21"/>
  <c r="SB6" i="21"/>
  <c r="SH6" i="21" s="1"/>
  <c r="SA6" i="21"/>
  <c r="SG5" i="21"/>
  <c r="SF5" i="21"/>
  <c r="SD5" i="21"/>
  <c r="SC5" i="21"/>
  <c r="SB5" i="21"/>
  <c r="SH5" i="21" s="1"/>
  <c r="SA5" i="21"/>
  <c r="SG4" i="21"/>
  <c r="SF4" i="21"/>
  <c r="SD4" i="21"/>
  <c r="SC4" i="21"/>
  <c r="SB4" i="21"/>
  <c r="SA4" i="21"/>
  <c r="RE21" i="21"/>
  <c r="RD21" i="21"/>
  <c r="RB21" i="21"/>
  <c r="RA21" i="21"/>
  <c r="QZ21" i="21"/>
  <c r="QY21" i="21"/>
  <c r="RE20" i="21"/>
  <c r="RD20" i="21"/>
  <c r="RB20" i="21"/>
  <c r="RA20" i="21"/>
  <c r="QZ20" i="21"/>
  <c r="RF20" i="21" s="1"/>
  <c r="QY20" i="21"/>
  <c r="RE19" i="21"/>
  <c r="RD19" i="21"/>
  <c r="RB19" i="21"/>
  <c r="RA19" i="21"/>
  <c r="QZ19" i="21"/>
  <c r="RF19" i="21" s="1"/>
  <c r="QY19" i="21"/>
  <c r="RE18" i="21"/>
  <c r="RD18" i="21"/>
  <c r="RB18" i="21"/>
  <c r="RA18" i="21"/>
  <c r="QZ18" i="21"/>
  <c r="QY18" i="21"/>
  <c r="RE17" i="21"/>
  <c r="RD17" i="21"/>
  <c r="RB17" i="21"/>
  <c r="RA17" i="21"/>
  <c r="QZ17" i="21"/>
  <c r="QY17" i="21"/>
  <c r="RE16" i="21"/>
  <c r="RD16" i="21"/>
  <c r="RB16" i="21"/>
  <c r="RA16" i="21"/>
  <c r="QZ16" i="21"/>
  <c r="RF16" i="21" s="1"/>
  <c r="QY16" i="21"/>
  <c r="RE15" i="21"/>
  <c r="RD15" i="21"/>
  <c r="RB15" i="21"/>
  <c r="RA15" i="21"/>
  <c r="QZ15" i="21"/>
  <c r="RF15" i="21" s="1"/>
  <c r="QY15" i="21"/>
  <c r="RE14" i="21"/>
  <c r="RD14" i="21"/>
  <c r="RB14" i="21"/>
  <c r="RA14" i="21"/>
  <c r="QZ14" i="21"/>
  <c r="QY14" i="21"/>
  <c r="RE13" i="21"/>
  <c r="RD13" i="21"/>
  <c r="RB13" i="21"/>
  <c r="RA13" i="21"/>
  <c r="QZ13" i="21"/>
  <c r="QY13" i="21"/>
  <c r="RE12" i="21"/>
  <c r="RD12" i="21"/>
  <c r="RB12" i="21"/>
  <c r="RA12" i="21"/>
  <c r="QZ12" i="21"/>
  <c r="RF12" i="21" s="1"/>
  <c r="QY12" i="21"/>
  <c r="RE11" i="21"/>
  <c r="RD11" i="21"/>
  <c r="RB11" i="21"/>
  <c r="RA11" i="21"/>
  <c r="QZ11" i="21"/>
  <c r="RF11" i="21" s="1"/>
  <c r="QY11" i="21"/>
  <c r="RE10" i="21"/>
  <c r="RD10" i="21"/>
  <c r="RB10" i="21"/>
  <c r="RA10" i="21"/>
  <c r="QZ10" i="21"/>
  <c r="QY10" i="21"/>
  <c r="RE9" i="21"/>
  <c r="RD9" i="21"/>
  <c r="RB9" i="21"/>
  <c r="RA9" i="21"/>
  <c r="QZ9" i="21"/>
  <c r="QY9" i="21"/>
  <c r="RE8" i="21"/>
  <c r="RD8" i="21"/>
  <c r="RB8" i="21"/>
  <c r="RA8" i="21"/>
  <c r="QZ8" i="21"/>
  <c r="RF8" i="21" s="1"/>
  <c r="QY8" i="21"/>
  <c r="RE7" i="21"/>
  <c r="RD7" i="21"/>
  <c r="RB7" i="21"/>
  <c r="RA7" i="21"/>
  <c r="QZ7" i="21"/>
  <c r="RF7" i="21" s="1"/>
  <c r="QY7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RF4" i="21" s="1"/>
  <c r="QY4" i="21"/>
  <c r="QC21" i="21"/>
  <c r="QB21" i="21"/>
  <c r="PZ21" i="21"/>
  <c r="PY21" i="21"/>
  <c r="PX21" i="21"/>
  <c r="QD21" i="21" s="1"/>
  <c r="PW21" i="21"/>
  <c r="QC20" i="21"/>
  <c r="QB20" i="21"/>
  <c r="PZ20" i="21"/>
  <c r="PY20" i="21"/>
  <c r="PX20" i="21"/>
  <c r="PW20" i="21"/>
  <c r="QC19" i="21"/>
  <c r="QB19" i="21"/>
  <c r="PZ19" i="21"/>
  <c r="PY19" i="21"/>
  <c r="PX19" i="21"/>
  <c r="PW19" i="21"/>
  <c r="QC18" i="21"/>
  <c r="QB18" i="21"/>
  <c r="PZ18" i="21"/>
  <c r="PY18" i="21"/>
  <c r="PX18" i="21"/>
  <c r="QD18" i="21" s="1"/>
  <c r="PW18" i="21"/>
  <c r="QC17" i="21"/>
  <c r="QB17" i="21"/>
  <c r="PZ17" i="21"/>
  <c r="PY17" i="21"/>
  <c r="PX17" i="21"/>
  <c r="QD17" i="21" s="1"/>
  <c r="PW17" i="21"/>
  <c r="QC16" i="21"/>
  <c r="QB16" i="21"/>
  <c r="PZ16" i="21"/>
  <c r="PY16" i="21"/>
  <c r="PX16" i="21"/>
  <c r="PW16" i="21"/>
  <c r="QC15" i="21"/>
  <c r="QB15" i="21"/>
  <c r="PZ15" i="21"/>
  <c r="PY15" i="21"/>
  <c r="PX15" i="21"/>
  <c r="PW15" i="21"/>
  <c r="QC14" i="21"/>
  <c r="QB14" i="21"/>
  <c r="PZ14" i="21"/>
  <c r="PY14" i="21"/>
  <c r="PX14" i="21"/>
  <c r="QD14" i="21" s="1"/>
  <c r="PW14" i="21"/>
  <c r="QC13" i="21"/>
  <c r="QB13" i="21"/>
  <c r="PZ13" i="21"/>
  <c r="PY13" i="21"/>
  <c r="PX13" i="21"/>
  <c r="QD13" i="21" s="1"/>
  <c r="PW13" i="21"/>
  <c r="QC12" i="21"/>
  <c r="QB12" i="21"/>
  <c r="PZ12" i="21"/>
  <c r="PY12" i="21"/>
  <c r="PX12" i="21"/>
  <c r="PW12" i="21"/>
  <c r="QC11" i="21"/>
  <c r="QB11" i="21"/>
  <c r="PZ11" i="21"/>
  <c r="PY11" i="21"/>
  <c r="PX11" i="21"/>
  <c r="PW11" i="21"/>
  <c r="QC10" i="21"/>
  <c r="QB10" i="21"/>
  <c r="PZ10" i="21"/>
  <c r="PY10" i="21"/>
  <c r="PX10" i="21"/>
  <c r="QD10" i="21" s="1"/>
  <c r="PW10" i="21"/>
  <c r="QC9" i="21"/>
  <c r="QB9" i="21"/>
  <c r="PZ9" i="21"/>
  <c r="PY9" i="21"/>
  <c r="PX9" i="21"/>
  <c r="QD9" i="21" s="1"/>
  <c r="PW9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6" i="21"/>
  <c r="QB6" i="21"/>
  <c r="PZ6" i="21"/>
  <c r="PY6" i="21"/>
  <c r="PX6" i="21"/>
  <c r="QD6" i="21" s="1"/>
  <c r="PW6" i="21"/>
  <c r="QC5" i="21"/>
  <c r="QB5" i="21"/>
  <c r="PZ5" i="21"/>
  <c r="PY5" i="21"/>
  <c r="PX5" i="21"/>
  <c r="QD5" i="21" s="1"/>
  <c r="PW5" i="21"/>
  <c r="QC4" i="21"/>
  <c r="QB4" i="21"/>
  <c r="PZ4" i="21"/>
  <c r="PY4" i="21"/>
  <c r="PX4" i="21"/>
  <c r="PW4" i="21"/>
  <c r="PA21" i="21"/>
  <c r="OZ21" i="21"/>
  <c r="OX21" i="21"/>
  <c r="OW21" i="21"/>
  <c r="OV21" i="21"/>
  <c r="OU21" i="21"/>
  <c r="PA20" i="21"/>
  <c r="OZ20" i="21"/>
  <c r="OX20" i="21"/>
  <c r="OW20" i="21"/>
  <c r="OV20" i="21"/>
  <c r="PB20" i="21" s="1"/>
  <c r="OU20" i="21"/>
  <c r="PA19" i="21"/>
  <c r="OZ19" i="21"/>
  <c r="OX19" i="21"/>
  <c r="OW19" i="21"/>
  <c r="OV19" i="21"/>
  <c r="PB19" i="21" s="1"/>
  <c r="OU19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PB16" i="21" s="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PB12" i="21" s="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OU10" i="21"/>
  <c r="PA9" i="21"/>
  <c r="OZ9" i="21"/>
  <c r="OX9" i="21"/>
  <c r="OW9" i="21"/>
  <c r="OV9" i="21"/>
  <c r="OU9" i="21"/>
  <c r="PA8" i="21"/>
  <c r="OZ8" i="21"/>
  <c r="OX8" i="21"/>
  <c r="OW8" i="21"/>
  <c r="OV8" i="21"/>
  <c r="PB8" i="21" s="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PB4" i="21" s="1"/>
  <c r="OU4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1" i="21"/>
  <c r="MV21" i="21"/>
  <c r="MT21" i="21"/>
  <c r="MS21" i="21"/>
  <c r="MR21" i="21"/>
  <c r="MQ21" i="21"/>
  <c r="MW20" i="21"/>
  <c r="MV20" i="21"/>
  <c r="MT20" i="21"/>
  <c r="MS20" i="21"/>
  <c r="MR20" i="21"/>
  <c r="MX20" i="21" s="1"/>
  <c r="MQ20" i="21"/>
  <c r="MW19" i="21"/>
  <c r="MV19" i="21"/>
  <c r="MT19" i="21"/>
  <c r="MS19" i="21"/>
  <c r="MR19" i="21"/>
  <c r="MX19" i="21" s="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X15" i="21" s="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X11" i="21" s="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X7" i="21" s="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X4" i="21" s="1"/>
  <c r="MQ4" i="21"/>
  <c r="LU21" i="21"/>
  <c r="LT21" i="21"/>
  <c r="LR21" i="21"/>
  <c r="LQ21" i="21"/>
  <c r="LP21" i="21"/>
  <c r="LV21" i="21" s="1"/>
  <c r="LO21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8" i="21"/>
  <c r="LT18" i="21"/>
  <c r="LR18" i="21"/>
  <c r="LQ18" i="21"/>
  <c r="LP18" i="21"/>
  <c r="LV18" i="21" s="1"/>
  <c r="LO18" i="21"/>
  <c r="LU17" i="21"/>
  <c r="LT17" i="21"/>
  <c r="LR17" i="21"/>
  <c r="LQ17" i="21"/>
  <c r="LP17" i="21"/>
  <c r="LV17" i="21" s="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V14" i="21" s="1"/>
  <c r="LO14" i="21"/>
  <c r="LU13" i="21"/>
  <c r="LT13" i="21"/>
  <c r="LR13" i="21"/>
  <c r="LQ13" i="21"/>
  <c r="LP13" i="21"/>
  <c r="LV13" i="21" s="1"/>
  <c r="LO13" i="21"/>
  <c r="LU12" i="21"/>
  <c r="LT12" i="21"/>
  <c r="LR12" i="21"/>
  <c r="LQ12" i="21"/>
  <c r="LP12" i="21"/>
  <c r="LO12" i="21"/>
  <c r="LU11" i="21"/>
  <c r="LT11" i="21"/>
  <c r="LR11" i="21"/>
  <c r="LQ11" i="21"/>
  <c r="LP11" i="21"/>
  <c r="LO11" i="21"/>
  <c r="LU10" i="21"/>
  <c r="LT10" i="21"/>
  <c r="LR10" i="21"/>
  <c r="LQ10" i="21"/>
  <c r="LP10" i="21"/>
  <c r="LV10" i="21" s="1"/>
  <c r="LO10" i="21"/>
  <c r="LU9" i="21"/>
  <c r="LT9" i="21"/>
  <c r="LR9" i="21"/>
  <c r="LQ9" i="21"/>
  <c r="LP9" i="21"/>
  <c r="LV9" i="21" s="1"/>
  <c r="LO9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V6" i="21" s="1"/>
  <c r="LO6" i="21"/>
  <c r="LU5" i="21"/>
  <c r="LT5" i="21"/>
  <c r="LR5" i="21"/>
  <c r="LQ5" i="21"/>
  <c r="LP5" i="21"/>
  <c r="LV5" i="21" s="1"/>
  <c r="LO5" i="21"/>
  <c r="LU4" i="21"/>
  <c r="LT4" i="21"/>
  <c r="LR4" i="21"/>
  <c r="LQ4" i="21"/>
  <c r="LP4" i="21"/>
  <c r="LO4" i="21"/>
  <c r="KS21" i="21"/>
  <c r="KR21" i="21"/>
  <c r="KP21" i="21"/>
  <c r="KO21" i="21"/>
  <c r="KN21" i="21"/>
  <c r="KM21" i="21"/>
  <c r="KS20" i="21"/>
  <c r="KR20" i="21"/>
  <c r="KP20" i="21"/>
  <c r="KO20" i="21"/>
  <c r="KN20" i="21"/>
  <c r="KT20" i="21" s="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T16" i="21" s="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T12" i="21" s="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M10" i="21"/>
  <c r="KS9" i="21"/>
  <c r="KR9" i="21"/>
  <c r="KP9" i="21"/>
  <c r="KO9" i="21"/>
  <c r="KN9" i="21"/>
  <c r="KM9" i="21"/>
  <c r="KS8" i="21"/>
  <c r="KR8" i="21"/>
  <c r="KP8" i="21"/>
  <c r="KO8" i="21"/>
  <c r="KN8" i="21"/>
  <c r="KT8" i="21" s="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T4" i="21" s="1"/>
  <c r="KM4" i="21"/>
  <c r="JQ21" i="21"/>
  <c r="JP21" i="21"/>
  <c r="JN21" i="21"/>
  <c r="JM21" i="21"/>
  <c r="JL21" i="21"/>
  <c r="JR21" i="21" s="1"/>
  <c r="JK21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R14" i="21" s="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R10" i="21" s="1"/>
  <c r="JK10" i="21"/>
  <c r="JQ9" i="21"/>
  <c r="JP9" i="21"/>
  <c r="JN9" i="21"/>
  <c r="JM9" i="21"/>
  <c r="JL9" i="21"/>
  <c r="JR9" i="21" s="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R6" i="21" s="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1" i="21"/>
  <c r="IN21" i="21"/>
  <c r="IL21" i="21"/>
  <c r="IK21" i="21"/>
  <c r="IJ21" i="21"/>
  <c r="II21" i="21"/>
  <c r="IO20" i="21"/>
  <c r="IN20" i="21"/>
  <c r="IL20" i="21"/>
  <c r="IK20" i="21"/>
  <c r="IJ20" i="21"/>
  <c r="IP20" i="21" s="1"/>
  <c r="II20" i="21"/>
  <c r="IO19" i="21"/>
  <c r="IN19" i="21"/>
  <c r="IL19" i="21"/>
  <c r="IK19" i="21"/>
  <c r="IJ19" i="21"/>
  <c r="IP19" i="21" s="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P15" i="21" s="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P11" i="21" s="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P7" i="21" s="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P4" i="21" s="1"/>
  <c r="II4" i="21"/>
  <c r="HM21" i="21"/>
  <c r="HL21" i="21"/>
  <c r="HJ21" i="21"/>
  <c r="HI21" i="21"/>
  <c r="HH21" i="21"/>
  <c r="HG21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8" i="21"/>
  <c r="HL18" i="21"/>
  <c r="HJ18" i="21"/>
  <c r="HI18" i="21"/>
  <c r="HH18" i="21"/>
  <c r="HN18" i="21" s="1"/>
  <c r="HG18" i="21"/>
  <c r="HM17" i="21"/>
  <c r="HL17" i="21"/>
  <c r="HJ17" i="21"/>
  <c r="HI17" i="21"/>
  <c r="HK17" i="21" s="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K15" i="21" s="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K13" i="21" s="1"/>
  <c r="HH13" i="21"/>
  <c r="HG13" i="21"/>
  <c r="HM12" i="21"/>
  <c r="HL12" i="21"/>
  <c r="HJ12" i="21"/>
  <c r="HI12" i="21"/>
  <c r="HH12" i="21"/>
  <c r="HG12" i="21"/>
  <c r="HM11" i="21"/>
  <c r="HL11" i="21"/>
  <c r="HJ11" i="21"/>
  <c r="HI11" i="21"/>
  <c r="HK11" i="21" s="1"/>
  <c r="HH11" i="2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K9" i="21" s="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J20" i="21" s="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J16" i="21" s="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J12" i="21" s="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C10" i="21"/>
  <c r="FI9" i="21"/>
  <c r="FH9" i="21"/>
  <c r="FF9" i="21"/>
  <c r="FE9" i="21"/>
  <c r="FD9" i="21"/>
  <c r="FJ9" i="21" s="1"/>
  <c r="FC9" i="21"/>
  <c r="FI8" i="21"/>
  <c r="FH8" i="21"/>
  <c r="FF8" i="21"/>
  <c r="FE8" i="21"/>
  <c r="FD8" i="21"/>
  <c r="FJ8" i="21" s="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J5" i="21" s="1"/>
  <c r="FC5" i="21"/>
  <c r="FI4" i="21"/>
  <c r="FH4" i="21"/>
  <c r="FF4" i="21"/>
  <c r="FE4" i="21"/>
  <c r="FD4" i="21"/>
  <c r="FJ4" i="21" s="1"/>
  <c r="FC4" i="21"/>
  <c r="EG21" i="21"/>
  <c r="EF21" i="21"/>
  <c r="ED21" i="21"/>
  <c r="EC21" i="21"/>
  <c r="EB21" i="21"/>
  <c r="EA21" i="21"/>
  <c r="EG20" i="21"/>
  <c r="EF20" i="21"/>
  <c r="ED20" i="21"/>
  <c r="EC20" i="21"/>
  <c r="EB20" i="21"/>
  <c r="EA20" i="21"/>
  <c r="EG19" i="21"/>
  <c r="EF19" i="21"/>
  <c r="ED19" i="21"/>
  <c r="EC19" i="21"/>
  <c r="EB19" i="21"/>
  <c r="EH19" i="21" s="1"/>
  <c r="EA19" i="21"/>
  <c r="EG18" i="21"/>
  <c r="EF18" i="21"/>
  <c r="ED18" i="21"/>
  <c r="EC18" i="21"/>
  <c r="EB18" i="21"/>
  <c r="EH18" i="21" s="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H15" i="21" s="1"/>
  <c r="EA15" i="21"/>
  <c r="EG14" i="21"/>
  <c r="EF14" i="21"/>
  <c r="ED14" i="21"/>
  <c r="EC14" i="21"/>
  <c r="EB14" i="21"/>
  <c r="EH14" i="21" s="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H11" i="21" s="1"/>
  <c r="EA11" i="21"/>
  <c r="EG10" i="21"/>
  <c r="EF10" i="21"/>
  <c r="ED10" i="21"/>
  <c r="EC10" i="21"/>
  <c r="EB10" i="21"/>
  <c r="EH10" i="21" s="1"/>
  <c r="EA10" i="21"/>
  <c r="EG9" i="21"/>
  <c r="EF9" i="21"/>
  <c r="ED9" i="21"/>
  <c r="EC9" i="21"/>
  <c r="EB9" i="21"/>
  <c r="EA9" i="21"/>
  <c r="EG8" i="21"/>
  <c r="EF8" i="21"/>
  <c r="ED8" i="21"/>
  <c r="EC8" i="21"/>
  <c r="EB8" i="21"/>
  <c r="EA8" i="21"/>
  <c r="EG7" i="21"/>
  <c r="EF7" i="21"/>
  <c r="ED7" i="21"/>
  <c r="EC7" i="21"/>
  <c r="EB7" i="21"/>
  <c r="EH7" i="21" s="1"/>
  <c r="EA7" i="21"/>
  <c r="EG6" i="21"/>
  <c r="EF6" i="21"/>
  <c r="ED6" i="21"/>
  <c r="EC6" i="21"/>
  <c r="EB6" i="21"/>
  <c r="EH6" i="21" s="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30" i="19"/>
  <c r="SF30" i="19"/>
  <c r="SD30" i="19"/>
  <c r="SC30" i="19"/>
  <c r="SB30" i="19"/>
  <c r="SA30" i="19"/>
  <c r="SG29" i="19"/>
  <c r="SF29" i="19"/>
  <c r="SD29" i="19"/>
  <c r="SC29" i="19"/>
  <c r="SB29" i="19"/>
  <c r="SA29" i="19"/>
  <c r="SG28" i="19"/>
  <c r="SF28" i="19"/>
  <c r="SD28" i="19"/>
  <c r="SC28" i="19"/>
  <c r="SB28" i="19"/>
  <c r="SA28" i="19"/>
  <c r="SG27" i="19"/>
  <c r="SF27" i="19"/>
  <c r="SD27" i="19"/>
  <c r="SC27" i="19"/>
  <c r="SB27" i="19"/>
  <c r="SA27" i="19"/>
  <c r="SG26" i="19"/>
  <c r="SF26" i="19"/>
  <c r="SD26" i="19"/>
  <c r="SC26" i="19"/>
  <c r="SB26" i="19"/>
  <c r="SA26" i="19"/>
  <c r="SG25" i="19"/>
  <c r="SF25" i="19"/>
  <c r="SD25" i="19"/>
  <c r="SC25" i="19"/>
  <c r="SB25" i="19"/>
  <c r="SA25" i="19"/>
  <c r="SG24" i="19"/>
  <c r="SF24" i="19"/>
  <c r="SD24" i="19"/>
  <c r="SC24" i="19"/>
  <c r="SB24" i="19"/>
  <c r="SA24" i="19"/>
  <c r="SG23" i="19"/>
  <c r="SF23" i="19"/>
  <c r="SD23" i="19"/>
  <c r="SC23" i="19"/>
  <c r="SB23" i="19"/>
  <c r="SA23" i="19"/>
  <c r="SG22" i="19"/>
  <c r="SF22" i="19"/>
  <c r="SD22" i="19"/>
  <c r="SC22" i="19"/>
  <c r="SB22" i="19"/>
  <c r="SA22" i="19"/>
  <c r="SG21" i="19"/>
  <c r="SF21" i="19"/>
  <c r="SD21" i="19"/>
  <c r="SC21" i="19"/>
  <c r="SB21" i="19"/>
  <c r="SA21" i="19"/>
  <c r="SG20" i="19"/>
  <c r="SF20" i="19"/>
  <c r="SD20" i="19"/>
  <c r="SC20" i="19"/>
  <c r="SB20" i="19"/>
  <c r="SA20" i="19"/>
  <c r="SG19" i="19"/>
  <c r="SF19" i="19"/>
  <c r="SD19" i="19"/>
  <c r="SC19" i="19"/>
  <c r="SB19" i="19"/>
  <c r="SA19" i="19"/>
  <c r="SG18" i="19"/>
  <c r="SF18" i="19"/>
  <c r="SD18" i="19"/>
  <c r="SC18" i="19"/>
  <c r="SB18" i="19"/>
  <c r="SA18" i="19"/>
  <c r="SG17" i="19"/>
  <c r="SF17" i="19"/>
  <c r="SD17" i="19"/>
  <c r="SC17" i="19"/>
  <c r="SB17" i="19"/>
  <c r="SA17" i="19"/>
  <c r="SG16" i="19"/>
  <c r="SF16" i="19"/>
  <c r="SD16" i="19"/>
  <c r="SC16" i="19"/>
  <c r="SB16" i="19"/>
  <c r="SA16" i="19"/>
  <c r="SG15" i="19"/>
  <c r="SF15" i="19"/>
  <c r="SD15" i="19"/>
  <c r="SC15" i="19"/>
  <c r="SB15" i="19"/>
  <c r="SA15" i="19"/>
  <c r="SG14" i="19"/>
  <c r="SF14" i="19"/>
  <c r="SD14" i="19"/>
  <c r="SC14" i="19"/>
  <c r="SB14" i="19"/>
  <c r="SA14" i="19"/>
  <c r="SG13" i="19"/>
  <c r="SF13" i="19"/>
  <c r="SD13" i="19"/>
  <c r="SC13" i="19"/>
  <c r="SB13" i="19"/>
  <c r="SA13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10" i="19"/>
  <c r="SF10" i="19"/>
  <c r="SD10" i="19"/>
  <c r="SC10" i="19"/>
  <c r="SB10" i="19"/>
  <c r="SA10" i="19"/>
  <c r="SG8" i="19"/>
  <c r="SF8" i="19"/>
  <c r="SD8" i="19"/>
  <c r="SC8" i="19"/>
  <c r="SB8" i="19"/>
  <c r="SA8" i="19"/>
  <c r="SG7" i="19"/>
  <c r="SF7" i="19"/>
  <c r="SD7" i="19"/>
  <c r="SC7" i="19"/>
  <c r="SB7" i="19"/>
  <c r="SA7" i="19"/>
  <c r="SG9" i="19"/>
  <c r="SF9" i="19"/>
  <c r="SD9" i="19"/>
  <c r="SC9" i="19"/>
  <c r="SB9" i="19"/>
  <c r="SH9" i="19" s="1"/>
  <c r="SA9" i="19"/>
  <c r="SG6" i="19"/>
  <c r="SF6" i="19"/>
  <c r="SD6" i="19"/>
  <c r="SC6" i="19"/>
  <c r="SB6" i="19"/>
  <c r="SA6" i="19"/>
  <c r="SG5" i="19"/>
  <c r="SF5" i="19"/>
  <c r="SD5" i="19"/>
  <c r="SC5" i="19"/>
  <c r="SB5" i="19"/>
  <c r="SA5" i="19"/>
  <c r="SG4" i="19"/>
  <c r="SF4" i="19"/>
  <c r="SD4" i="19"/>
  <c r="SC4" i="19"/>
  <c r="SB4" i="19"/>
  <c r="SA4" i="19"/>
  <c r="RE30" i="19"/>
  <c r="RD30" i="19"/>
  <c r="RB30" i="19"/>
  <c r="RA30" i="19"/>
  <c r="QZ30" i="19"/>
  <c r="QY30" i="19"/>
  <c r="RE29" i="19"/>
  <c r="RD29" i="19"/>
  <c r="RB29" i="19"/>
  <c r="RA29" i="19"/>
  <c r="QZ29" i="19"/>
  <c r="QY29" i="19"/>
  <c r="RE28" i="19"/>
  <c r="RD28" i="19"/>
  <c r="RB28" i="19"/>
  <c r="RA28" i="19"/>
  <c r="QZ28" i="19"/>
  <c r="QY28" i="19"/>
  <c r="RE27" i="19"/>
  <c r="RD27" i="19"/>
  <c r="RB27" i="19"/>
  <c r="RA27" i="19"/>
  <c r="QZ27" i="19"/>
  <c r="RF27" i="19" s="1"/>
  <c r="QY27" i="19"/>
  <c r="RE26" i="19"/>
  <c r="RD26" i="19"/>
  <c r="RB26" i="19"/>
  <c r="RA26" i="19"/>
  <c r="QZ26" i="19"/>
  <c r="QY26" i="19"/>
  <c r="RE25" i="19"/>
  <c r="RD25" i="19"/>
  <c r="RB25" i="19"/>
  <c r="RA25" i="19"/>
  <c r="QZ25" i="19"/>
  <c r="QY25" i="19"/>
  <c r="RE24" i="19"/>
  <c r="RD24" i="19"/>
  <c r="RB24" i="19"/>
  <c r="RA24" i="19"/>
  <c r="QZ24" i="19"/>
  <c r="QY24" i="19"/>
  <c r="RE23" i="19"/>
  <c r="RD23" i="19"/>
  <c r="RB23" i="19"/>
  <c r="RA23" i="19"/>
  <c r="QZ23" i="19"/>
  <c r="RF23" i="19" s="1"/>
  <c r="QY23" i="19"/>
  <c r="RE22" i="19"/>
  <c r="RD22" i="19"/>
  <c r="RB22" i="19"/>
  <c r="RA22" i="19"/>
  <c r="QZ22" i="19"/>
  <c r="QY22" i="19"/>
  <c r="RE21" i="19"/>
  <c r="RD21" i="19"/>
  <c r="RB21" i="19"/>
  <c r="RA21" i="19"/>
  <c r="QZ21" i="19"/>
  <c r="QY21" i="19"/>
  <c r="RE20" i="19"/>
  <c r="RD20" i="19"/>
  <c r="RB20" i="19"/>
  <c r="RA20" i="19"/>
  <c r="QZ20" i="19"/>
  <c r="QY20" i="19"/>
  <c r="RE19" i="19"/>
  <c r="RD19" i="19"/>
  <c r="RB19" i="19"/>
  <c r="RA19" i="19"/>
  <c r="QZ19" i="19"/>
  <c r="RF19" i="19" s="1"/>
  <c r="QY19" i="19"/>
  <c r="RE18" i="19"/>
  <c r="RD18" i="19"/>
  <c r="RB18" i="19"/>
  <c r="RA18" i="19"/>
  <c r="QZ18" i="19"/>
  <c r="QY18" i="19"/>
  <c r="RE17" i="19"/>
  <c r="RD17" i="19"/>
  <c r="RB17" i="19"/>
  <c r="RA17" i="19"/>
  <c r="QZ17" i="19"/>
  <c r="QY17" i="19"/>
  <c r="RE16" i="19"/>
  <c r="RD16" i="19"/>
  <c r="RB16" i="19"/>
  <c r="RA16" i="19"/>
  <c r="QZ16" i="19"/>
  <c r="QY16" i="19"/>
  <c r="RE15" i="19"/>
  <c r="RD15" i="19"/>
  <c r="RB15" i="19"/>
  <c r="RA15" i="19"/>
  <c r="QZ15" i="19"/>
  <c r="RF15" i="19" s="1"/>
  <c r="QY15" i="19"/>
  <c r="RE14" i="19"/>
  <c r="RD14" i="19"/>
  <c r="RB14" i="19"/>
  <c r="RA14" i="19"/>
  <c r="QZ14" i="19"/>
  <c r="QY14" i="19"/>
  <c r="RE13" i="19"/>
  <c r="RD13" i="19"/>
  <c r="RB13" i="19"/>
  <c r="RA13" i="19"/>
  <c r="QZ13" i="19"/>
  <c r="QY13" i="19"/>
  <c r="RE12" i="19"/>
  <c r="RD12" i="19"/>
  <c r="RB12" i="19"/>
  <c r="RA12" i="19"/>
  <c r="QZ12" i="19"/>
  <c r="QY12" i="19"/>
  <c r="RE11" i="19"/>
  <c r="RD11" i="19"/>
  <c r="RB11" i="19"/>
  <c r="RA11" i="19"/>
  <c r="QZ11" i="19"/>
  <c r="RF11" i="19" s="1"/>
  <c r="QY11" i="19"/>
  <c r="RE10" i="19"/>
  <c r="RD10" i="19"/>
  <c r="RB10" i="19"/>
  <c r="RA10" i="19"/>
  <c r="QZ10" i="19"/>
  <c r="QY10" i="19"/>
  <c r="RE8" i="19"/>
  <c r="RD8" i="19"/>
  <c r="RB8" i="19"/>
  <c r="RA8" i="19"/>
  <c r="QZ8" i="19"/>
  <c r="QY8" i="19"/>
  <c r="RE7" i="19"/>
  <c r="RD7" i="19"/>
  <c r="RB7" i="19"/>
  <c r="RA7" i="19"/>
  <c r="QZ7" i="19"/>
  <c r="QY7" i="19"/>
  <c r="RE9" i="19"/>
  <c r="RD9" i="19"/>
  <c r="RB9" i="19"/>
  <c r="RA9" i="19"/>
  <c r="QZ9" i="19"/>
  <c r="RF9" i="19" s="1"/>
  <c r="QY9" i="19"/>
  <c r="RE6" i="19"/>
  <c r="RD6" i="19"/>
  <c r="RB6" i="19"/>
  <c r="RA6" i="19"/>
  <c r="QZ6" i="19"/>
  <c r="QY6" i="19"/>
  <c r="RE5" i="19"/>
  <c r="RD5" i="19"/>
  <c r="RB5" i="19"/>
  <c r="RA5" i="19"/>
  <c r="QZ5" i="19"/>
  <c r="QY5" i="19"/>
  <c r="RE4" i="19"/>
  <c r="RD4" i="19"/>
  <c r="RB4" i="19"/>
  <c r="RA4" i="19"/>
  <c r="QZ4" i="19"/>
  <c r="QY4" i="19"/>
  <c r="QC30" i="19"/>
  <c r="QB30" i="19"/>
  <c r="PZ30" i="19"/>
  <c r="PY30" i="19"/>
  <c r="PX30" i="19"/>
  <c r="PW30" i="19"/>
  <c r="QC29" i="19"/>
  <c r="QB29" i="19"/>
  <c r="PZ29" i="19"/>
  <c r="PY29" i="19"/>
  <c r="PX29" i="19"/>
  <c r="PW29" i="19"/>
  <c r="QC28" i="19"/>
  <c r="QB28" i="19"/>
  <c r="PZ28" i="19"/>
  <c r="PY28" i="19"/>
  <c r="PX28" i="19"/>
  <c r="PW28" i="19"/>
  <c r="QC27" i="19"/>
  <c r="QB27" i="19"/>
  <c r="PZ27" i="19"/>
  <c r="PY27" i="19"/>
  <c r="PX27" i="19"/>
  <c r="PW27" i="19"/>
  <c r="QC26" i="19"/>
  <c r="QB26" i="19"/>
  <c r="PZ26" i="19"/>
  <c r="PY26" i="19"/>
  <c r="PX26" i="19"/>
  <c r="PW26" i="19"/>
  <c r="QC25" i="19"/>
  <c r="QB25" i="19"/>
  <c r="PZ25" i="19"/>
  <c r="PY25" i="19"/>
  <c r="PX25" i="19"/>
  <c r="PW25" i="19"/>
  <c r="QC24" i="19"/>
  <c r="QB24" i="19"/>
  <c r="PZ24" i="19"/>
  <c r="PY24" i="19"/>
  <c r="PX24" i="19"/>
  <c r="PW24" i="19"/>
  <c r="QC23" i="19"/>
  <c r="QB23" i="19"/>
  <c r="PZ23" i="19"/>
  <c r="PY23" i="19"/>
  <c r="PX23" i="19"/>
  <c r="QD23" i="19" s="1"/>
  <c r="PW23" i="19"/>
  <c r="QC22" i="19"/>
  <c r="QB22" i="19"/>
  <c r="PZ22" i="19"/>
  <c r="PY22" i="19"/>
  <c r="PX22" i="19"/>
  <c r="PW22" i="19"/>
  <c r="QC21" i="19"/>
  <c r="QB21" i="19"/>
  <c r="PZ21" i="19"/>
  <c r="PY21" i="19"/>
  <c r="PX21" i="19"/>
  <c r="PW21" i="19"/>
  <c r="QC20" i="19"/>
  <c r="QB20" i="19"/>
  <c r="PZ20" i="19"/>
  <c r="PY20" i="19"/>
  <c r="PX20" i="19"/>
  <c r="PW20" i="19"/>
  <c r="QC19" i="19"/>
  <c r="QB19" i="19"/>
  <c r="PZ19" i="19"/>
  <c r="PY19" i="19"/>
  <c r="PX19" i="19"/>
  <c r="QD19" i="19" s="1"/>
  <c r="PW19" i="19"/>
  <c r="QC18" i="19"/>
  <c r="QB18" i="19"/>
  <c r="PZ18" i="19"/>
  <c r="PY18" i="19"/>
  <c r="PX18" i="19"/>
  <c r="PW18" i="19"/>
  <c r="QC17" i="19"/>
  <c r="QB17" i="19"/>
  <c r="PZ17" i="19"/>
  <c r="PY17" i="19"/>
  <c r="PX17" i="19"/>
  <c r="PW17" i="19"/>
  <c r="QC16" i="19"/>
  <c r="QB16" i="19"/>
  <c r="PZ16" i="19"/>
  <c r="PY16" i="19"/>
  <c r="PX16" i="19"/>
  <c r="PW16" i="19"/>
  <c r="QC15" i="19"/>
  <c r="QB15" i="19"/>
  <c r="PZ15" i="19"/>
  <c r="PY15" i="19"/>
  <c r="PX15" i="19"/>
  <c r="QD15" i="19" s="1"/>
  <c r="PW15" i="19"/>
  <c r="QC14" i="19"/>
  <c r="QB14" i="19"/>
  <c r="PZ14" i="19"/>
  <c r="PY14" i="19"/>
  <c r="PX14" i="19"/>
  <c r="PW14" i="19"/>
  <c r="QC13" i="19"/>
  <c r="QB13" i="19"/>
  <c r="PZ13" i="19"/>
  <c r="PY13" i="19"/>
  <c r="PX13" i="19"/>
  <c r="PW13" i="19"/>
  <c r="QC12" i="19"/>
  <c r="QB12" i="19"/>
  <c r="PZ12" i="19"/>
  <c r="PY12" i="19"/>
  <c r="PX12" i="19"/>
  <c r="PW12" i="19"/>
  <c r="QC11" i="19"/>
  <c r="QB11" i="19"/>
  <c r="PZ11" i="19"/>
  <c r="PY11" i="19"/>
  <c r="PX11" i="19"/>
  <c r="QD11" i="19" s="1"/>
  <c r="PW11" i="19"/>
  <c r="QC10" i="19"/>
  <c r="QB10" i="19"/>
  <c r="PZ10" i="19"/>
  <c r="PY10" i="19"/>
  <c r="PX10" i="19"/>
  <c r="PW10" i="19"/>
  <c r="QC8" i="19"/>
  <c r="QB8" i="19"/>
  <c r="PZ8" i="19"/>
  <c r="PY8" i="19"/>
  <c r="PX8" i="19"/>
  <c r="PW8" i="19"/>
  <c r="QC7" i="19"/>
  <c r="QB7" i="19"/>
  <c r="PZ7" i="19"/>
  <c r="PY7" i="19"/>
  <c r="PX7" i="19"/>
  <c r="PW7" i="19"/>
  <c r="QC9" i="19"/>
  <c r="QB9" i="19"/>
  <c r="PZ9" i="19"/>
  <c r="PY9" i="19"/>
  <c r="PX9" i="19"/>
  <c r="QD9" i="19" s="1"/>
  <c r="PW9" i="19"/>
  <c r="QC6" i="19"/>
  <c r="QB6" i="19"/>
  <c r="PZ6" i="19"/>
  <c r="PY6" i="19"/>
  <c r="PX6" i="19"/>
  <c r="PW6" i="19"/>
  <c r="QC5" i="19"/>
  <c r="QB5" i="19"/>
  <c r="PZ5" i="19"/>
  <c r="PY5" i="19"/>
  <c r="PX5" i="19"/>
  <c r="PW5" i="19"/>
  <c r="QC4" i="19"/>
  <c r="QB4" i="19"/>
  <c r="PZ4" i="19"/>
  <c r="PY4" i="19"/>
  <c r="PX4" i="19"/>
  <c r="PW4" i="19"/>
  <c r="PA30" i="19"/>
  <c r="OZ30" i="19"/>
  <c r="OX30" i="19"/>
  <c r="OW30" i="19"/>
  <c r="OV30" i="19"/>
  <c r="OU30" i="19"/>
  <c r="PA29" i="19"/>
  <c r="OZ29" i="19"/>
  <c r="OX29" i="19"/>
  <c r="OW29" i="19"/>
  <c r="OV29" i="19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OU13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9" i="19"/>
  <c r="OZ9" i="19"/>
  <c r="OX9" i="19"/>
  <c r="OW9" i="19"/>
  <c r="OV9" i="19"/>
  <c r="OU9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0" i="19"/>
  <c r="NX30" i="19"/>
  <c r="NV30" i="19"/>
  <c r="NU30" i="19"/>
  <c r="NT30" i="19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3" i="19"/>
  <c r="NX13" i="19"/>
  <c r="NV13" i="19"/>
  <c r="NU13" i="19"/>
  <c r="NT13" i="19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9" i="19"/>
  <c r="NX9" i="19"/>
  <c r="NV9" i="19"/>
  <c r="NU9" i="19"/>
  <c r="NT9" i="19"/>
  <c r="NS9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X23" i="19" s="1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X19" i="19" s="1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X15" i="19" s="1"/>
  <c r="MQ15" i="19"/>
  <c r="MW14" i="19"/>
  <c r="MV14" i="19"/>
  <c r="MT14" i="19"/>
  <c r="MS14" i="19"/>
  <c r="MR14" i="19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X11" i="19" s="1"/>
  <c r="MQ11" i="19"/>
  <c r="MW10" i="19"/>
  <c r="MV10" i="19"/>
  <c r="MT10" i="19"/>
  <c r="MS10" i="19"/>
  <c r="MR10" i="19"/>
  <c r="MQ10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9" i="19"/>
  <c r="MV9" i="19"/>
  <c r="MT9" i="19"/>
  <c r="MS9" i="19"/>
  <c r="MR9" i="19"/>
  <c r="MX9" i="19" s="1"/>
  <c r="MQ9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V27" i="19" s="1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V23" i="19" s="1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V19" i="19" s="1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V11" i="19" s="1"/>
  <c r="LO11" i="19"/>
  <c r="LU10" i="19"/>
  <c r="LT10" i="19"/>
  <c r="LR10" i="19"/>
  <c r="LQ10" i="19"/>
  <c r="LP10" i="19"/>
  <c r="LO10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9" i="19"/>
  <c r="LT9" i="19"/>
  <c r="LR9" i="19"/>
  <c r="LQ9" i="19"/>
  <c r="LP9" i="19"/>
  <c r="LV9" i="19" s="1"/>
  <c r="LO9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O4" i="19"/>
  <c r="KS30" i="19"/>
  <c r="KR30" i="19"/>
  <c r="KP30" i="19"/>
  <c r="KO30" i="19"/>
  <c r="KN30" i="19"/>
  <c r="KM30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9" i="19"/>
  <c r="KR9" i="19"/>
  <c r="KP9" i="19"/>
  <c r="KO9" i="19"/>
  <c r="KN9" i="19"/>
  <c r="KM9" i="19"/>
  <c r="KS6" i="19"/>
  <c r="KR6" i="19"/>
  <c r="KP6" i="19"/>
  <c r="KO6" i="19"/>
  <c r="KN6" i="19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0" i="19"/>
  <c r="JP30" i="19"/>
  <c r="JN30" i="19"/>
  <c r="JM30" i="19"/>
  <c r="JL30" i="19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K14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R11" i="19" s="1"/>
  <c r="JK11" i="19"/>
  <c r="JQ10" i="19"/>
  <c r="JP10" i="19"/>
  <c r="JN10" i="19"/>
  <c r="JM10" i="19"/>
  <c r="JL10" i="19"/>
  <c r="JK10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9" i="19"/>
  <c r="JP9" i="19"/>
  <c r="JN9" i="19"/>
  <c r="JM9" i="19"/>
  <c r="JL9" i="19"/>
  <c r="JR9" i="19" s="1"/>
  <c r="JK9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P23" i="19" s="1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P19" i="19" s="1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P15" i="19" s="1"/>
  <c r="II15" i="19"/>
  <c r="IO14" i="19"/>
  <c r="IN14" i="19"/>
  <c r="IL14" i="19"/>
  <c r="IK14" i="19"/>
  <c r="IJ14" i="19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P11" i="19" s="1"/>
  <c r="II11" i="19"/>
  <c r="IO10" i="19"/>
  <c r="IN10" i="19"/>
  <c r="IL10" i="19"/>
  <c r="IK10" i="19"/>
  <c r="IJ10" i="19"/>
  <c r="II10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9" i="19"/>
  <c r="IN9" i="19"/>
  <c r="IL9" i="19"/>
  <c r="IK9" i="19"/>
  <c r="IJ9" i="19"/>
  <c r="IP9" i="19" s="1"/>
  <c r="II9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N23" i="19" s="1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N19" i="19" s="1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N15" i="19" s="1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N11" i="19" s="1"/>
  <c r="HG11" i="19"/>
  <c r="HM10" i="19"/>
  <c r="HL10" i="19"/>
  <c r="HJ10" i="19"/>
  <c r="HI10" i="19"/>
  <c r="HH10" i="19"/>
  <c r="HG10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9" i="19"/>
  <c r="HL9" i="19"/>
  <c r="HJ9" i="19"/>
  <c r="HI9" i="19"/>
  <c r="HH9" i="19"/>
  <c r="HN9" i="19" s="1"/>
  <c r="HG9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G4" i="19"/>
  <c r="GK30" i="19"/>
  <c r="GJ30" i="19"/>
  <c r="GH30" i="19"/>
  <c r="GG30" i="19"/>
  <c r="GF30" i="19"/>
  <c r="GE30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9" i="19"/>
  <c r="GJ9" i="19"/>
  <c r="GH9" i="19"/>
  <c r="GG9" i="19"/>
  <c r="GF9" i="19"/>
  <c r="GE9" i="19"/>
  <c r="GK6" i="19"/>
  <c r="GJ6" i="19"/>
  <c r="GH6" i="19"/>
  <c r="GG6" i="19"/>
  <c r="GF6" i="19"/>
  <c r="GE6" i="19"/>
  <c r="GK5" i="19"/>
  <c r="GJ5" i="19"/>
  <c r="GH5" i="19"/>
  <c r="GG5" i="19"/>
  <c r="GF5" i="19"/>
  <c r="GE5" i="19"/>
  <c r="GK4" i="19"/>
  <c r="GJ4" i="19"/>
  <c r="GH4" i="19"/>
  <c r="GG4" i="19"/>
  <c r="GF4" i="19"/>
  <c r="GE4" i="19"/>
  <c r="FI30" i="19"/>
  <c r="FH30" i="19"/>
  <c r="FF30" i="19"/>
  <c r="FE30" i="19"/>
  <c r="FD30" i="19"/>
  <c r="FC30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J23" i="19" s="1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J19" i="19" s="1"/>
  <c r="FC19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J15" i="19" s="1"/>
  <c r="FC15" i="19"/>
  <c r="FI14" i="19"/>
  <c r="FH14" i="19"/>
  <c r="FF14" i="19"/>
  <c r="FE14" i="19"/>
  <c r="FD14" i="19"/>
  <c r="FC14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J11" i="19" s="1"/>
  <c r="FC11" i="19"/>
  <c r="FI10" i="19"/>
  <c r="FH10" i="19"/>
  <c r="FF10" i="19"/>
  <c r="FE10" i="19"/>
  <c r="FD10" i="19"/>
  <c r="FC10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9" i="19"/>
  <c r="FH9" i="19"/>
  <c r="FF9" i="19"/>
  <c r="FE9" i="19"/>
  <c r="FD9" i="19"/>
  <c r="FJ9" i="19" s="1"/>
  <c r="FC9" i="19"/>
  <c r="FI6" i="19"/>
  <c r="FH6" i="19"/>
  <c r="FF6" i="19"/>
  <c r="FE6" i="19"/>
  <c r="FD6" i="19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0" i="19"/>
  <c r="EF30" i="19"/>
  <c r="ED30" i="19"/>
  <c r="EC30" i="19"/>
  <c r="EB30" i="19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H27" i="19" s="1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H23" i="19" s="1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H19" i="19" s="1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0" i="19"/>
  <c r="EF10" i="19"/>
  <c r="ED10" i="19"/>
  <c r="EC10" i="19"/>
  <c r="EB10" i="19"/>
  <c r="EA10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9" i="19"/>
  <c r="EF9" i="19"/>
  <c r="ED9" i="19"/>
  <c r="EC9" i="19"/>
  <c r="EB9" i="19"/>
  <c r="EH9" i="19" s="1"/>
  <c r="EA9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VB19" i="24"/>
  <c r="VA19" i="24"/>
  <c r="UZ19" i="24"/>
  <c r="UY19" i="24"/>
  <c r="UX19" i="24"/>
  <c r="UW19" i="24"/>
  <c r="UU19" i="24"/>
  <c r="UT19" i="24"/>
  <c r="US19" i="24"/>
  <c r="UR19" i="24"/>
  <c r="UQ19" i="24"/>
  <c r="UP19" i="24"/>
  <c r="VB18" i="24"/>
  <c r="VA18" i="24"/>
  <c r="UZ18" i="24"/>
  <c r="UY18" i="24"/>
  <c r="UX18" i="24"/>
  <c r="UW18" i="24"/>
  <c r="UU18" i="24"/>
  <c r="UV18" i="24" s="1"/>
  <c r="UT18" i="24"/>
  <c r="US18" i="24"/>
  <c r="UR18" i="24"/>
  <c r="UQ18" i="24"/>
  <c r="UP18" i="24"/>
  <c r="VB17" i="24"/>
  <c r="VA17" i="24"/>
  <c r="UZ17" i="24"/>
  <c r="UY17" i="24"/>
  <c r="UX17" i="24"/>
  <c r="UW17" i="24"/>
  <c r="UU17" i="24"/>
  <c r="UT17" i="24"/>
  <c r="US17" i="24"/>
  <c r="UR17" i="24"/>
  <c r="UQ17" i="24"/>
  <c r="UP17" i="24"/>
  <c r="VB16" i="24"/>
  <c r="VA16" i="24"/>
  <c r="UZ16" i="24"/>
  <c r="UY16" i="24"/>
  <c r="UX16" i="24"/>
  <c r="UW16" i="24"/>
  <c r="UU16" i="24"/>
  <c r="UT16" i="24"/>
  <c r="US16" i="24"/>
  <c r="UR16" i="24"/>
  <c r="UQ16" i="24"/>
  <c r="UP16" i="24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V14" i="24" s="1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V10" i="24" s="1"/>
  <c r="UT10" i="24"/>
  <c r="US10" i="24"/>
  <c r="UR10" i="24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Q8" i="24"/>
  <c r="UP8" i="24"/>
  <c r="VB7" i="24"/>
  <c r="VA7" i="24"/>
  <c r="UZ7" i="24"/>
  <c r="UY7" i="24"/>
  <c r="UX7" i="24"/>
  <c r="UW7" i="24"/>
  <c r="UU7" i="24"/>
  <c r="UT7" i="24"/>
  <c r="US7" i="24"/>
  <c r="UR7" i="24"/>
  <c r="UV7" i="24" s="1"/>
  <c r="VC7" i="24" s="1"/>
  <c r="UQ7" i="24"/>
  <c r="UP7" i="24"/>
  <c r="VB6" i="24"/>
  <c r="VA6" i="24"/>
  <c r="UZ6" i="24"/>
  <c r="UY6" i="24"/>
  <c r="UX6" i="24"/>
  <c r="UW6" i="24"/>
  <c r="UU6" i="24"/>
  <c r="UT6" i="24"/>
  <c r="US6" i="24"/>
  <c r="UR6" i="24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V4" i="24" s="1"/>
  <c r="VC4" i="24" s="1"/>
  <c r="UQ4" i="24"/>
  <c r="UP4" i="24"/>
  <c r="TT19" i="24"/>
  <c r="TS19" i="24"/>
  <c r="TR19" i="24"/>
  <c r="TQ19" i="24"/>
  <c r="TP19" i="24"/>
  <c r="TO19" i="24"/>
  <c r="TM19" i="24"/>
  <c r="TL19" i="24"/>
  <c r="TK19" i="24"/>
  <c r="TJ19" i="24"/>
  <c r="TN19" i="24" s="1"/>
  <c r="TU19" i="24" s="1"/>
  <c r="TI19" i="24"/>
  <c r="TH19" i="24"/>
  <c r="TT18" i="24"/>
  <c r="TS18" i="24"/>
  <c r="TR18" i="24"/>
  <c r="TQ18" i="24"/>
  <c r="TP18" i="24"/>
  <c r="TO18" i="24"/>
  <c r="TM18" i="24"/>
  <c r="TL18" i="24"/>
  <c r="TK18" i="24"/>
  <c r="TJ18" i="24"/>
  <c r="TI18" i="24"/>
  <c r="TH18" i="24"/>
  <c r="TT17" i="24"/>
  <c r="TS17" i="24"/>
  <c r="TR17" i="24"/>
  <c r="TQ17" i="24"/>
  <c r="TP17" i="24"/>
  <c r="TO17" i="24"/>
  <c r="TM17" i="24"/>
  <c r="TL17" i="24"/>
  <c r="TK17" i="24"/>
  <c r="TJ17" i="24"/>
  <c r="TN17" i="24" s="1"/>
  <c r="TI17" i="24"/>
  <c r="TH17" i="24"/>
  <c r="TT16" i="24"/>
  <c r="TS16" i="24"/>
  <c r="TR16" i="24"/>
  <c r="TQ16" i="24"/>
  <c r="TP16" i="24"/>
  <c r="TO16" i="24"/>
  <c r="TM16" i="24"/>
  <c r="TL16" i="24"/>
  <c r="TK16" i="24"/>
  <c r="TJ16" i="24"/>
  <c r="TN16" i="24" s="1"/>
  <c r="TU16" i="24" s="1"/>
  <c r="TI16" i="24"/>
  <c r="TH16" i="24"/>
  <c r="TT15" i="24"/>
  <c r="TS15" i="24"/>
  <c r="TR15" i="24"/>
  <c r="TQ15" i="24"/>
  <c r="TP15" i="24"/>
  <c r="TO15" i="24"/>
  <c r="TM15" i="24"/>
  <c r="TL15" i="24"/>
  <c r="TK15" i="24"/>
  <c r="TJ15" i="24"/>
  <c r="TN15" i="24" s="1"/>
  <c r="TU15" i="24" s="1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N13" i="24" s="1"/>
  <c r="TU13" i="24" s="1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N11" i="24" s="1"/>
  <c r="TU11" i="24" s="1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N8" i="24" s="1"/>
  <c r="TU8" i="24" s="1"/>
  <c r="TI8" i="24"/>
  <c r="TH8" i="24"/>
  <c r="TT7" i="24"/>
  <c r="TS7" i="24"/>
  <c r="TR7" i="24"/>
  <c r="TQ7" i="24"/>
  <c r="TP7" i="24"/>
  <c r="TO7" i="24"/>
  <c r="TM7" i="24"/>
  <c r="TL7" i="24"/>
  <c r="TK7" i="24"/>
  <c r="TJ7" i="24"/>
  <c r="TN7" i="24" s="1"/>
  <c r="TU7" i="24" s="1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N4" i="24" s="1"/>
  <c r="TI4" i="24"/>
  <c r="TH4" i="24"/>
  <c r="SL19" i="24"/>
  <c r="SK19" i="24"/>
  <c r="SJ19" i="24"/>
  <c r="SI19" i="24"/>
  <c r="SH19" i="24"/>
  <c r="SG19" i="24"/>
  <c r="SE19" i="24"/>
  <c r="SD19" i="24"/>
  <c r="SC19" i="24"/>
  <c r="SB19" i="24"/>
  <c r="SA19" i="24"/>
  <c r="RZ19" i="24"/>
  <c r="SL18" i="24"/>
  <c r="SK18" i="24"/>
  <c r="SJ18" i="24"/>
  <c r="SI18" i="24"/>
  <c r="SH18" i="24"/>
  <c r="SG18" i="24"/>
  <c r="SE18" i="24"/>
  <c r="SD18" i="24"/>
  <c r="SC18" i="24"/>
  <c r="SB18" i="24"/>
  <c r="SA18" i="24"/>
  <c r="RZ18" i="24"/>
  <c r="SL17" i="24"/>
  <c r="SK17" i="24"/>
  <c r="SJ17" i="24"/>
  <c r="SI17" i="24"/>
  <c r="SH17" i="24"/>
  <c r="SG17" i="24"/>
  <c r="SE17" i="24"/>
  <c r="SD17" i="24"/>
  <c r="SC17" i="24"/>
  <c r="SB17" i="24"/>
  <c r="SA17" i="24"/>
  <c r="RZ17" i="24"/>
  <c r="SL16" i="24"/>
  <c r="SK16" i="24"/>
  <c r="SJ16" i="24"/>
  <c r="SI16" i="24"/>
  <c r="SH16" i="24"/>
  <c r="SG16" i="24"/>
  <c r="SE16" i="24"/>
  <c r="SD16" i="24"/>
  <c r="SC16" i="24"/>
  <c r="SB16" i="24"/>
  <c r="SA16" i="24"/>
  <c r="RZ16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F7" i="24" s="1"/>
  <c r="SM7" i="24" s="1"/>
  <c r="SA7" i="24"/>
  <c r="RZ7" i="24"/>
  <c r="SL6" i="24"/>
  <c r="SK6" i="24"/>
  <c r="SJ6" i="24"/>
  <c r="SI6" i="24"/>
  <c r="SH6" i="24"/>
  <c r="SG6" i="24"/>
  <c r="SE6" i="24"/>
  <c r="SD6" i="24"/>
  <c r="SC6" i="24"/>
  <c r="SB6" i="24"/>
  <c r="SF6" i="24" s="1"/>
  <c r="SM6" i="24" s="1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F4" i="24" s="1"/>
  <c r="SM4" i="24" s="1"/>
  <c r="SA4" i="24"/>
  <c r="RZ4" i="24"/>
  <c r="RD19" i="24"/>
  <c r="RC19" i="24"/>
  <c r="RB19" i="24"/>
  <c r="RA19" i="24"/>
  <c r="QZ19" i="24"/>
  <c r="QY19" i="24"/>
  <c r="QW19" i="24"/>
  <c r="QV19" i="24"/>
  <c r="QU19" i="24"/>
  <c r="QT19" i="24"/>
  <c r="QS19" i="24"/>
  <c r="QR19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6" i="24"/>
  <c r="RC16" i="24"/>
  <c r="RB16" i="24"/>
  <c r="RA16" i="24"/>
  <c r="QZ16" i="24"/>
  <c r="QY16" i="24"/>
  <c r="QW16" i="24"/>
  <c r="QV16" i="24"/>
  <c r="QU16" i="24"/>
  <c r="QT16" i="24"/>
  <c r="QX16" i="24" s="1"/>
  <c r="QS16" i="24"/>
  <c r="QR16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X14" i="24" s="1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X12" i="24" s="1"/>
  <c r="RE12" i="24" s="1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X10" i="24" s="1"/>
  <c r="RE10" i="24" s="1"/>
  <c r="QS10" i="24"/>
  <c r="QR10" i="24"/>
  <c r="RD9" i="24"/>
  <c r="RC9" i="24"/>
  <c r="RB9" i="24"/>
  <c r="RA9" i="24"/>
  <c r="QZ9" i="24"/>
  <c r="QY9" i="24"/>
  <c r="QW9" i="24"/>
  <c r="QV9" i="24"/>
  <c r="QU9" i="24"/>
  <c r="QT9" i="24"/>
  <c r="QX9" i="24" s="1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RE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X6" i="24" s="1"/>
  <c r="RE6" i="24" s="1"/>
  <c r="QS6" i="24"/>
  <c r="QR6" i="24"/>
  <c r="RD5" i="24"/>
  <c r="RC5" i="24"/>
  <c r="RB5" i="24"/>
  <c r="RA5" i="24"/>
  <c r="QZ5" i="24"/>
  <c r="QY5" i="24"/>
  <c r="QW5" i="24"/>
  <c r="QV5" i="24"/>
  <c r="QU5" i="24"/>
  <c r="QT5" i="24"/>
  <c r="QX5" i="24" s="1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9" i="24"/>
  <c r="PU19" i="24"/>
  <c r="PT19" i="24"/>
  <c r="PS19" i="24"/>
  <c r="PR19" i="24"/>
  <c r="PQ19" i="24"/>
  <c r="PO19" i="24"/>
  <c r="PN19" i="24"/>
  <c r="PM19" i="24"/>
  <c r="PL19" i="24"/>
  <c r="PP19" i="24" s="1"/>
  <c r="PK19" i="24"/>
  <c r="PJ19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6" i="24"/>
  <c r="PU16" i="24"/>
  <c r="PT16" i="24"/>
  <c r="PS16" i="24"/>
  <c r="PR16" i="24"/>
  <c r="PQ16" i="24"/>
  <c r="PO16" i="24"/>
  <c r="PN16" i="24"/>
  <c r="PM16" i="24"/>
  <c r="PL16" i="24"/>
  <c r="PK16" i="24"/>
  <c r="PJ16" i="24"/>
  <c r="PV15" i="24"/>
  <c r="PU15" i="24"/>
  <c r="PT15" i="24"/>
  <c r="PS15" i="24"/>
  <c r="PR15" i="24"/>
  <c r="PQ15" i="24"/>
  <c r="PO15" i="24"/>
  <c r="PN15" i="24"/>
  <c r="PM15" i="24"/>
  <c r="PL15" i="24"/>
  <c r="PP15" i="24" s="1"/>
  <c r="PW15" i="24" s="1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W7" i="24" s="1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19" i="24"/>
  <c r="OM19" i="24"/>
  <c r="OL19" i="24"/>
  <c r="OK19" i="24"/>
  <c r="OJ19" i="24"/>
  <c r="OI19" i="24"/>
  <c r="OG19" i="24"/>
  <c r="OF19" i="24"/>
  <c r="OE19" i="24"/>
  <c r="OD19" i="24"/>
  <c r="OH19" i="24" s="1"/>
  <c r="OO19" i="24" s="1"/>
  <c r="OC19" i="24"/>
  <c r="OB19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7" i="24"/>
  <c r="OM17" i="24"/>
  <c r="OL17" i="24"/>
  <c r="OK17" i="24"/>
  <c r="OJ17" i="24"/>
  <c r="OI17" i="24"/>
  <c r="OG17" i="24"/>
  <c r="OF17" i="24"/>
  <c r="OE17" i="24"/>
  <c r="OD17" i="24"/>
  <c r="OH17" i="24" s="1"/>
  <c r="OC17" i="24"/>
  <c r="OB17" i="24"/>
  <c r="ON16" i="24"/>
  <c r="OM16" i="24"/>
  <c r="OL16" i="24"/>
  <c r="OK16" i="24"/>
  <c r="OJ16" i="24"/>
  <c r="OI16" i="24"/>
  <c r="OG16" i="24"/>
  <c r="OF16" i="24"/>
  <c r="OE16" i="24"/>
  <c r="OD16" i="24"/>
  <c r="OC16" i="24"/>
  <c r="OB16" i="24"/>
  <c r="ON15" i="24"/>
  <c r="OM15" i="24"/>
  <c r="OL15" i="24"/>
  <c r="OK15" i="24"/>
  <c r="OJ15" i="24"/>
  <c r="OI15" i="24"/>
  <c r="OG15" i="24"/>
  <c r="OF15" i="24"/>
  <c r="OE15" i="24"/>
  <c r="OD15" i="24"/>
  <c r="OH15" i="24" s="1"/>
  <c r="OO15" i="24" s="1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H13" i="24" s="1"/>
  <c r="OO13" i="24" s="1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H8" i="24" s="1"/>
  <c r="OO8" i="24" s="1"/>
  <c r="OC8" i="24"/>
  <c r="OB8" i="24"/>
  <c r="ON7" i="24"/>
  <c r="OM7" i="24"/>
  <c r="OL7" i="24"/>
  <c r="OK7" i="24"/>
  <c r="OJ7" i="24"/>
  <c r="OI7" i="24"/>
  <c r="OG7" i="24"/>
  <c r="OF7" i="24"/>
  <c r="OE7" i="24"/>
  <c r="OD7" i="24"/>
  <c r="OH7" i="24" s="1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C4" i="24"/>
  <c r="OB4" i="24"/>
  <c r="NF19" i="24"/>
  <c r="NE19" i="24"/>
  <c r="ND19" i="24"/>
  <c r="NC19" i="24"/>
  <c r="NB19" i="24"/>
  <c r="NA19" i="24"/>
  <c r="MY19" i="24"/>
  <c r="MX19" i="24"/>
  <c r="MW19" i="24"/>
  <c r="MV19" i="24"/>
  <c r="MU19" i="24"/>
  <c r="MT19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6" i="24"/>
  <c r="NE16" i="24"/>
  <c r="ND16" i="24"/>
  <c r="NC16" i="24"/>
  <c r="NB16" i="24"/>
  <c r="NA16" i="24"/>
  <c r="MY16" i="24"/>
  <c r="MX16" i="24"/>
  <c r="MW16" i="24"/>
  <c r="MV16" i="24"/>
  <c r="MZ16" i="24" s="1"/>
  <c r="MU16" i="24"/>
  <c r="MT16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Z12" i="24" s="1"/>
  <c r="MU12" i="24"/>
  <c r="MT12" i="24"/>
  <c r="NF11" i="24"/>
  <c r="NE11" i="24"/>
  <c r="ND11" i="24"/>
  <c r="NC11" i="24"/>
  <c r="NB11" i="24"/>
  <c r="NA11" i="24"/>
  <c r="MZ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6" i="24"/>
  <c r="NE6" i="24"/>
  <c r="ND6" i="24"/>
  <c r="NC6" i="24"/>
  <c r="NB6" i="24"/>
  <c r="NA6" i="24"/>
  <c r="MY6" i="24"/>
  <c r="MX6" i="24"/>
  <c r="MW6" i="24"/>
  <c r="MV6" i="24"/>
  <c r="MZ6" i="24" s="1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Z4" i="24" s="1"/>
  <c r="MU4" i="24"/>
  <c r="MT4" i="24"/>
  <c r="LX19" i="24"/>
  <c r="LW19" i="24"/>
  <c r="LV19" i="24"/>
  <c r="LU19" i="24"/>
  <c r="LT19" i="24"/>
  <c r="LS19" i="24"/>
  <c r="LQ19" i="24"/>
  <c r="LP19" i="24"/>
  <c r="LO19" i="24"/>
  <c r="LN19" i="24"/>
  <c r="LM19" i="24"/>
  <c r="LL19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7" i="24"/>
  <c r="LW17" i="24"/>
  <c r="LV17" i="24"/>
  <c r="LU17" i="24"/>
  <c r="LT17" i="24"/>
  <c r="LS17" i="24"/>
  <c r="LQ17" i="24"/>
  <c r="LP17" i="24"/>
  <c r="LO17" i="24"/>
  <c r="LN17" i="24"/>
  <c r="LM17" i="24"/>
  <c r="LL17" i="24"/>
  <c r="LX16" i="24"/>
  <c r="LW16" i="24"/>
  <c r="LV16" i="24"/>
  <c r="LU16" i="24"/>
  <c r="LT16" i="24"/>
  <c r="LS16" i="24"/>
  <c r="LQ16" i="24"/>
  <c r="LP16" i="24"/>
  <c r="LO16" i="24"/>
  <c r="LN16" i="24"/>
  <c r="LR16" i="24" s="1"/>
  <c r="LM16" i="24"/>
  <c r="LL16" i="24"/>
  <c r="LX15" i="24"/>
  <c r="LW15" i="24"/>
  <c r="LV15" i="24"/>
  <c r="LU15" i="24"/>
  <c r="LT15" i="24"/>
  <c r="LS15" i="24"/>
  <c r="LR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R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R7" i="24" s="1"/>
  <c r="LM7" i="24"/>
  <c r="LL7" i="24"/>
  <c r="LX6" i="24"/>
  <c r="LW6" i="24"/>
  <c r="LV6" i="24"/>
  <c r="LU6" i="24"/>
  <c r="LT6" i="24"/>
  <c r="LS6" i="24"/>
  <c r="LQ6" i="24"/>
  <c r="LP6" i="24"/>
  <c r="LO6" i="24"/>
  <c r="LN6" i="24"/>
  <c r="LR6" i="24" s="1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R4" i="24" s="1"/>
  <c r="LM4" i="24"/>
  <c r="LL4" i="24"/>
  <c r="KP19" i="24"/>
  <c r="KO19" i="24"/>
  <c r="KN19" i="24"/>
  <c r="KM19" i="24"/>
  <c r="KL19" i="24"/>
  <c r="KK19" i="24"/>
  <c r="KI19" i="24"/>
  <c r="KH19" i="24"/>
  <c r="KG19" i="24"/>
  <c r="KF19" i="24"/>
  <c r="KJ19" i="24" s="1"/>
  <c r="KE19" i="24"/>
  <c r="KD19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7" i="24"/>
  <c r="KO17" i="24"/>
  <c r="KN17" i="24"/>
  <c r="KM17" i="24"/>
  <c r="KL17" i="24"/>
  <c r="KK17" i="24"/>
  <c r="KI17" i="24"/>
  <c r="KH17" i="24"/>
  <c r="KG17" i="24"/>
  <c r="KF17" i="24"/>
  <c r="KJ17" i="24" s="1"/>
  <c r="KE17" i="24"/>
  <c r="KD17" i="24"/>
  <c r="KP16" i="24"/>
  <c r="KO16" i="24"/>
  <c r="KN16" i="24"/>
  <c r="KM16" i="24"/>
  <c r="KL16" i="24"/>
  <c r="KK16" i="24"/>
  <c r="KI16" i="24"/>
  <c r="KH16" i="24"/>
  <c r="KG16" i="24"/>
  <c r="KF16" i="24"/>
  <c r="KE16" i="24"/>
  <c r="KD16" i="24"/>
  <c r="KP15" i="24"/>
  <c r="KO15" i="24"/>
  <c r="KN15" i="24"/>
  <c r="KM15" i="24"/>
  <c r="KL15" i="24"/>
  <c r="KK15" i="24"/>
  <c r="KI15" i="24"/>
  <c r="KH15" i="24"/>
  <c r="KG15" i="24"/>
  <c r="KF15" i="24"/>
  <c r="KJ15" i="24" s="1"/>
  <c r="KQ15" i="24" s="1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J13" i="24" s="1"/>
  <c r="KQ13" i="24" s="1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J11" i="24" s="1"/>
  <c r="KQ11" i="24" s="1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J9" i="24" s="1"/>
  <c r="KE9" i="24"/>
  <c r="KD9" i="24"/>
  <c r="KP8" i="24"/>
  <c r="KO8" i="24"/>
  <c r="KN8" i="24"/>
  <c r="KM8" i="24"/>
  <c r="KL8" i="24"/>
  <c r="KK8" i="24"/>
  <c r="KI8" i="24"/>
  <c r="KH8" i="24"/>
  <c r="KG8" i="24"/>
  <c r="KF8" i="24"/>
  <c r="KE8" i="24"/>
  <c r="KD8" i="24"/>
  <c r="KP7" i="24"/>
  <c r="KO7" i="24"/>
  <c r="KN7" i="24"/>
  <c r="KM7" i="24"/>
  <c r="KL7" i="24"/>
  <c r="KK7" i="24"/>
  <c r="KI7" i="24"/>
  <c r="KH7" i="24"/>
  <c r="KG7" i="24"/>
  <c r="KF7" i="24"/>
  <c r="KJ7" i="24" s="1"/>
  <c r="KQ7" i="24" s="1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Q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Q4" i="24" s="1"/>
  <c r="KE4" i="24"/>
  <c r="KD4" i="24"/>
  <c r="JH19" i="24"/>
  <c r="JG19" i="24"/>
  <c r="JF19" i="24"/>
  <c r="JE19" i="24"/>
  <c r="JD19" i="24"/>
  <c r="JC19" i="24"/>
  <c r="JA19" i="24"/>
  <c r="IZ19" i="24"/>
  <c r="IY19" i="24"/>
  <c r="IX19" i="24"/>
  <c r="JB19" i="24" s="1"/>
  <c r="IW19" i="24"/>
  <c r="IV19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7" i="24"/>
  <c r="JG17" i="24"/>
  <c r="JF17" i="24"/>
  <c r="JE17" i="24"/>
  <c r="JD17" i="24"/>
  <c r="JC17" i="24"/>
  <c r="JA17" i="24"/>
  <c r="IZ17" i="24"/>
  <c r="IY17" i="24"/>
  <c r="IX17" i="24"/>
  <c r="JB17" i="24" s="1"/>
  <c r="JI17" i="24" s="1"/>
  <c r="IW17" i="24"/>
  <c r="IV17" i="24"/>
  <c r="JH16" i="24"/>
  <c r="JG16" i="24"/>
  <c r="JF16" i="24"/>
  <c r="JE16" i="24"/>
  <c r="JD16" i="24"/>
  <c r="JC16" i="24"/>
  <c r="JA16" i="24"/>
  <c r="IZ16" i="24"/>
  <c r="IY16" i="24"/>
  <c r="IX16" i="24"/>
  <c r="IW16" i="24"/>
  <c r="IV16" i="24"/>
  <c r="JH15" i="24"/>
  <c r="JG15" i="24"/>
  <c r="JF15" i="24"/>
  <c r="JE15" i="24"/>
  <c r="JD15" i="24"/>
  <c r="JC15" i="24"/>
  <c r="JA15" i="24"/>
  <c r="IZ15" i="24"/>
  <c r="IY15" i="24"/>
  <c r="IX15" i="24"/>
  <c r="JB15" i="24" s="1"/>
  <c r="JI15" i="24" s="1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JB13" i="24" s="1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JI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JI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JB7" i="24" s="1"/>
  <c r="JI7" i="24" s="1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JB4" i="24" s="1"/>
  <c r="IW4" i="24"/>
  <c r="IV4" i="24"/>
  <c r="HZ19" i="24"/>
  <c r="HY19" i="24"/>
  <c r="HX19" i="24"/>
  <c r="HW19" i="24"/>
  <c r="HV19" i="24"/>
  <c r="HU19" i="24"/>
  <c r="HS19" i="24"/>
  <c r="HR19" i="24"/>
  <c r="HQ19" i="24"/>
  <c r="HP19" i="24"/>
  <c r="HT19" i="24" s="1"/>
  <c r="HO19" i="24"/>
  <c r="HN19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7" i="24"/>
  <c r="HY17" i="24"/>
  <c r="HX17" i="24"/>
  <c r="HW17" i="24"/>
  <c r="HV17" i="24"/>
  <c r="HU17" i="24"/>
  <c r="HS17" i="24"/>
  <c r="HR17" i="24"/>
  <c r="HQ17" i="24"/>
  <c r="HP17" i="24"/>
  <c r="HT17" i="24" s="1"/>
  <c r="HO17" i="24"/>
  <c r="HN17" i="24"/>
  <c r="HZ16" i="24"/>
  <c r="HY16" i="24"/>
  <c r="HX16" i="24"/>
  <c r="HW16" i="24"/>
  <c r="HV16" i="24"/>
  <c r="HU16" i="24"/>
  <c r="HS16" i="24"/>
  <c r="HR16" i="24"/>
  <c r="HQ16" i="24"/>
  <c r="HP16" i="24"/>
  <c r="HO16" i="24"/>
  <c r="HN16" i="24"/>
  <c r="HZ15" i="24"/>
  <c r="HY15" i="24"/>
  <c r="HX15" i="24"/>
  <c r="HW15" i="24"/>
  <c r="HV15" i="24"/>
  <c r="HU15" i="24"/>
  <c r="HS15" i="24"/>
  <c r="HR15" i="24"/>
  <c r="HQ15" i="24"/>
  <c r="HP15" i="24"/>
  <c r="HT15" i="24" s="1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T8" i="24" s="1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O4" i="24"/>
  <c r="HN4" i="24"/>
  <c r="GR19" i="24"/>
  <c r="GQ19" i="24"/>
  <c r="GP19" i="24"/>
  <c r="GO19" i="24"/>
  <c r="GN19" i="24"/>
  <c r="GM19" i="24"/>
  <c r="GK19" i="24"/>
  <c r="GL19" i="24" s="1"/>
  <c r="GJ19" i="24"/>
  <c r="GI19" i="24"/>
  <c r="GH19" i="24"/>
  <c r="GG19" i="24"/>
  <c r="GF19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6" i="24"/>
  <c r="GQ16" i="24"/>
  <c r="GP16" i="24"/>
  <c r="GO16" i="24"/>
  <c r="GN16" i="24"/>
  <c r="GM16" i="24"/>
  <c r="GK16" i="24"/>
  <c r="GJ16" i="24"/>
  <c r="GI16" i="24"/>
  <c r="GH16" i="24"/>
  <c r="GG16" i="24"/>
  <c r="GF16" i="24"/>
  <c r="GR15" i="24"/>
  <c r="GQ15" i="24"/>
  <c r="GP15" i="24"/>
  <c r="GO15" i="24"/>
  <c r="GN15" i="24"/>
  <c r="GM15" i="24"/>
  <c r="GK15" i="24"/>
  <c r="GJ15" i="24"/>
  <c r="GI15" i="24"/>
  <c r="GH15" i="24"/>
  <c r="GL15" i="24" s="1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S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L9" i="24" s="1"/>
  <c r="GS9" i="24" s="1"/>
  <c r="GG9" i="24"/>
  <c r="GF9" i="24"/>
  <c r="GR8" i="24"/>
  <c r="GQ8" i="24"/>
  <c r="GP8" i="24"/>
  <c r="GO8" i="24"/>
  <c r="GN8" i="24"/>
  <c r="GM8" i="24"/>
  <c r="GK8" i="24"/>
  <c r="GJ8" i="24"/>
  <c r="GI8" i="24"/>
  <c r="GH8" i="24"/>
  <c r="GL8" i="24" s="1"/>
  <c r="GG8" i="24"/>
  <c r="GF8" i="24"/>
  <c r="GR7" i="24"/>
  <c r="GQ7" i="24"/>
  <c r="GP7" i="24"/>
  <c r="GO7" i="24"/>
  <c r="GN7" i="24"/>
  <c r="GM7" i="24"/>
  <c r="GK7" i="24"/>
  <c r="GJ7" i="24"/>
  <c r="GI7" i="24"/>
  <c r="GH7" i="24"/>
  <c r="GL7" i="24" s="1"/>
  <c r="GS7" i="24" s="1"/>
  <c r="GG7" i="24"/>
  <c r="GF7" i="24"/>
  <c r="GR6" i="24"/>
  <c r="GQ6" i="24"/>
  <c r="GP6" i="24"/>
  <c r="GO6" i="24"/>
  <c r="GN6" i="24"/>
  <c r="GM6" i="24"/>
  <c r="GK6" i="24"/>
  <c r="GJ6" i="24"/>
  <c r="GI6" i="24"/>
  <c r="GH6" i="24"/>
  <c r="GL6" i="24" s="1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L4" i="24" s="1"/>
  <c r="GG4" i="24"/>
  <c r="GF4" i="24"/>
  <c r="FJ19" i="24"/>
  <c r="FI19" i="24"/>
  <c r="FH19" i="24"/>
  <c r="FG19" i="24"/>
  <c r="FF19" i="24"/>
  <c r="FE19" i="24"/>
  <c r="FC19" i="24"/>
  <c r="FD19" i="24" s="1"/>
  <c r="FB19" i="24"/>
  <c r="FA19" i="24"/>
  <c r="EZ19" i="24"/>
  <c r="EY19" i="24"/>
  <c r="EX19" i="24"/>
  <c r="FJ18" i="24"/>
  <c r="FI18" i="24"/>
  <c r="FH18" i="24"/>
  <c r="FG18" i="24"/>
  <c r="FF18" i="24"/>
  <c r="FE18" i="24"/>
  <c r="FC18" i="24"/>
  <c r="FB18" i="24"/>
  <c r="FA18" i="24"/>
  <c r="EZ18" i="24"/>
  <c r="EY18" i="24"/>
  <c r="EX18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6" i="24"/>
  <c r="FI16" i="24"/>
  <c r="FH16" i="24"/>
  <c r="FG16" i="24"/>
  <c r="FF16" i="24"/>
  <c r="FE16" i="24"/>
  <c r="FC16" i="24"/>
  <c r="FB16" i="24"/>
  <c r="FA16" i="24"/>
  <c r="EZ16" i="24"/>
  <c r="EY16" i="24"/>
  <c r="EX16" i="24"/>
  <c r="FJ15" i="24"/>
  <c r="FI15" i="24"/>
  <c r="FH15" i="24"/>
  <c r="FG15" i="24"/>
  <c r="FF15" i="24"/>
  <c r="FE15" i="24"/>
  <c r="FC15" i="24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FD6" i="24" s="1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FD4" i="24" s="1"/>
  <c r="EY4" i="24"/>
  <c r="EX4" i="24"/>
  <c r="EB19" i="24"/>
  <c r="EA19" i="24"/>
  <c r="DZ19" i="24"/>
  <c r="DY19" i="24"/>
  <c r="DX19" i="24"/>
  <c r="DW19" i="24"/>
  <c r="DU19" i="24"/>
  <c r="DT19" i="24"/>
  <c r="DS19" i="24"/>
  <c r="DR19" i="24"/>
  <c r="DQ19" i="24"/>
  <c r="DP19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6" i="24"/>
  <c r="EA16" i="24"/>
  <c r="DZ16" i="24"/>
  <c r="DY16" i="24"/>
  <c r="DX16" i="24"/>
  <c r="DW16" i="24"/>
  <c r="DU16" i="24"/>
  <c r="DT16" i="24"/>
  <c r="DS16" i="24"/>
  <c r="DR16" i="24"/>
  <c r="DQ16" i="24"/>
  <c r="DP16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V7" i="24" s="1"/>
  <c r="EC7" i="24" s="1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20" i="23"/>
  <c r="VA20" i="23"/>
  <c r="UZ20" i="23"/>
  <c r="UY20" i="23"/>
  <c r="UX20" i="23"/>
  <c r="UW20" i="23"/>
  <c r="UU20" i="23"/>
  <c r="UV20" i="23" s="1"/>
  <c r="VC20" i="23" s="1"/>
  <c r="UT20" i="23"/>
  <c r="US20" i="23"/>
  <c r="UR20" i="23"/>
  <c r="UQ20" i="23"/>
  <c r="UP20" i="23"/>
  <c r="VB19" i="23"/>
  <c r="VA19" i="23"/>
  <c r="UZ19" i="23"/>
  <c r="UY19" i="23"/>
  <c r="UX19" i="23"/>
  <c r="UW19" i="23"/>
  <c r="UU19" i="23"/>
  <c r="UT19" i="23"/>
  <c r="US19" i="23"/>
  <c r="UR19" i="23"/>
  <c r="UQ19" i="23"/>
  <c r="UP19" i="23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V15" i="23" s="1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V11" i="23" s="1"/>
  <c r="VC11" i="23" s="1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V8" i="23" s="1"/>
  <c r="VC8" i="23" s="1"/>
  <c r="UQ8" i="23"/>
  <c r="UP8" i="23"/>
  <c r="VB7" i="23"/>
  <c r="VA7" i="23"/>
  <c r="UZ7" i="23"/>
  <c r="UY7" i="23"/>
  <c r="UX7" i="23"/>
  <c r="UW7" i="23"/>
  <c r="UU7" i="23"/>
  <c r="UT7" i="23"/>
  <c r="US7" i="23"/>
  <c r="UR7" i="23"/>
  <c r="UQ7" i="23"/>
  <c r="UP7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5" i="23"/>
  <c r="VA5" i="23"/>
  <c r="UZ5" i="23"/>
  <c r="UY5" i="23"/>
  <c r="UX5" i="23"/>
  <c r="UW5" i="23"/>
  <c r="UU5" i="23"/>
  <c r="UT5" i="23"/>
  <c r="US5" i="23"/>
  <c r="UR5" i="23"/>
  <c r="UV5" i="23" s="1"/>
  <c r="VC5" i="23" s="1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20" i="23"/>
  <c r="TS20" i="23"/>
  <c r="TR20" i="23"/>
  <c r="TQ20" i="23"/>
  <c r="TP20" i="23"/>
  <c r="TO20" i="23"/>
  <c r="TM20" i="23"/>
  <c r="TL20" i="23"/>
  <c r="TK20" i="23"/>
  <c r="TJ20" i="23"/>
  <c r="TI20" i="23"/>
  <c r="TH20" i="23"/>
  <c r="TT19" i="23"/>
  <c r="TS19" i="23"/>
  <c r="TR19" i="23"/>
  <c r="TQ19" i="23"/>
  <c r="TP19" i="23"/>
  <c r="TO19" i="23"/>
  <c r="TM19" i="23"/>
  <c r="TL19" i="23"/>
  <c r="TK19" i="23"/>
  <c r="TJ19" i="23"/>
  <c r="TI19" i="23"/>
  <c r="TH19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N17" i="23" s="1"/>
  <c r="TU17" i="23" s="1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N8" i="23"/>
  <c r="TU8" i="23" s="1"/>
  <c r="TM8" i="23"/>
  <c r="TL8" i="23"/>
  <c r="TK8" i="23"/>
  <c r="TJ8" i="23"/>
  <c r="TI8" i="23"/>
  <c r="TH8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6" i="23"/>
  <c r="TS6" i="23"/>
  <c r="TR6" i="23"/>
  <c r="TQ6" i="23"/>
  <c r="TP6" i="23"/>
  <c r="TO6" i="23"/>
  <c r="TM6" i="23"/>
  <c r="TL6" i="23"/>
  <c r="TK6" i="23"/>
  <c r="TJ6" i="23"/>
  <c r="TN6" i="23" s="1"/>
  <c r="TU6" i="23" s="1"/>
  <c r="TI6" i="23"/>
  <c r="TH6" i="23"/>
  <c r="TT5" i="23"/>
  <c r="TS5" i="23"/>
  <c r="TR5" i="23"/>
  <c r="TQ5" i="23"/>
  <c r="TP5" i="23"/>
  <c r="TO5" i="23"/>
  <c r="TM5" i="23"/>
  <c r="TL5" i="23"/>
  <c r="TK5" i="23"/>
  <c r="TJ5" i="23"/>
  <c r="TN5" i="23" s="1"/>
  <c r="TU5" i="23" s="1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20" i="23"/>
  <c r="SK20" i="23"/>
  <c r="SJ20" i="23"/>
  <c r="SI20" i="23"/>
  <c r="SH20" i="23"/>
  <c r="SG20" i="23"/>
  <c r="SE20" i="23"/>
  <c r="SD20" i="23"/>
  <c r="SC20" i="23"/>
  <c r="SB20" i="23"/>
  <c r="SF20" i="23" s="1"/>
  <c r="SM20" i="23" s="1"/>
  <c r="SA20" i="23"/>
  <c r="RZ20" i="23"/>
  <c r="SL19" i="23"/>
  <c r="SK19" i="23"/>
  <c r="SJ19" i="23"/>
  <c r="SI19" i="23"/>
  <c r="SH19" i="23"/>
  <c r="SG19" i="23"/>
  <c r="SE19" i="23"/>
  <c r="SD19" i="23"/>
  <c r="SC19" i="23"/>
  <c r="SB19" i="23"/>
  <c r="SA19" i="23"/>
  <c r="RZ19" i="23"/>
  <c r="SL18" i="23"/>
  <c r="SK18" i="23"/>
  <c r="SJ18" i="23"/>
  <c r="SI18" i="23"/>
  <c r="SH18" i="23"/>
  <c r="SG18" i="23"/>
  <c r="SE18" i="23"/>
  <c r="SD18" i="23"/>
  <c r="SC18" i="23"/>
  <c r="SB18" i="23"/>
  <c r="SF18" i="23" s="1"/>
  <c r="SM18" i="23" s="1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F16" i="23" s="1"/>
  <c r="SM16" i="23" s="1"/>
  <c r="SA16" i="23"/>
  <c r="RZ16" i="23"/>
  <c r="SL15" i="23"/>
  <c r="SK15" i="23"/>
  <c r="SJ15" i="23"/>
  <c r="SI15" i="23"/>
  <c r="SH15" i="23"/>
  <c r="SG15" i="23"/>
  <c r="SE15" i="23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F14" i="23" s="1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F12" i="23" s="1"/>
  <c r="SM12" i="23" s="1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F10" i="23" s="1"/>
  <c r="SM10" i="23" s="1"/>
  <c r="SA10" i="23"/>
  <c r="RZ10" i="23"/>
  <c r="SL9" i="23"/>
  <c r="SK9" i="23"/>
  <c r="SJ9" i="23"/>
  <c r="SI9" i="23"/>
  <c r="SH9" i="23"/>
  <c r="SG9" i="23"/>
  <c r="SE9" i="23"/>
  <c r="SD9" i="23"/>
  <c r="SC9" i="23"/>
  <c r="SB9" i="23"/>
  <c r="SF9" i="23" s="1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6" i="23"/>
  <c r="SK6" i="23"/>
  <c r="SJ6" i="23"/>
  <c r="SI6" i="23"/>
  <c r="SH6" i="23"/>
  <c r="SG6" i="23"/>
  <c r="SE6" i="23"/>
  <c r="SD6" i="23"/>
  <c r="SC6" i="23"/>
  <c r="SB6" i="23"/>
  <c r="SF6" i="23" s="1"/>
  <c r="SM6" i="23" s="1"/>
  <c r="SA6" i="23"/>
  <c r="RZ6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X17" i="23" s="1"/>
  <c r="RE17" i="23" s="1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X16" i="23" s="1"/>
  <c r="RE16" i="23" s="1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X14" i="23" s="1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X13" i="23" s="1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X12" i="23" s="1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X10" i="23" s="1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X8" i="23" s="1"/>
  <c r="QS8" i="23"/>
  <c r="QR8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X5" i="23" s="1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20" i="23"/>
  <c r="PU20" i="23"/>
  <c r="PT20" i="23"/>
  <c r="PS20" i="23"/>
  <c r="PR20" i="23"/>
  <c r="PQ20" i="23"/>
  <c r="PO20" i="23"/>
  <c r="PN20" i="23"/>
  <c r="PM20" i="23"/>
  <c r="PL20" i="23"/>
  <c r="PP20" i="23" s="1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P18" i="23" s="1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P17" i="23" s="1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P13" i="23" s="1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P9" i="23" s="1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6" i="23"/>
  <c r="PU6" i="23"/>
  <c r="PT6" i="23"/>
  <c r="PS6" i="23"/>
  <c r="PR6" i="23"/>
  <c r="PQ6" i="23"/>
  <c r="PO6" i="23"/>
  <c r="PN6" i="23"/>
  <c r="PM6" i="23"/>
  <c r="PL6" i="23"/>
  <c r="PP6" i="23" s="1"/>
  <c r="PK6" i="23"/>
  <c r="PJ6" i="23"/>
  <c r="PV5" i="23"/>
  <c r="PU5" i="23"/>
  <c r="PT5" i="23"/>
  <c r="PS5" i="23"/>
  <c r="PR5" i="23"/>
  <c r="PQ5" i="23"/>
  <c r="PO5" i="23"/>
  <c r="PN5" i="23"/>
  <c r="PM5" i="23"/>
  <c r="PL5" i="23"/>
  <c r="PP5" i="23" s="1"/>
  <c r="PW5" i="23" s="1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0" i="23"/>
  <c r="OM20" i="23"/>
  <c r="OL20" i="23"/>
  <c r="OK20" i="23"/>
  <c r="OJ20" i="23"/>
  <c r="OI20" i="23"/>
  <c r="OG20" i="23"/>
  <c r="OF20" i="23"/>
  <c r="OE20" i="23"/>
  <c r="OD20" i="23"/>
  <c r="OH20" i="23" s="1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H18" i="23" s="1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H16" i="23" s="1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H14" i="23" s="1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H12" i="23" s="1"/>
  <c r="OO12" i="23" s="1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H10" i="23" s="1"/>
  <c r="OO10" i="23" s="1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H8" i="23" s="1"/>
  <c r="OO8" i="23" s="1"/>
  <c r="OC8" i="23"/>
  <c r="OB8" i="23"/>
  <c r="ON7" i="23"/>
  <c r="OM7" i="23"/>
  <c r="OL7" i="23"/>
  <c r="OK7" i="23"/>
  <c r="OJ7" i="23"/>
  <c r="OI7" i="23"/>
  <c r="OG7" i="23"/>
  <c r="OF7" i="23"/>
  <c r="OE7" i="23"/>
  <c r="OD7" i="23"/>
  <c r="OC7" i="23"/>
  <c r="OB7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5" i="23"/>
  <c r="OM5" i="23"/>
  <c r="OL5" i="23"/>
  <c r="OK5" i="23"/>
  <c r="OJ5" i="23"/>
  <c r="OI5" i="23"/>
  <c r="OG5" i="23"/>
  <c r="OF5" i="23"/>
  <c r="OE5" i="23"/>
  <c r="OD5" i="23"/>
  <c r="OH5" i="23" s="1"/>
  <c r="OO5" i="23" s="1"/>
  <c r="OC5" i="23"/>
  <c r="OB5" i="23"/>
  <c r="ON4" i="23"/>
  <c r="OM4" i="23"/>
  <c r="OL4" i="23"/>
  <c r="OK4" i="23"/>
  <c r="OJ4" i="23"/>
  <c r="OI4" i="23"/>
  <c r="OG4" i="23"/>
  <c r="OF4" i="23"/>
  <c r="OE4" i="23"/>
  <c r="OD4" i="23"/>
  <c r="OC4" i="23"/>
  <c r="OB4" i="23"/>
  <c r="NF20" i="23"/>
  <c r="NE20" i="23"/>
  <c r="ND20" i="23"/>
  <c r="NC20" i="23"/>
  <c r="NB20" i="23"/>
  <c r="NA20" i="23"/>
  <c r="MY20" i="23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Z12" i="23" s="1"/>
  <c r="NG12" i="23" s="1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Z10" i="23" s="1"/>
  <c r="NG10" i="23" s="1"/>
  <c r="MU10" i="23"/>
  <c r="MT10" i="23"/>
  <c r="NF9" i="23"/>
  <c r="NE9" i="23"/>
  <c r="ND9" i="23"/>
  <c r="NC9" i="23"/>
  <c r="NB9" i="23"/>
  <c r="NA9" i="23"/>
  <c r="MY9" i="23"/>
  <c r="MX9" i="23"/>
  <c r="MW9" i="23"/>
  <c r="MV9" i="23"/>
  <c r="MZ9" i="23" s="1"/>
  <c r="NG9" i="23" s="1"/>
  <c r="MU9" i="23"/>
  <c r="MT9" i="23"/>
  <c r="NF8" i="23"/>
  <c r="NE8" i="23"/>
  <c r="ND8" i="23"/>
  <c r="NC8" i="23"/>
  <c r="NB8" i="23"/>
  <c r="NA8" i="23"/>
  <c r="MY8" i="23"/>
  <c r="MX8" i="23"/>
  <c r="MW8" i="23"/>
  <c r="MV8" i="23"/>
  <c r="MZ8" i="23" s="1"/>
  <c r="NG8" i="23" s="1"/>
  <c r="MU8" i="23"/>
  <c r="MT8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5" i="23"/>
  <c r="NE5" i="23"/>
  <c r="ND5" i="23"/>
  <c r="NC5" i="23"/>
  <c r="NB5" i="23"/>
  <c r="NA5" i="23"/>
  <c r="MY5" i="23"/>
  <c r="MX5" i="23"/>
  <c r="MW5" i="23"/>
  <c r="MV5" i="23"/>
  <c r="MZ5" i="23" s="1"/>
  <c r="NG5" i="23" s="1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0" i="23"/>
  <c r="LW20" i="23"/>
  <c r="LV20" i="23"/>
  <c r="LU20" i="23"/>
  <c r="LT20" i="23"/>
  <c r="LS20" i="23"/>
  <c r="LQ20" i="23"/>
  <c r="LP20" i="23"/>
  <c r="LO20" i="23"/>
  <c r="LN20" i="23"/>
  <c r="LR20" i="23" s="1"/>
  <c r="LY20" i="23" s="1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R18" i="23" s="1"/>
  <c r="LY18" i="23" s="1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R16" i="23" s="1"/>
  <c r="LY16" i="23" s="1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R14" i="23" s="1"/>
  <c r="LY14" i="23" s="1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R12" i="23" s="1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R11" i="23" s="1"/>
  <c r="LY11" i="23" s="1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R9" i="23" s="1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R7" i="23" s="1"/>
  <c r="LY7" i="23" s="1"/>
  <c r="LM7" i="23"/>
  <c r="LL7" i="23"/>
  <c r="LX6" i="23"/>
  <c r="LW6" i="23"/>
  <c r="LV6" i="23"/>
  <c r="LU6" i="23"/>
  <c r="LT6" i="23"/>
  <c r="LS6" i="23"/>
  <c r="LQ6" i="23"/>
  <c r="LP6" i="23"/>
  <c r="LO6" i="23"/>
  <c r="LN6" i="23"/>
  <c r="LR6" i="23" s="1"/>
  <c r="LY6" i="23" s="1"/>
  <c r="LM6" i="23"/>
  <c r="LL6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J16" i="23" s="1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J14" i="23" s="1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J13" i="23" s="1"/>
  <c r="KQ13" i="23" s="1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J12" i="23" s="1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J9" i="23" s="1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6" i="23"/>
  <c r="KO6" i="23"/>
  <c r="KN6" i="23"/>
  <c r="KM6" i="23"/>
  <c r="KL6" i="23"/>
  <c r="KK6" i="23"/>
  <c r="KI6" i="23"/>
  <c r="KH6" i="23"/>
  <c r="KG6" i="23"/>
  <c r="KF6" i="23"/>
  <c r="KJ6" i="23" s="1"/>
  <c r="KE6" i="23"/>
  <c r="KD6" i="23"/>
  <c r="KP5" i="23"/>
  <c r="KO5" i="23"/>
  <c r="KN5" i="23"/>
  <c r="KM5" i="23"/>
  <c r="KL5" i="23"/>
  <c r="KK5" i="23"/>
  <c r="KI5" i="23"/>
  <c r="KJ5" i="23" s="1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20" i="23"/>
  <c r="JG20" i="23"/>
  <c r="JF20" i="23"/>
  <c r="JE20" i="23"/>
  <c r="JD20" i="23"/>
  <c r="JC20" i="23"/>
  <c r="JA20" i="23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JB18" i="23" s="1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JB4" i="23" s="1"/>
  <c r="IZ4" i="23"/>
  <c r="IY4" i="23"/>
  <c r="IX4" i="23"/>
  <c r="IW4" i="23"/>
  <c r="IV4" i="23"/>
  <c r="HZ20" i="23"/>
  <c r="HY20" i="23"/>
  <c r="HX20" i="23"/>
  <c r="HW20" i="23"/>
  <c r="HV20" i="23"/>
  <c r="HU20" i="23"/>
  <c r="HS20" i="23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T16" i="23" s="1"/>
  <c r="IA16" i="23" s="1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T13" i="23" s="1"/>
  <c r="HO13" i="23"/>
  <c r="HN13" i="23"/>
  <c r="HZ12" i="23"/>
  <c r="HY12" i="23"/>
  <c r="HX12" i="23"/>
  <c r="HW12" i="23"/>
  <c r="HV12" i="23"/>
  <c r="HU12" i="23"/>
  <c r="HS12" i="23"/>
  <c r="HT12" i="23" s="1"/>
  <c r="IA12" i="23" s="1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T9" i="23" s="1"/>
  <c r="HO9" i="23"/>
  <c r="HN9" i="23"/>
  <c r="HZ8" i="23"/>
  <c r="HY8" i="23"/>
  <c r="HX8" i="23"/>
  <c r="HW8" i="23"/>
  <c r="HV8" i="23"/>
  <c r="HU8" i="23"/>
  <c r="HS8" i="23"/>
  <c r="HT8" i="23" s="1"/>
  <c r="IA8" i="23" s="1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T5" i="23" s="1"/>
  <c r="IA5" i="23" s="1"/>
  <c r="HO5" i="23"/>
  <c r="HN5" i="23"/>
  <c r="HZ4" i="23"/>
  <c r="HY4" i="23"/>
  <c r="HX4" i="23"/>
  <c r="HW4" i="23"/>
  <c r="HV4" i="23"/>
  <c r="HU4" i="23"/>
  <c r="HS4" i="23"/>
  <c r="HR4" i="23"/>
  <c r="HQ4" i="23"/>
  <c r="HP4" i="23"/>
  <c r="HT4" i="23" s="1"/>
  <c r="HO4" i="23"/>
  <c r="HN4" i="23"/>
  <c r="GR20" i="23"/>
  <c r="GQ20" i="23"/>
  <c r="GP20" i="23"/>
  <c r="GO20" i="23"/>
  <c r="GN20" i="23"/>
  <c r="GM20" i="23"/>
  <c r="GK20" i="23"/>
  <c r="GJ20" i="23"/>
  <c r="GI20" i="23"/>
  <c r="GH20" i="23"/>
  <c r="GL20" i="23" s="1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L18" i="23" s="1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L16" i="23" s="1"/>
  <c r="GS16" i="23" s="1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L12" i="23" s="1"/>
  <c r="GS12" i="23" s="1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L10" i="23" s="1"/>
  <c r="GS10" i="23" s="1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L8" i="23" s="1"/>
  <c r="GS8" i="23" s="1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FD16" i="23" s="1"/>
  <c r="FK16" i="23" s="1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FD14" i="23" s="1"/>
  <c r="FK14" i="23" s="1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FD12" i="23" s="1"/>
  <c r="FK12" i="23" s="1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FD10" i="23" s="1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FD8" i="23" s="1"/>
  <c r="FK8" i="23" s="1"/>
  <c r="EY8" i="23"/>
  <c r="EX8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FD5" i="23" s="1"/>
  <c r="FK5" i="23" s="1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0" i="23"/>
  <c r="EA20" i="23"/>
  <c r="DZ20" i="23"/>
  <c r="DY20" i="23"/>
  <c r="DX20" i="23"/>
  <c r="DW20" i="23"/>
  <c r="DU20" i="23"/>
  <c r="DT20" i="23"/>
  <c r="DS20" i="23"/>
  <c r="DR20" i="23"/>
  <c r="DV20" i="23" s="1"/>
  <c r="EC20" i="23" s="1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V12" i="23" s="1"/>
  <c r="EC12" i="23" s="1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V11" i="23" s="1"/>
  <c r="EC11" i="23" s="1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V4" i="23" s="1"/>
  <c r="EC4" i="23" s="1"/>
  <c r="DQ4" i="23"/>
  <c r="DP4" i="23"/>
  <c r="VJ25" i="4"/>
  <c r="VI25" i="4"/>
  <c r="VH25" i="4"/>
  <c r="VG25" i="4"/>
  <c r="VF25" i="4"/>
  <c r="VE25" i="4"/>
  <c r="VC25" i="4"/>
  <c r="VB25" i="4"/>
  <c r="VA25" i="4"/>
  <c r="UZ25" i="4"/>
  <c r="VD25" i="4" s="1"/>
  <c r="VK25" i="4" s="1"/>
  <c r="UY25" i="4"/>
  <c r="UX25" i="4"/>
  <c r="VJ24" i="4"/>
  <c r="VI24" i="4"/>
  <c r="VH24" i="4"/>
  <c r="VG24" i="4"/>
  <c r="VF24" i="4"/>
  <c r="VE24" i="4"/>
  <c r="VC24" i="4"/>
  <c r="VD24" i="4" s="1"/>
  <c r="VK24" i="4" s="1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VD23" i="4" s="1"/>
  <c r="VK23" i="4" s="1"/>
  <c r="UY23" i="4"/>
  <c r="UX23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1" i="4"/>
  <c r="VI21" i="4"/>
  <c r="VH21" i="4"/>
  <c r="VG21" i="4"/>
  <c r="VF21" i="4"/>
  <c r="VE21" i="4"/>
  <c r="VC21" i="4"/>
  <c r="VB21" i="4"/>
  <c r="VA21" i="4"/>
  <c r="UZ21" i="4"/>
  <c r="VD21" i="4" s="1"/>
  <c r="VK21" i="4" s="1"/>
  <c r="UY21" i="4"/>
  <c r="UX21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VK19" i="4" s="1"/>
  <c r="UY19" i="4"/>
  <c r="UX19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VD17" i="4" s="1"/>
  <c r="VK17" i="4" s="1"/>
  <c r="UY17" i="4"/>
  <c r="UX17" i="4"/>
  <c r="VJ16" i="4"/>
  <c r="VI16" i="4"/>
  <c r="VH16" i="4"/>
  <c r="VG16" i="4"/>
  <c r="VF16" i="4"/>
  <c r="VE16" i="4"/>
  <c r="VC16" i="4"/>
  <c r="VD16" i="4" s="1"/>
  <c r="VK16" i="4" s="1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VD15" i="4" s="1"/>
  <c r="VK15" i="4" s="1"/>
  <c r="UY15" i="4"/>
  <c r="UX15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VD13" i="4" s="1"/>
  <c r="VK13" i="4" s="1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VD9" i="4" s="1"/>
  <c r="VK9" i="4" s="1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VD6" i="4" s="1"/>
  <c r="UY6" i="4"/>
  <c r="UX6" i="4"/>
  <c r="VJ5" i="4"/>
  <c r="VI5" i="4"/>
  <c r="VH5" i="4"/>
  <c r="VG5" i="4"/>
  <c r="VF5" i="4"/>
  <c r="VE5" i="4"/>
  <c r="VC5" i="4"/>
  <c r="VB5" i="4"/>
  <c r="VA5" i="4"/>
  <c r="UZ5" i="4"/>
  <c r="VD5" i="4" s="1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5" i="4"/>
  <c r="UA25" i="4"/>
  <c r="TZ25" i="4"/>
  <c r="TY25" i="4"/>
  <c r="TX25" i="4"/>
  <c r="TW25" i="4"/>
  <c r="TU25" i="4"/>
  <c r="TT25" i="4"/>
  <c r="TS25" i="4"/>
  <c r="TR25" i="4"/>
  <c r="TV25" i="4" s="1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V23" i="4" s="1"/>
  <c r="TQ23" i="4"/>
  <c r="TP23" i="4"/>
  <c r="UB22" i="4"/>
  <c r="UA22" i="4"/>
  <c r="TZ22" i="4"/>
  <c r="TY22" i="4"/>
  <c r="TX22" i="4"/>
  <c r="TW22" i="4"/>
  <c r="TU22" i="4"/>
  <c r="TT22" i="4"/>
  <c r="TS22" i="4"/>
  <c r="TR22" i="4"/>
  <c r="TV22" i="4" s="1"/>
  <c r="TQ22" i="4"/>
  <c r="TP22" i="4"/>
  <c r="UB21" i="4"/>
  <c r="UA21" i="4"/>
  <c r="TZ21" i="4"/>
  <c r="TY21" i="4"/>
  <c r="TX21" i="4"/>
  <c r="TW21" i="4"/>
  <c r="TU21" i="4"/>
  <c r="TT21" i="4"/>
  <c r="TS21" i="4"/>
  <c r="TR21" i="4"/>
  <c r="TV21" i="4" s="1"/>
  <c r="TQ21" i="4"/>
  <c r="TP21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18" i="4"/>
  <c r="UA18" i="4"/>
  <c r="TZ18" i="4"/>
  <c r="TY18" i="4"/>
  <c r="TX18" i="4"/>
  <c r="TW18" i="4"/>
  <c r="TU18" i="4"/>
  <c r="TT18" i="4"/>
  <c r="TS18" i="4"/>
  <c r="TR18" i="4"/>
  <c r="TQ18" i="4"/>
  <c r="TP18" i="4"/>
  <c r="UB17" i="4"/>
  <c r="UA17" i="4"/>
  <c r="TZ17" i="4"/>
  <c r="TY17" i="4"/>
  <c r="TX17" i="4"/>
  <c r="TW17" i="4"/>
  <c r="TU17" i="4"/>
  <c r="TT17" i="4"/>
  <c r="TS17" i="4"/>
  <c r="TR17" i="4"/>
  <c r="TV17" i="4" s="1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V15" i="4" s="1"/>
  <c r="TQ15" i="4"/>
  <c r="TP15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V13" i="4" s="1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V11" i="4" s="1"/>
  <c r="TQ11" i="4"/>
  <c r="TP11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V9" i="4" s="1"/>
  <c r="UC9" i="4" s="1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7" i="4"/>
  <c r="UA7" i="4"/>
  <c r="TZ7" i="4"/>
  <c r="TY7" i="4"/>
  <c r="TX7" i="4"/>
  <c r="TW7" i="4"/>
  <c r="TU7" i="4"/>
  <c r="TT7" i="4"/>
  <c r="TS7" i="4"/>
  <c r="TR7" i="4"/>
  <c r="TV7" i="4" s="1"/>
  <c r="UC7" i="4" s="1"/>
  <c r="TQ7" i="4"/>
  <c r="TP7" i="4"/>
  <c r="UB6" i="4"/>
  <c r="UA6" i="4"/>
  <c r="TZ6" i="4"/>
  <c r="TY6" i="4"/>
  <c r="TX6" i="4"/>
  <c r="TW6" i="4"/>
  <c r="TU6" i="4"/>
  <c r="TT6" i="4"/>
  <c r="TS6" i="4"/>
  <c r="TR6" i="4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5" i="4"/>
  <c r="SS25" i="4"/>
  <c r="SR25" i="4"/>
  <c r="SQ25" i="4"/>
  <c r="SP25" i="4"/>
  <c r="SO25" i="4"/>
  <c r="SM25" i="4"/>
  <c r="SN25" i="4" s="1"/>
  <c r="SU25" i="4" s="1"/>
  <c r="SL25" i="4"/>
  <c r="SK25" i="4"/>
  <c r="SJ25" i="4"/>
  <c r="SI25" i="4"/>
  <c r="SH25" i="4"/>
  <c r="ST24" i="4"/>
  <c r="SS24" i="4"/>
  <c r="SR24" i="4"/>
  <c r="SQ24" i="4"/>
  <c r="SP24" i="4"/>
  <c r="SO24" i="4"/>
  <c r="SM24" i="4"/>
  <c r="SL24" i="4"/>
  <c r="SK24" i="4"/>
  <c r="SJ24" i="4"/>
  <c r="SN24" i="4" s="1"/>
  <c r="SI24" i="4"/>
  <c r="SH2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2" i="4"/>
  <c r="SS22" i="4"/>
  <c r="SR22" i="4"/>
  <c r="SQ22" i="4"/>
  <c r="SP22" i="4"/>
  <c r="SO22" i="4"/>
  <c r="SM22" i="4"/>
  <c r="SL22" i="4"/>
  <c r="SK22" i="4"/>
  <c r="SJ22" i="4"/>
  <c r="SN22" i="4" s="1"/>
  <c r="SI22" i="4"/>
  <c r="SH22" i="4"/>
  <c r="ST21" i="4"/>
  <c r="SS21" i="4"/>
  <c r="SR21" i="4"/>
  <c r="SQ21" i="4"/>
  <c r="SP21" i="4"/>
  <c r="SO21" i="4"/>
  <c r="SM21" i="4"/>
  <c r="SN21" i="4" s="1"/>
  <c r="SL21" i="4"/>
  <c r="SK21" i="4"/>
  <c r="SJ21" i="4"/>
  <c r="SI21" i="4"/>
  <c r="SH21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8" i="4"/>
  <c r="SS18" i="4"/>
  <c r="SR18" i="4"/>
  <c r="SQ18" i="4"/>
  <c r="SP18" i="4"/>
  <c r="SO18" i="4"/>
  <c r="SM18" i="4"/>
  <c r="SL18" i="4"/>
  <c r="SK18" i="4"/>
  <c r="SJ18" i="4"/>
  <c r="SN18" i="4" s="1"/>
  <c r="SI18" i="4"/>
  <c r="SH18" i="4"/>
  <c r="ST17" i="4"/>
  <c r="SS17" i="4"/>
  <c r="SR17" i="4"/>
  <c r="SQ17" i="4"/>
  <c r="SP17" i="4"/>
  <c r="SO17" i="4"/>
  <c r="SM17" i="4"/>
  <c r="SN17" i="4" s="1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N6" i="4" s="1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N4" i="4" s="1"/>
  <c r="SI4" i="4"/>
  <c r="SH4" i="4"/>
  <c r="RL25" i="4"/>
  <c r="RK25" i="4"/>
  <c r="RJ25" i="4"/>
  <c r="RI25" i="4"/>
  <c r="RH25" i="4"/>
  <c r="RG25" i="4"/>
  <c r="RE25" i="4"/>
  <c r="RF25" i="4" s="1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F22" i="4" s="1"/>
  <c r="RA22" i="4"/>
  <c r="QZ22" i="4"/>
  <c r="RL21" i="4"/>
  <c r="RK21" i="4"/>
  <c r="RJ21" i="4"/>
  <c r="RI21" i="4"/>
  <c r="RH21" i="4"/>
  <c r="RG21" i="4"/>
  <c r="RE21" i="4"/>
  <c r="RF21" i="4" s="1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F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F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5" i="4"/>
  <c r="QC25" i="4"/>
  <c r="QB25" i="4"/>
  <c r="QA25" i="4"/>
  <c r="PZ25" i="4"/>
  <c r="PY25" i="4"/>
  <c r="PW25" i="4"/>
  <c r="PX25" i="4" s="1"/>
  <c r="QE25" i="4" s="1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X22" i="4" s="1"/>
  <c r="QE22" i="4" s="1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X18" i="4" s="1"/>
  <c r="QE18" i="4" s="1"/>
  <c r="PS18" i="4"/>
  <c r="PR18" i="4"/>
  <c r="QD17" i="4"/>
  <c r="QC17" i="4"/>
  <c r="QB17" i="4"/>
  <c r="QA17" i="4"/>
  <c r="PZ17" i="4"/>
  <c r="PY17" i="4"/>
  <c r="PW17" i="4"/>
  <c r="PX17" i="4" s="1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X14" i="4" s="1"/>
  <c r="QE14" i="4" s="1"/>
  <c r="PS14" i="4"/>
  <c r="PR14" i="4"/>
  <c r="QD13" i="4"/>
  <c r="QC13" i="4"/>
  <c r="QB13" i="4"/>
  <c r="QA13" i="4"/>
  <c r="PZ13" i="4"/>
  <c r="PY13" i="4"/>
  <c r="PW13" i="4"/>
  <c r="PX13" i="4" s="1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QE10" i="4" s="1"/>
  <c r="PS10" i="4"/>
  <c r="PR10" i="4"/>
  <c r="QD9" i="4"/>
  <c r="QC9" i="4"/>
  <c r="QB9" i="4"/>
  <c r="QA9" i="4"/>
  <c r="PZ9" i="4"/>
  <c r="PY9" i="4"/>
  <c r="PW9" i="4"/>
  <c r="PX9" i="4" s="1"/>
  <c r="QE9" i="4" s="1"/>
  <c r="PV9" i="4"/>
  <c r="PU9" i="4"/>
  <c r="PT9" i="4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X6" i="4" s="1"/>
  <c r="QE6" i="4" s="1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QE4" i="4" s="1"/>
  <c r="PS4" i="4"/>
  <c r="PR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P6" i="4" s="1"/>
  <c r="OW6" i="4" s="1"/>
  <c r="OK6" i="4"/>
  <c r="OJ6" i="4"/>
  <c r="OV5" i="4"/>
  <c r="OU5" i="4"/>
  <c r="OT5" i="4"/>
  <c r="OS5" i="4"/>
  <c r="OR5" i="4"/>
  <c r="OQ5" i="4"/>
  <c r="OP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H22" i="4" s="1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O21" i="4" s="1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C17" i="4"/>
  <c r="NB17" i="4"/>
  <c r="NN16" i="4"/>
  <c r="NM16" i="4"/>
  <c r="NL16" i="4"/>
  <c r="NK16" i="4"/>
  <c r="NJ16" i="4"/>
  <c r="NI16" i="4"/>
  <c r="NG16" i="4"/>
  <c r="NH16" i="4" s="1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H12" i="4" s="1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H8" i="4" s="1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H4" i="4" s="1"/>
  <c r="NF4" i="4"/>
  <c r="NE4" i="4"/>
  <c r="ND4" i="4"/>
  <c r="NC4" i="4"/>
  <c r="NB4" i="4"/>
  <c r="MF25" i="4"/>
  <c r="ME25" i="4"/>
  <c r="MD25" i="4"/>
  <c r="MC25" i="4"/>
  <c r="MB25" i="4"/>
  <c r="MA25" i="4"/>
  <c r="LY25" i="4"/>
  <c r="LX25" i="4"/>
  <c r="LW25" i="4"/>
  <c r="LV25" i="4"/>
  <c r="LZ25" i="4" s="1"/>
  <c r="LU25" i="4"/>
  <c r="LT2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MG21" i="4" s="1"/>
  <c r="LU21" i="4"/>
  <c r="LT21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Z17" i="4" s="1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MG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MG9" i="4" s="1"/>
  <c r="LU9" i="4"/>
  <c r="LT9" i="4"/>
  <c r="MF8" i="4"/>
  <c r="ME8" i="4"/>
  <c r="MD8" i="4"/>
  <c r="MC8" i="4"/>
  <c r="MB8" i="4"/>
  <c r="MA8" i="4"/>
  <c r="LY8" i="4"/>
  <c r="LZ8" i="4" s="1"/>
  <c r="MG8" i="4" s="1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MG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MG5" i="4" s="1"/>
  <c r="LU5" i="4"/>
  <c r="LT5" i="4"/>
  <c r="MF4" i="4"/>
  <c r="ME4" i="4"/>
  <c r="MD4" i="4"/>
  <c r="MC4" i="4"/>
  <c r="MB4" i="4"/>
  <c r="MA4" i="4"/>
  <c r="LY4" i="4"/>
  <c r="LZ4" i="4" s="1"/>
  <c r="MG4" i="4" s="1"/>
  <c r="LX4" i="4"/>
  <c r="LW4" i="4"/>
  <c r="LV4" i="4"/>
  <c r="LU4" i="4"/>
  <c r="LT4" i="4"/>
  <c r="KX25" i="4"/>
  <c r="KW25" i="4"/>
  <c r="KV25" i="4"/>
  <c r="KU25" i="4"/>
  <c r="KT25" i="4"/>
  <c r="KS25" i="4"/>
  <c r="KQ25" i="4"/>
  <c r="KP25" i="4"/>
  <c r="KO25" i="4"/>
  <c r="KN25" i="4"/>
  <c r="KR25" i="4" s="1"/>
  <c r="KY25" i="4" s="1"/>
  <c r="KM25" i="4"/>
  <c r="KL25" i="4"/>
  <c r="KX24" i="4"/>
  <c r="KW24" i="4"/>
  <c r="KV24" i="4"/>
  <c r="KU24" i="4"/>
  <c r="KT24" i="4"/>
  <c r="KS24" i="4"/>
  <c r="KQ24" i="4"/>
  <c r="KR24" i="4" s="1"/>
  <c r="KY24" i="4" s="1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R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Y21" i="4" s="1"/>
  <c r="KM21" i="4"/>
  <c r="KL21" i="4"/>
  <c r="KX20" i="4"/>
  <c r="KW20" i="4"/>
  <c r="KV20" i="4"/>
  <c r="KU20" i="4"/>
  <c r="KT20" i="4"/>
  <c r="KS20" i="4"/>
  <c r="KQ20" i="4"/>
  <c r="KR20" i="4" s="1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Y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R13" i="4" s="1"/>
  <c r="KY13" i="4" s="1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R10" i="4" s="1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R6" i="4" s="1"/>
  <c r="KM6" i="4"/>
  <c r="KL6" i="4"/>
  <c r="KX5" i="4"/>
  <c r="KW5" i="4"/>
  <c r="KV5" i="4"/>
  <c r="KU5" i="4"/>
  <c r="KT5" i="4"/>
  <c r="KS5" i="4"/>
  <c r="KQ5" i="4"/>
  <c r="KR5" i="4" s="1"/>
  <c r="KY5" i="4" s="1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J5" i="4" s="1"/>
  <c r="JQ5" i="4" s="1"/>
  <c r="JH5" i="4"/>
  <c r="JG5" i="4"/>
  <c r="JF5" i="4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5" i="4"/>
  <c r="IG25" i="4"/>
  <c r="IF25" i="4"/>
  <c r="IE25" i="4"/>
  <c r="ID25" i="4"/>
  <c r="IC25" i="4"/>
  <c r="IA25" i="4"/>
  <c r="IB25" i="4" s="1"/>
  <c r="II25" i="4" s="1"/>
  <c r="HZ25" i="4"/>
  <c r="HY25" i="4"/>
  <c r="HX25" i="4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B21" i="4"/>
  <c r="II21" i="4" s="1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IB18" i="4" s="1"/>
  <c r="II18" i="4" s="1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T22" i="4" s="1"/>
  <c r="GO22" i="4"/>
  <c r="GN22" i="4"/>
  <c r="GZ21" i="4"/>
  <c r="GY21" i="4"/>
  <c r="GX21" i="4"/>
  <c r="GW21" i="4"/>
  <c r="GV21" i="4"/>
  <c r="GU21" i="4"/>
  <c r="GT21" i="4"/>
  <c r="HA21" i="4" s="1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T18" i="4" s="1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T14" i="4" s="1"/>
  <c r="GO14" i="4"/>
  <c r="GN14" i="4"/>
  <c r="GZ13" i="4"/>
  <c r="GY13" i="4"/>
  <c r="GX13" i="4"/>
  <c r="GW13" i="4"/>
  <c r="GV13" i="4"/>
  <c r="GU13" i="4"/>
  <c r="GS13" i="4"/>
  <c r="GR13" i="4"/>
  <c r="GQ13" i="4"/>
  <c r="GP13" i="4"/>
  <c r="GT13" i="4" s="1"/>
  <c r="HA13" i="4" s="1"/>
  <c r="GO13" i="4"/>
  <c r="GN13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1" i="4"/>
  <c r="GY11" i="4"/>
  <c r="GX11" i="4"/>
  <c r="GW11" i="4"/>
  <c r="GV11" i="4"/>
  <c r="GU11" i="4"/>
  <c r="GS11" i="4"/>
  <c r="GR11" i="4"/>
  <c r="GQ11" i="4"/>
  <c r="GP11" i="4"/>
  <c r="GT11" i="4" s="1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T9" i="4" s="1"/>
  <c r="GO9" i="4"/>
  <c r="GN9" i="4"/>
  <c r="GZ8" i="4"/>
  <c r="GY8" i="4"/>
  <c r="GX8" i="4"/>
  <c r="GW8" i="4"/>
  <c r="GV8" i="4"/>
  <c r="GU8" i="4"/>
  <c r="GS8" i="4"/>
  <c r="GT8" i="4" s="1"/>
  <c r="HA8" i="4" s="1"/>
  <c r="GR8" i="4"/>
  <c r="GQ8" i="4"/>
  <c r="GP8" i="4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T4" i="4" s="1"/>
  <c r="HA4" i="4" s="1"/>
  <c r="GR4" i="4"/>
  <c r="GQ4" i="4"/>
  <c r="GP4" i="4"/>
  <c r="GO4" i="4"/>
  <c r="GN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L24" i="4" s="1"/>
  <c r="FS24" i="4" s="1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L13" i="4" s="1"/>
  <c r="FS13" i="4" s="1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S10" i="4" s="1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L5" i="4" s="1"/>
  <c r="FS5" i="4" s="1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5" i="4"/>
  <c r="EI25" i="4"/>
  <c r="EH25" i="4"/>
  <c r="EG25" i="4"/>
  <c r="EF25" i="4"/>
  <c r="EE25" i="4"/>
  <c r="EC25" i="4"/>
  <c r="EB25" i="4"/>
  <c r="EA25" i="4"/>
  <c r="DZ25" i="4"/>
  <c r="ED25" i="4" s="1"/>
  <c r="DY25" i="4"/>
  <c r="DX25" i="4"/>
  <c r="EJ24" i="4"/>
  <c r="EI24" i="4"/>
  <c r="EH24" i="4"/>
  <c r="EG24" i="4"/>
  <c r="EF24" i="4"/>
  <c r="EE24" i="4"/>
  <c r="EC24" i="4"/>
  <c r="EB24" i="4"/>
  <c r="EA24" i="4"/>
  <c r="DZ24" i="4"/>
  <c r="ED24" i="4" s="1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ED20" i="4" s="1"/>
  <c r="EK20" i="4" s="1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D15" i="4" s="1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ED8" i="4" s="1"/>
  <c r="EK8" i="4" s="1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SG16" i="27"/>
  <c r="SF16" i="27"/>
  <c r="SD16" i="27"/>
  <c r="SC16" i="27"/>
  <c r="SB16" i="27"/>
  <c r="SA16" i="27"/>
  <c r="SG15" i="27"/>
  <c r="SF15" i="27"/>
  <c r="SD15" i="27"/>
  <c r="SC15" i="27"/>
  <c r="SB15" i="27"/>
  <c r="SA15" i="27"/>
  <c r="SG14" i="27"/>
  <c r="SF14" i="27"/>
  <c r="SD14" i="27"/>
  <c r="SC14" i="27"/>
  <c r="SB14" i="27"/>
  <c r="SA14" i="27"/>
  <c r="SG13" i="27"/>
  <c r="SF13" i="27"/>
  <c r="SD13" i="27"/>
  <c r="SC13" i="27"/>
  <c r="SB13" i="27"/>
  <c r="SA13" i="27"/>
  <c r="SG12" i="27"/>
  <c r="SF12" i="27"/>
  <c r="SD12" i="27"/>
  <c r="SC12" i="27"/>
  <c r="SB12" i="27"/>
  <c r="SA12" i="27"/>
  <c r="SG11" i="27"/>
  <c r="SF11" i="27"/>
  <c r="SD11" i="27"/>
  <c r="SC11" i="27"/>
  <c r="SB11" i="27"/>
  <c r="SA11" i="27"/>
  <c r="SG10" i="27"/>
  <c r="SF10" i="27"/>
  <c r="SD10" i="27"/>
  <c r="SC10" i="27"/>
  <c r="SB10" i="27"/>
  <c r="SA10" i="27"/>
  <c r="SG9" i="27"/>
  <c r="SF9" i="27"/>
  <c r="SD9" i="27"/>
  <c r="SC9" i="27"/>
  <c r="SB9" i="27"/>
  <c r="SA9" i="27"/>
  <c r="SG8" i="27"/>
  <c r="SF8" i="27"/>
  <c r="SD8" i="27"/>
  <c r="SC8" i="27"/>
  <c r="SB8" i="27"/>
  <c r="SA8" i="27"/>
  <c r="SG7" i="27"/>
  <c r="SF7" i="27"/>
  <c r="SD7" i="27"/>
  <c r="SC7" i="27"/>
  <c r="SB7" i="27"/>
  <c r="SA7" i="27"/>
  <c r="SG6" i="27"/>
  <c r="SF6" i="27"/>
  <c r="SD6" i="27"/>
  <c r="SC6" i="27"/>
  <c r="SB6" i="27"/>
  <c r="SA6" i="27"/>
  <c r="SG5" i="27"/>
  <c r="SF5" i="27"/>
  <c r="SD5" i="27"/>
  <c r="SC5" i="27"/>
  <c r="SB5" i="27"/>
  <c r="SA5" i="27"/>
  <c r="SG4" i="27"/>
  <c r="SF4" i="27"/>
  <c r="SD4" i="27"/>
  <c r="SC4" i="27"/>
  <c r="SB4" i="27"/>
  <c r="SA4" i="27"/>
  <c r="RE16" i="27"/>
  <c r="RD16" i="27"/>
  <c r="RB16" i="27"/>
  <c r="RA16" i="27"/>
  <c r="QZ16" i="27"/>
  <c r="QY16" i="27"/>
  <c r="RE15" i="27"/>
  <c r="RD15" i="27"/>
  <c r="RB15" i="27"/>
  <c r="RA15" i="27"/>
  <c r="QZ15" i="27"/>
  <c r="QY15" i="27"/>
  <c r="RE14" i="27"/>
  <c r="RD14" i="27"/>
  <c r="RB14" i="27"/>
  <c r="RA14" i="27"/>
  <c r="QZ14" i="27"/>
  <c r="QY14" i="27"/>
  <c r="RE13" i="27"/>
  <c r="RD13" i="27"/>
  <c r="RB13" i="27"/>
  <c r="RA13" i="27"/>
  <c r="QZ13" i="27"/>
  <c r="RF13" i="27" s="1"/>
  <c r="QY13" i="27"/>
  <c r="RE12" i="27"/>
  <c r="RD12" i="27"/>
  <c r="RB12" i="27"/>
  <c r="RA12" i="27"/>
  <c r="QZ12" i="27"/>
  <c r="QY12" i="27"/>
  <c r="RE11" i="27"/>
  <c r="RD11" i="27"/>
  <c r="RB11" i="27"/>
  <c r="RA11" i="27"/>
  <c r="QZ11" i="27"/>
  <c r="QY11" i="27"/>
  <c r="RE10" i="27"/>
  <c r="RD10" i="27"/>
  <c r="RB10" i="27"/>
  <c r="RA10" i="27"/>
  <c r="QZ10" i="27"/>
  <c r="QY10" i="27"/>
  <c r="RE9" i="27"/>
  <c r="RD9" i="27"/>
  <c r="RB9" i="27"/>
  <c r="RA9" i="27"/>
  <c r="QZ9" i="27"/>
  <c r="RF9" i="27" s="1"/>
  <c r="QY9" i="27"/>
  <c r="RE8" i="27"/>
  <c r="RD8" i="27"/>
  <c r="RB8" i="27"/>
  <c r="RA8" i="27"/>
  <c r="QZ8" i="27"/>
  <c r="QY8" i="27"/>
  <c r="RE7" i="27"/>
  <c r="RD7" i="27"/>
  <c r="RB7" i="27"/>
  <c r="RA7" i="27"/>
  <c r="QZ7" i="27"/>
  <c r="QY7" i="27"/>
  <c r="RE6" i="27"/>
  <c r="RD6" i="27"/>
  <c r="RB6" i="27"/>
  <c r="RA6" i="27"/>
  <c r="QZ6" i="27"/>
  <c r="QY6" i="27"/>
  <c r="RE5" i="27"/>
  <c r="RD5" i="27"/>
  <c r="RB5" i="27"/>
  <c r="RA5" i="27"/>
  <c r="QZ5" i="27"/>
  <c r="RF5" i="27" s="1"/>
  <c r="QY5" i="27"/>
  <c r="RE4" i="27"/>
  <c r="RD4" i="27"/>
  <c r="RB4" i="27"/>
  <c r="RA4" i="27"/>
  <c r="QZ4" i="27"/>
  <c r="QY4" i="27"/>
  <c r="QC16" i="27"/>
  <c r="QB16" i="27"/>
  <c r="PZ16" i="27"/>
  <c r="PY16" i="27"/>
  <c r="PX16" i="27"/>
  <c r="PW16" i="27"/>
  <c r="QC15" i="27"/>
  <c r="QB15" i="27"/>
  <c r="PZ15" i="27"/>
  <c r="PY15" i="27"/>
  <c r="PX15" i="27"/>
  <c r="PW15" i="27"/>
  <c r="QC14" i="27"/>
  <c r="QB14" i="27"/>
  <c r="PZ14" i="27"/>
  <c r="PY14" i="27"/>
  <c r="PX14" i="27"/>
  <c r="QD14" i="27" s="1"/>
  <c r="PW14" i="27"/>
  <c r="QC13" i="27"/>
  <c r="QB13" i="27"/>
  <c r="PZ13" i="27"/>
  <c r="PY13" i="27"/>
  <c r="PX13" i="27"/>
  <c r="PW13" i="27"/>
  <c r="QC12" i="27"/>
  <c r="QB12" i="27"/>
  <c r="PZ12" i="27"/>
  <c r="PY12" i="27"/>
  <c r="PX12" i="27"/>
  <c r="PW12" i="27"/>
  <c r="QC11" i="27"/>
  <c r="QB11" i="27"/>
  <c r="PZ11" i="27"/>
  <c r="PY11" i="27"/>
  <c r="PX11" i="27"/>
  <c r="PW11" i="27"/>
  <c r="QC10" i="27"/>
  <c r="QB10" i="27"/>
  <c r="PZ10" i="27"/>
  <c r="PY10" i="27"/>
  <c r="PX10" i="27"/>
  <c r="QD10" i="27" s="1"/>
  <c r="PW10" i="27"/>
  <c r="QC9" i="27"/>
  <c r="QB9" i="27"/>
  <c r="PZ9" i="27"/>
  <c r="PY9" i="27"/>
  <c r="PX9" i="27"/>
  <c r="PW9" i="27"/>
  <c r="QC8" i="27"/>
  <c r="QB8" i="27"/>
  <c r="PZ8" i="27"/>
  <c r="PY8" i="27"/>
  <c r="PX8" i="27"/>
  <c r="PW8" i="27"/>
  <c r="QC7" i="27"/>
  <c r="QB7" i="27"/>
  <c r="PZ7" i="27"/>
  <c r="PY7" i="27"/>
  <c r="PX7" i="27"/>
  <c r="PW7" i="27"/>
  <c r="QC6" i="27"/>
  <c r="QB6" i="27"/>
  <c r="PZ6" i="27"/>
  <c r="PY6" i="27"/>
  <c r="PX6" i="27"/>
  <c r="QD6" i="27" s="1"/>
  <c r="PW6" i="27"/>
  <c r="QC5" i="27"/>
  <c r="QB5" i="27"/>
  <c r="PZ5" i="27"/>
  <c r="PY5" i="27"/>
  <c r="PX5" i="27"/>
  <c r="PW5" i="27"/>
  <c r="QC4" i="27"/>
  <c r="QB4" i="27"/>
  <c r="PZ4" i="27"/>
  <c r="PY4" i="27"/>
  <c r="PX4" i="27"/>
  <c r="PW4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X13" i="27" s="1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V14" i="27" s="1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6" i="27"/>
  <c r="KR16" i="27"/>
  <c r="KP16" i="27"/>
  <c r="KO16" i="27"/>
  <c r="KN16" i="27"/>
  <c r="KM16" i="27"/>
  <c r="KS15" i="27"/>
  <c r="KR15" i="27"/>
  <c r="KP15" i="27"/>
  <c r="KO15" i="27"/>
  <c r="KN15" i="27"/>
  <c r="KT15" i="27" s="1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T11" i="27" s="1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6" i="27"/>
  <c r="JP16" i="27"/>
  <c r="JN16" i="27"/>
  <c r="JM16" i="27"/>
  <c r="JL16" i="27"/>
  <c r="JR16" i="27" s="1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R12" i="27" s="1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R4" i="27" s="1"/>
  <c r="JK4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P13" i="27" s="1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G13" i="27" s="1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G5" i="27" s="1"/>
  <c r="FC5" i="27"/>
  <c r="FI4" i="27"/>
  <c r="FH4" i="27"/>
  <c r="FF4" i="27"/>
  <c r="FE4" i="27"/>
  <c r="FD4" i="27"/>
  <c r="FC4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SG11" i="26"/>
  <c r="SF11" i="26"/>
  <c r="SD11" i="26"/>
  <c r="SC11" i="26"/>
  <c r="SB11" i="26"/>
  <c r="SH11" i="26" s="1"/>
  <c r="SA11" i="26"/>
  <c r="SG10" i="26"/>
  <c r="SF10" i="26"/>
  <c r="SD10" i="26"/>
  <c r="SC10" i="26"/>
  <c r="SB10" i="26"/>
  <c r="SA10" i="26"/>
  <c r="SG9" i="26"/>
  <c r="SF9" i="26"/>
  <c r="SD9" i="26"/>
  <c r="SC9" i="26"/>
  <c r="SB9" i="26"/>
  <c r="SA9" i="26"/>
  <c r="SG8" i="26"/>
  <c r="SF8" i="26"/>
  <c r="SD8" i="26"/>
  <c r="SC8" i="26"/>
  <c r="SB8" i="26"/>
  <c r="SA8" i="26"/>
  <c r="SG7" i="26"/>
  <c r="SF7" i="26"/>
  <c r="SD7" i="26"/>
  <c r="SC7" i="26"/>
  <c r="SB7" i="26"/>
  <c r="SH7" i="26" s="1"/>
  <c r="SA7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4" i="26"/>
  <c r="SF4" i="26"/>
  <c r="SD4" i="26"/>
  <c r="SC4" i="26"/>
  <c r="SB4" i="26"/>
  <c r="SA4" i="26"/>
  <c r="RE11" i="26"/>
  <c r="RD11" i="26"/>
  <c r="RB11" i="26"/>
  <c r="RA11" i="26"/>
  <c r="QZ11" i="26"/>
  <c r="RF11" i="26" s="1"/>
  <c r="QY11" i="26"/>
  <c r="RE10" i="26"/>
  <c r="RD10" i="26"/>
  <c r="RB10" i="26"/>
  <c r="RA10" i="26"/>
  <c r="QZ10" i="26"/>
  <c r="QY10" i="26"/>
  <c r="RE9" i="26"/>
  <c r="RD9" i="26"/>
  <c r="RB9" i="26"/>
  <c r="RA9" i="26"/>
  <c r="QZ9" i="26"/>
  <c r="QY9" i="26"/>
  <c r="RE8" i="26"/>
  <c r="RD8" i="26"/>
  <c r="RB8" i="26"/>
  <c r="RA8" i="26"/>
  <c r="QZ8" i="26"/>
  <c r="QY8" i="26"/>
  <c r="RE7" i="26"/>
  <c r="RD7" i="26"/>
  <c r="RB7" i="26"/>
  <c r="RA7" i="26"/>
  <c r="QZ7" i="26"/>
  <c r="RF7" i="26" s="1"/>
  <c r="QY7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4" i="26"/>
  <c r="RD4" i="26"/>
  <c r="RB4" i="26"/>
  <c r="RA4" i="26"/>
  <c r="QZ4" i="26"/>
  <c r="QY4" i="26"/>
  <c r="QC11" i="26"/>
  <c r="QB11" i="26"/>
  <c r="PZ11" i="26"/>
  <c r="PY11" i="26"/>
  <c r="PX11" i="26"/>
  <c r="QD11" i="26" s="1"/>
  <c r="PW11" i="26"/>
  <c r="QC10" i="26"/>
  <c r="QB10" i="26"/>
  <c r="PZ10" i="26"/>
  <c r="PY10" i="26"/>
  <c r="PX10" i="26"/>
  <c r="PW10" i="26"/>
  <c r="QC9" i="26"/>
  <c r="QB9" i="26"/>
  <c r="PZ9" i="26"/>
  <c r="PY9" i="26"/>
  <c r="PX9" i="26"/>
  <c r="PW9" i="26"/>
  <c r="QC8" i="26"/>
  <c r="QB8" i="26"/>
  <c r="PZ8" i="26"/>
  <c r="PY8" i="26"/>
  <c r="PX8" i="26"/>
  <c r="PW8" i="26"/>
  <c r="QC7" i="26"/>
  <c r="QB7" i="26"/>
  <c r="PZ7" i="26"/>
  <c r="PY7" i="26"/>
  <c r="PX7" i="26"/>
  <c r="QD7" i="26" s="1"/>
  <c r="PW7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4" i="26"/>
  <c r="QB4" i="26"/>
  <c r="PZ4" i="26"/>
  <c r="PY4" i="26"/>
  <c r="PX4" i="26"/>
  <c r="PW4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Z11" i="26" s="1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X11" i="26" s="1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V7" i="26" s="1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T11" i="26" s="1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R11" i="26" s="1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P11" i="26" s="1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P7" i="26" s="1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L11" i="26" s="1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L7" i="26" s="1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H11" i="26" s="1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H7" i="26" s="1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UY10" i="22"/>
  <c r="UX10" i="22"/>
  <c r="VJ9" i="22"/>
  <c r="VI9" i="22"/>
  <c r="VH9" i="22"/>
  <c r="VG9" i="22"/>
  <c r="VF9" i="22"/>
  <c r="VE9" i="22"/>
  <c r="VC9" i="22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VD6" i="22" s="1"/>
  <c r="UY6" i="22"/>
  <c r="UX6" i="22"/>
  <c r="VJ5" i="22"/>
  <c r="VI5" i="22"/>
  <c r="VH5" i="22"/>
  <c r="VG5" i="22"/>
  <c r="VF5" i="22"/>
  <c r="VE5" i="22"/>
  <c r="VC5" i="22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I14" i="22"/>
  <c r="SH14" i="22"/>
  <c r="ST13" i="22"/>
  <c r="SS13" i="22"/>
  <c r="SR13" i="22"/>
  <c r="SQ13" i="22"/>
  <c r="SP13" i="22"/>
  <c r="SO13" i="22"/>
  <c r="SM13" i="22"/>
  <c r="SL13" i="22"/>
  <c r="SK13" i="22"/>
  <c r="SJ13" i="22"/>
  <c r="SN13" i="22" s="1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10" i="22"/>
  <c r="SS10" i="22"/>
  <c r="SR10" i="22"/>
  <c r="SQ10" i="22"/>
  <c r="SP10" i="22"/>
  <c r="SO10" i="22"/>
  <c r="SM10" i="22"/>
  <c r="SL10" i="22"/>
  <c r="SK10" i="22"/>
  <c r="SJ10" i="22"/>
  <c r="SI10" i="22"/>
  <c r="SH10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D8" i="22" s="1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AG9" i="24"/>
  <c r="AH9" i="24"/>
  <c r="AI9" i="24"/>
  <c r="AJ9" i="24"/>
  <c r="AK9" i="24"/>
  <c r="AL9" i="24"/>
  <c r="AN9" i="24"/>
  <c r="AO9" i="24"/>
  <c r="AP9" i="24"/>
  <c r="BH9" i="24"/>
  <c r="BI9" i="24"/>
  <c r="BJ9" i="24"/>
  <c r="BN9" i="24" s="1"/>
  <c r="BK9" i="24"/>
  <c r="BL9" i="24"/>
  <c r="BM9" i="24"/>
  <c r="BO9" i="24"/>
  <c r="BP9" i="24"/>
  <c r="BQ9" i="24"/>
  <c r="CI9" i="24"/>
  <c r="CJ9" i="24"/>
  <c r="CK9" i="24"/>
  <c r="CO9" i="24" s="1"/>
  <c r="CL9" i="24"/>
  <c r="CM9" i="24"/>
  <c r="CN9" i="24"/>
  <c r="CP9" i="24"/>
  <c r="CQ9" i="24"/>
  <c r="CR9" i="24"/>
  <c r="VX9" i="24"/>
  <c r="VY9" i="24"/>
  <c r="VZ9" i="24"/>
  <c r="WA9" i="24"/>
  <c r="WB9" i="24"/>
  <c r="WC9" i="24"/>
  <c r="WE9" i="24"/>
  <c r="WF9" i="24"/>
  <c r="WG9" i="24"/>
  <c r="WH9" i="24"/>
  <c r="WI9" i="24"/>
  <c r="WJ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AG19" i="23"/>
  <c r="AH19" i="23"/>
  <c r="AI19" i="23"/>
  <c r="AJ19" i="23"/>
  <c r="AK19" i="23"/>
  <c r="AL19" i="23"/>
  <c r="AN19" i="23"/>
  <c r="AO19" i="23"/>
  <c r="AP19" i="23"/>
  <c r="BH19" i="23"/>
  <c r="BI19" i="23"/>
  <c r="BJ19" i="23"/>
  <c r="BN19" i="23" s="1"/>
  <c r="BK19" i="23"/>
  <c r="BL19" i="23"/>
  <c r="BM19" i="23"/>
  <c r="BO19" i="23"/>
  <c r="BP19" i="23"/>
  <c r="BQ19" i="23"/>
  <c r="CI19" i="23"/>
  <c r="CJ19" i="23"/>
  <c r="CK19" i="23"/>
  <c r="CO19" i="23" s="1"/>
  <c r="CL19" i="23"/>
  <c r="CM19" i="23"/>
  <c r="CN19" i="23"/>
  <c r="CP19" i="23"/>
  <c r="CQ19" i="23"/>
  <c r="CR19" i="23"/>
  <c r="VX19" i="23"/>
  <c r="VY19" i="23"/>
  <c r="VZ19" i="23"/>
  <c r="WA19" i="23"/>
  <c r="WB19" i="23"/>
  <c r="WC19" i="23"/>
  <c r="WE19" i="23"/>
  <c r="WF19" i="23"/>
  <c r="WG19" i="23"/>
  <c r="WH19" i="23"/>
  <c r="WI19" i="23"/>
  <c r="WJ19" i="23"/>
  <c r="WL19" i="23"/>
  <c r="WM19" i="23"/>
  <c r="WN19" i="23"/>
  <c r="XB19" i="23" s="1"/>
  <c r="WO19" i="23"/>
  <c r="XC19" i="23" s="1"/>
  <c r="WP19" i="23"/>
  <c r="WQ19" i="23"/>
  <c r="WR19" i="23"/>
  <c r="WS19" i="23"/>
  <c r="XE19" i="23" s="1"/>
  <c r="WT19" i="23"/>
  <c r="XF19" i="23" s="1"/>
  <c r="WU19" i="23"/>
  <c r="WV19" i="23"/>
  <c r="WW19" i="23"/>
  <c r="WX19" i="23"/>
  <c r="XI19" i="23" s="1"/>
  <c r="WY19" i="23"/>
  <c r="XJ19" i="23" s="1"/>
  <c r="WZ19" i="23"/>
  <c r="FJ27" i="19" l="1"/>
  <c r="JR15" i="19"/>
  <c r="JR19" i="19"/>
  <c r="JR23" i="19"/>
  <c r="JR27" i="19"/>
  <c r="NZ9" i="19"/>
  <c r="NZ11" i="19"/>
  <c r="NZ15" i="19"/>
  <c r="NZ19" i="19"/>
  <c r="NZ23" i="19"/>
  <c r="NZ27" i="19"/>
  <c r="SH11" i="19"/>
  <c r="SH15" i="19"/>
  <c r="SH19" i="19"/>
  <c r="GL9" i="19"/>
  <c r="GL11" i="19"/>
  <c r="GL15" i="19"/>
  <c r="GL19" i="19"/>
  <c r="GL23" i="19"/>
  <c r="GL27" i="19"/>
  <c r="KT9" i="19"/>
  <c r="KT11" i="19"/>
  <c r="KT15" i="19"/>
  <c r="KT19" i="19"/>
  <c r="KT23" i="19"/>
  <c r="KT27" i="19"/>
  <c r="PB9" i="19"/>
  <c r="PB11" i="19"/>
  <c r="PB15" i="19"/>
  <c r="PB19" i="19"/>
  <c r="PB23" i="19"/>
  <c r="PB27" i="19"/>
  <c r="HN27" i="19"/>
  <c r="QD27" i="19"/>
  <c r="DV9" i="24"/>
  <c r="EC9" i="24" s="1"/>
  <c r="DV11" i="24"/>
  <c r="EC11" i="24" s="1"/>
  <c r="DV13" i="24"/>
  <c r="DV15" i="24"/>
  <c r="DV17" i="24"/>
  <c r="DV19" i="24"/>
  <c r="EC19" i="24" s="1"/>
  <c r="FD7" i="24"/>
  <c r="FD9" i="24"/>
  <c r="FD11" i="24"/>
  <c r="FD13" i="24"/>
  <c r="FD15" i="24"/>
  <c r="LY16" i="24"/>
  <c r="NG4" i="24"/>
  <c r="MZ15" i="24"/>
  <c r="NG15" i="24" s="1"/>
  <c r="QX15" i="24"/>
  <c r="RE15" i="24" s="1"/>
  <c r="SF11" i="24"/>
  <c r="SM11" i="24" s="1"/>
  <c r="KQ17" i="24"/>
  <c r="LY7" i="24"/>
  <c r="LY11" i="24"/>
  <c r="PP4" i="24"/>
  <c r="GS4" i="24"/>
  <c r="GS19" i="24"/>
  <c r="HT7" i="24"/>
  <c r="HT10" i="24"/>
  <c r="HT12" i="24"/>
  <c r="HT14" i="24"/>
  <c r="DV4" i="24"/>
  <c r="EC4" i="24" s="1"/>
  <c r="LY4" i="24"/>
  <c r="LR19" i="24"/>
  <c r="LY19" i="24" s="1"/>
  <c r="JB7" i="23"/>
  <c r="JB11" i="23"/>
  <c r="KJ8" i="23"/>
  <c r="FD7" i="23"/>
  <c r="FK7" i="23" s="1"/>
  <c r="FD11" i="23"/>
  <c r="FD19" i="23"/>
  <c r="FK19" i="23" s="1"/>
  <c r="LR19" i="23"/>
  <c r="LY19" i="23" s="1"/>
  <c r="MZ16" i="23"/>
  <c r="MZ20" i="23"/>
  <c r="OH11" i="23"/>
  <c r="OH15" i="23"/>
  <c r="JI18" i="23"/>
  <c r="FD4" i="23"/>
  <c r="FK4" i="23" s="1"/>
  <c r="GL15" i="23"/>
  <c r="GL19" i="23"/>
  <c r="GS19" i="23" s="1"/>
  <c r="LR8" i="23"/>
  <c r="LY8" i="23" s="1"/>
  <c r="TN16" i="23"/>
  <c r="HN10" i="21"/>
  <c r="HN14" i="21"/>
  <c r="HK19" i="21"/>
  <c r="SH18" i="21"/>
  <c r="HK5" i="21"/>
  <c r="HN12" i="21"/>
  <c r="HN16" i="21"/>
  <c r="HK21" i="21"/>
  <c r="HN20" i="21"/>
  <c r="SH8" i="21"/>
  <c r="SH12" i="21"/>
  <c r="SH20" i="21"/>
  <c r="HK7" i="21"/>
  <c r="HN6" i="21"/>
  <c r="HN7" i="21"/>
  <c r="HK10" i="21"/>
  <c r="HN15" i="21"/>
  <c r="HK18" i="21"/>
  <c r="HN5" i="21"/>
  <c r="HK8" i="21"/>
  <c r="HN13" i="21"/>
  <c r="HK16" i="21"/>
  <c r="HN21" i="21"/>
  <c r="HK6" i="21"/>
  <c r="HN11" i="21"/>
  <c r="HK14" i="21"/>
  <c r="HN19" i="21"/>
  <c r="EH5" i="21"/>
  <c r="EH9" i="21"/>
  <c r="EH13" i="21"/>
  <c r="EH17" i="21"/>
  <c r="EH21" i="21"/>
  <c r="FJ7" i="21"/>
  <c r="FJ11" i="21"/>
  <c r="FJ15" i="21"/>
  <c r="FJ19" i="21"/>
  <c r="GL5" i="21"/>
  <c r="GL9" i="21"/>
  <c r="GL13" i="21"/>
  <c r="GL17" i="21"/>
  <c r="GL21" i="21"/>
  <c r="IP6" i="21"/>
  <c r="IP10" i="21"/>
  <c r="IP14" i="21"/>
  <c r="IP18" i="21"/>
  <c r="JR4" i="21"/>
  <c r="JR8" i="21"/>
  <c r="JR12" i="21"/>
  <c r="JR16" i="21"/>
  <c r="JR20" i="21"/>
  <c r="KT6" i="21"/>
  <c r="KT10" i="21"/>
  <c r="KT14" i="21"/>
  <c r="KT18" i="21"/>
  <c r="LV4" i="21"/>
  <c r="LV8" i="21"/>
  <c r="LV12" i="21"/>
  <c r="LV16" i="21"/>
  <c r="LV20" i="21"/>
  <c r="MX6" i="21"/>
  <c r="MX10" i="21"/>
  <c r="MX14" i="21"/>
  <c r="MX18" i="21"/>
  <c r="NZ4" i="21"/>
  <c r="NZ8" i="21"/>
  <c r="NZ12" i="21"/>
  <c r="NZ16" i="21"/>
  <c r="NZ20" i="21"/>
  <c r="PB6" i="21"/>
  <c r="PB10" i="21"/>
  <c r="PB14" i="21"/>
  <c r="PB18" i="21"/>
  <c r="QD4" i="21"/>
  <c r="QD8" i="21"/>
  <c r="QD12" i="21"/>
  <c r="QD16" i="21"/>
  <c r="QD20" i="21"/>
  <c r="RF6" i="21"/>
  <c r="RF10" i="21"/>
  <c r="RF14" i="21"/>
  <c r="RF18" i="21"/>
  <c r="SH4" i="21"/>
  <c r="SH16" i="21"/>
  <c r="HK4" i="21"/>
  <c r="HN9" i="21"/>
  <c r="HK12" i="21"/>
  <c r="HN17" i="21"/>
  <c r="HK20" i="21"/>
  <c r="EH4" i="21"/>
  <c r="EH8" i="21"/>
  <c r="EH12" i="21"/>
  <c r="EH16" i="21"/>
  <c r="EH20" i="21"/>
  <c r="FJ6" i="21"/>
  <c r="FJ10" i="21"/>
  <c r="FJ14" i="21"/>
  <c r="FJ18" i="21"/>
  <c r="GL4" i="21"/>
  <c r="GL8" i="21"/>
  <c r="GL12" i="21"/>
  <c r="GL16" i="21"/>
  <c r="GL20" i="21"/>
  <c r="IP5" i="21"/>
  <c r="IP9" i="21"/>
  <c r="IP13" i="21"/>
  <c r="IP17" i="21"/>
  <c r="IP21" i="21"/>
  <c r="JR7" i="21"/>
  <c r="JR11" i="21"/>
  <c r="JR15" i="21"/>
  <c r="JR19" i="21"/>
  <c r="KT5" i="21"/>
  <c r="KT9" i="21"/>
  <c r="KT13" i="21"/>
  <c r="KT17" i="21"/>
  <c r="KT21" i="21"/>
  <c r="LV7" i="21"/>
  <c r="LV11" i="21"/>
  <c r="LV15" i="21"/>
  <c r="LV19" i="21"/>
  <c r="MX5" i="21"/>
  <c r="MX9" i="21"/>
  <c r="MX13" i="21"/>
  <c r="MX17" i="21"/>
  <c r="MX21" i="21"/>
  <c r="NZ7" i="21"/>
  <c r="NZ11" i="21"/>
  <c r="NZ15" i="21"/>
  <c r="NZ19" i="21"/>
  <c r="PB5" i="21"/>
  <c r="PB9" i="21"/>
  <c r="PB13" i="21"/>
  <c r="PB17" i="21"/>
  <c r="PB21" i="21"/>
  <c r="QD7" i="21"/>
  <c r="QD11" i="21"/>
  <c r="QD15" i="21"/>
  <c r="QD19" i="21"/>
  <c r="RF5" i="21"/>
  <c r="RF9" i="21"/>
  <c r="RF13" i="21"/>
  <c r="RF17" i="21"/>
  <c r="RF21" i="21"/>
  <c r="SH7" i="21"/>
  <c r="SH11" i="21"/>
  <c r="SH15" i="21"/>
  <c r="SH19" i="21"/>
  <c r="SH21" i="19"/>
  <c r="SH25" i="19"/>
  <c r="SH29" i="19"/>
  <c r="LV15" i="19"/>
  <c r="EH6" i="19"/>
  <c r="EH10" i="19"/>
  <c r="EH14" i="19"/>
  <c r="EH18" i="19"/>
  <c r="EH22" i="19"/>
  <c r="EH26" i="19"/>
  <c r="EH30" i="19"/>
  <c r="FJ6" i="19"/>
  <c r="FJ10" i="19"/>
  <c r="FJ14" i="19"/>
  <c r="FJ18" i="19"/>
  <c r="FJ22" i="19"/>
  <c r="FJ26" i="19"/>
  <c r="FJ30" i="19"/>
  <c r="GL6" i="19"/>
  <c r="GL10" i="19"/>
  <c r="GL14" i="19"/>
  <c r="GL18" i="19"/>
  <c r="GL22" i="19"/>
  <c r="GL26" i="19"/>
  <c r="EH13" i="19"/>
  <c r="EH21" i="19"/>
  <c r="EH29" i="19"/>
  <c r="FJ8" i="19"/>
  <c r="FJ17" i="19"/>
  <c r="FJ25" i="19"/>
  <c r="GL5" i="19"/>
  <c r="GL25" i="19"/>
  <c r="GL29" i="19"/>
  <c r="HN13" i="19"/>
  <c r="HN21" i="19"/>
  <c r="HN25" i="19"/>
  <c r="IP8" i="19"/>
  <c r="IP21" i="19"/>
  <c r="IP29" i="19"/>
  <c r="JR5" i="19"/>
  <c r="JR8" i="19"/>
  <c r="JR13" i="19"/>
  <c r="JR17" i="19"/>
  <c r="JR21" i="19"/>
  <c r="JR25" i="19"/>
  <c r="JR29" i="19"/>
  <c r="KT5" i="19"/>
  <c r="KT8" i="19"/>
  <c r="KT13" i="19"/>
  <c r="KT17" i="19"/>
  <c r="KT21" i="19"/>
  <c r="KT25" i="19"/>
  <c r="KT29" i="19"/>
  <c r="LV5" i="19"/>
  <c r="LV8" i="19"/>
  <c r="LV13" i="19"/>
  <c r="LV17" i="19"/>
  <c r="LV21" i="19"/>
  <c r="LV25" i="19"/>
  <c r="LV29" i="19"/>
  <c r="MX5" i="19"/>
  <c r="MX8" i="19"/>
  <c r="MX13" i="19"/>
  <c r="MX17" i="19"/>
  <c r="MX21" i="19"/>
  <c r="MX25" i="19"/>
  <c r="MX29" i="19"/>
  <c r="NZ5" i="19"/>
  <c r="NZ8" i="19"/>
  <c r="NZ13" i="19"/>
  <c r="NZ17" i="19"/>
  <c r="NZ21" i="19"/>
  <c r="NZ25" i="19"/>
  <c r="NZ29" i="19"/>
  <c r="PB5" i="19"/>
  <c r="PB8" i="19"/>
  <c r="PB13" i="19"/>
  <c r="PB17" i="19"/>
  <c r="PB21" i="19"/>
  <c r="PB25" i="19"/>
  <c r="PB29" i="19"/>
  <c r="QD5" i="19"/>
  <c r="QD8" i="19"/>
  <c r="QD13" i="19"/>
  <c r="QD17" i="19"/>
  <c r="QD21" i="19"/>
  <c r="QD25" i="19"/>
  <c r="QD29" i="19"/>
  <c r="RF5" i="19"/>
  <c r="RF8" i="19"/>
  <c r="RF13" i="19"/>
  <c r="RF17" i="19"/>
  <c r="RF21" i="19"/>
  <c r="RF25" i="19"/>
  <c r="RF29" i="19"/>
  <c r="SH5" i="19"/>
  <c r="SH8" i="19"/>
  <c r="SH13" i="19"/>
  <c r="SH17" i="19"/>
  <c r="EH5" i="19"/>
  <c r="EH17" i="19"/>
  <c r="EH25" i="19"/>
  <c r="FJ5" i="19"/>
  <c r="FJ21" i="19"/>
  <c r="FJ29" i="19"/>
  <c r="GL8" i="19"/>
  <c r="GL13" i="19"/>
  <c r="GL21" i="19"/>
  <c r="HN5" i="19"/>
  <c r="HN17" i="19"/>
  <c r="IP5" i="19"/>
  <c r="IP17" i="19"/>
  <c r="EH8" i="19"/>
  <c r="FJ13" i="19"/>
  <c r="GL17" i="19"/>
  <c r="HN8" i="19"/>
  <c r="HN29" i="19"/>
  <c r="IP13" i="19"/>
  <c r="IP25" i="19"/>
  <c r="EH4" i="19"/>
  <c r="EH7" i="19"/>
  <c r="EH12" i="19"/>
  <c r="EH16" i="19"/>
  <c r="EH20" i="19"/>
  <c r="EH24" i="19"/>
  <c r="EH28" i="19"/>
  <c r="FJ4" i="19"/>
  <c r="FJ7" i="19"/>
  <c r="FJ12" i="19"/>
  <c r="FJ16" i="19"/>
  <c r="FJ20" i="19"/>
  <c r="FJ24" i="19"/>
  <c r="SH23" i="19"/>
  <c r="SH27" i="19"/>
  <c r="GL30" i="19"/>
  <c r="HN6" i="19"/>
  <c r="HN10" i="19"/>
  <c r="HN14" i="19"/>
  <c r="HN18" i="19"/>
  <c r="HN22" i="19"/>
  <c r="HN26" i="19"/>
  <c r="HN30" i="19"/>
  <c r="IP6" i="19"/>
  <c r="IP10" i="19"/>
  <c r="IP14" i="19"/>
  <c r="IP18" i="19"/>
  <c r="IP22" i="19"/>
  <c r="IP26" i="19"/>
  <c r="IP30" i="19"/>
  <c r="JR6" i="19"/>
  <c r="JR10" i="19"/>
  <c r="JR14" i="19"/>
  <c r="JR18" i="19"/>
  <c r="JR22" i="19"/>
  <c r="JR26" i="19"/>
  <c r="JR30" i="19"/>
  <c r="KT6" i="19"/>
  <c r="KT10" i="19"/>
  <c r="KT14" i="19"/>
  <c r="KT18" i="19"/>
  <c r="KT22" i="19"/>
  <c r="KT26" i="19"/>
  <c r="KT30" i="19"/>
  <c r="LV6" i="19"/>
  <c r="LV10" i="19"/>
  <c r="LV14" i="19"/>
  <c r="LV18" i="19"/>
  <c r="LV22" i="19"/>
  <c r="LV26" i="19"/>
  <c r="LV30" i="19"/>
  <c r="MX6" i="19"/>
  <c r="MX10" i="19"/>
  <c r="MX14" i="19"/>
  <c r="MX18" i="19"/>
  <c r="MX22" i="19"/>
  <c r="MX26" i="19"/>
  <c r="MX30" i="19"/>
  <c r="NZ6" i="19"/>
  <c r="NZ10" i="19"/>
  <c r="NZ14" i="19"/>
  <c r="NZ18" i="19"/>
  <c r="NZ22" i="19"/>
  <c r="NZ26" i="19"/>
  <c r="NZ30" i="19"/>
  <c r="PB6" i="19"/>
  <c r="PB10" i="19"/>
  <c r="PB14" i="19"/>
  <c r="PB18" i="19"/>
  <c r="PB22" i="19"/>
  <c r="PB26" i="19"/>
  <c r="PB30" i="19"/>
  <c r="QD6" i="19"/>
  <c r="QD10" i="19"/>
  <c r="QD14" i="19"/>
  <c r="QD18" i="19"/>
  <c r="QD22" i="19"/>
  <c r="QD26" i="19"/>
  <c r="QD30" i="19"/>
  <c r="RF6" i="19"/>
  <c r="RF10" i="19"/>
  <c r="RF14" i="19"/>
  <c r="RF18" i="19"/>
  <c r="RF22" i="19"/>
  <c r="RF26" i="19"/>
  <c r="RF30" i="19"/>
  <c r="SH6" i="19"/>
  <c r="SH10" i="19"/>
  <c r="SH14" i="19"/>
  <c r="SH18" i="19"/>
  <c r="SH22" i="19"/>
  <c r="SH26" i="19"/>
  <c r="SH30" i="19"/>
  <c r="FJ28" i="19"/>
  <c r="GL4" i="19"/>
  <c r="GL7" i="19"/>
  <c r="GL12" i="19"/>
  <c r="GL16" i="19"/>
  <c r="GL20" i="19"/>
  <c r="GL24" i="19"/>
  <c r="GL28" i="19"/>
  <c r="HN4" i="19"/>
  <c r="HN7" i="19"/>
  <c r="HN12" i="19"/>
  <c r="HN16" i="19"/>
  <c r="HN20" i="19"/>
  <c r="HN24" i="19"/>
  <c r="HN28" i="19"/>
  <c r="IP4" i="19"/>
  <c r="IP7" i="19"/>
  <c r="IP12" i="19"/>
  <c r="IP16" i="19"/>
  <c r="IP20" i="19"/>
  <c r="IP24" i="19"/>
  <c r="IP28" i="19"/>
  <c r="JR4" i="19"/>
  <c r="JR7" i="19"/>
  <c r="JR12" i="19"/>
  <c r="JR16" i="19"/>
  <c r="JR20" i="19"/>
  <c r="JR24" i="19"/>
  <c r="JR28" i="19"/>
  <c r="KT4" i="19"/>
  <c r="KT7" i="19"/>
  <c r="KT12" i="19"/>
  <c r="KT16" i="19"/>
  <c r="KT20" i="19"/>
  <c r="KT24" i="19"/>
  <c r="KT28" i="19"/>
  <c r="LV4" i="19"/>
  <c r="LV7" i="19"/>
  <c r="LV12" i="19"/>
  <c r="LV16" i="19"/>
  <c r="LV20" i="19"/>
  <c r="LV24" i="19"/>
  <c r="LV28" i="19"/>
  <c r="MX4" i="19"/>
  <c r="MX7" i="19"/>
  <c r="MX12" i="19"/>
  <c r="MX16" i="19"/>
  <c r="MX20" i="19"/>
  <c r="MX24" i="19"/>
  <c r="MX28" i="19"/>
  <c r="NZ4" i="19"/>
  <c r="NZ7" i="19"/>
  <c r="NZ12" i="19"/>
  <c r="NZ16" i="19"/>
  <c r="NZ20" i="19"/>
  <c r="NZ24" i="19"/>
  <c r="NZ28" i="19"/>
  <c r="PB4" i="19"/>
  <c r="PB7" i="19"/>
  <c r="PB12" i="19"/>
  <c r="PB16" i="19"/>
  <c r="PB20" i="19"/>
  <c r="PB24" i="19"/>
  <c r="PB28" i="19"/>
  <c r="QD4" i="19"/>
  <c r="QD7" i="19"/>
  <c r="QD12" i="19"/>
  <c r="QD16" i="19"/>
  <c r="QD20" i="19"/>
  <c r="QD24" i="19"/>
  <c r="QD28" i="19"/>
  <c r="RF4" i="19"/>
  <c r="RF7" i="19"/>
  <c r="RF12" i="19"/>
  <c r="RF16" i="19"/>
  <c r="RF20" i="19"/>
  <c r="RF24" i="19"/>
  <c r="RF28" i="19"/>
  <c r="SH4" i="19"/>
  <c r="SH7" i="19"/>
  <c r="SH12" i="19"/>
  <c r="SH16" i="19"/>
  <c r="SH20" i="19"/>
  <c r="SH24" i="19"/>
  <c r="SH28" i="19"/>
  <c r="SH4" i="27"/>
  <c r="SH8" i="27"/>
  <c r="SH12" i="27"/>
  <c r="SH16" i="27"/>
  <c r="BR9" i="24"/>
  <c r="FD10" i="24"/>
  <c r="FK10" i="24" s="1"/>
  <c r="FD14" i="24"/>
  <c r="FD18" i="24"/>
  <c r="FK18" i="24" s="1"/>
  <c r="HT11" i="24"/>
  <c r="IA11" i="24" s="1"/>
  <c r="MZ10" i="24"/>
  <c r="NG10" i="24" s="1"/>
  <c r="SF9" i="24"/>
  <c r="SM9" i="24" s="1"/>
  <c r="SF14" i="24"/>
  <c r="SM14" i="24" s="1"/>
  <c r="SF18" i="24"/>
  <c r="UV5" i="24"/>
  <c r="VC5" i="24" s="1"/>
  <c r="FK4" i="24"/>
  <c r="FK6" i="24"/>
  <c r="FK7" i="24"/>
  <c r="FK11" i="24"/>
  <c r="FK13" i="24"/>
  <c r="FK15" i="24"/>
  <c r="IA8" i="24"/>
  <c r="IA10" i="24"/>
  <c r="IA12" i="24"/>
  <c r="IA14" i="24"/>
  <c r="JB10" i="24"/>
  <c r="JB14" i="24"/>
  <c r="JI14" i="24" s="1"/>
  <c r="JB18" i="24"/>
  <c r="JI18" i="24" s="1"/>
  <c r="NG6" i="24"/>
  <c r="NG7" i="24"/>
  <c r="PP12" i="24"/>
  <c r="PW12" i="24" s="1"/>
  <c r="SF15" i="24"/>
  <c r="SM15" i="24" s="1"/>
  <c r="SF17" i="24"/>
  <c r="SM17" i="24" s="1"/>
  <c r="SF19" i="24"/>
  <c r="SM19" i="24" s="1"/>
  <c r="TN5" i="24"/>
  <c r="TU5" i="24" s="1"/>
  <c r="JI19" i="24"/>
  <c r="LR10" i="24"/>
  <c r="LR14" i="24"/>
  <c r="LY14" i="24" s="1"/>
  <c r="MZ17" i="24"/>
  <c r="NG17" i="24" s="1"/>
  <c r="MZ19" i="24"/>
  <c r="NG19" i="24" s="1"/>
  <c r="OH11" i="24"/>
  <c r="OO11" i="24" s="1"/>
  <c r="GL16" i="24"/>
  <c r="GS16" i="24" s="1"/>
  <c r="HT4" i="24"/>
  <c r="IA4" i="24" s="1"/>
  <c r="HT6" i="24"/>
  <c r="IA6" i="24" s="1"/>
  <c r="LR9" i="24"/>
  <c r="LY9" i="24" s="1"/>
  <c r="LR13" i="24"/>
  <c r="LY13" i="24" s="1"/>
  <c r="OH16" i="24"/>
  <c r="OO16" i="24" s="1"/>
  <c r="QX11" i="24"/>
  <c r="VC14" i="24"/>
  <c r="DV10" i="24"/>
  <c r="DV14" i="24"/>
  <c r="EC14" i="24" s="1"/>
  <c r="DV18" i="24"/>
  <c r="EC18" i="24" s="1"/>
  <c r="HT18" i="24"/>
  <c r="IA18" i="24" s="1"/>
  <c r="QX17" i="24"/>
  <c r="RE17" i="24" s="1"/>
  <c r="SF8" i="24"/>
  <c r="SM8" i="24" s="1"/>
  <c r="UV9" i="24"/>
  <c r="VC9" i="24" s="1"/>
  <c r="UV11" i="24"/>
  <c r="VC11" i="24" s="1"/>
  <c r="UV13" i="24"/>
  <c r="UV15" i="24"/>
  <c r="VC15" i="24" s="1"/>
  <c r="UV17" i="24"/>
  <c r="VC17" i="24" s="1"/>
  <c r="UV19" i="24"/>
  <c r="VC19" i="24" s="1"/>
  <c r="EC15" i="24"/>
  <c r="EC17" i="24"/>
  <c r="GL14" i="24"/>
  <c r="GS14" i="24" s="1"/>
  <c r="IA15" i="24"/>
  <c r="IA17" i="24"/>
  <c r="IA19" i="24"/>
  <c r="JI4" i="24"/>
  <c r="KJ10" i="24"/>
  <c r="KQ10" i="24" s="1"/>
  <c r="KJ14" i="24"/>
  <c r="KJ18" i="24"/>
  <c r="KQ18" i="24" s="1"/>
  <c r="PP9" i="24"/>
  <c r="PW9" i="24" s="1"/>
  <c r="PP11" i="24"/>
  <c r="PW11" i="24" s="1"/>
  <c r="PP13" i="24"/>
  <c r="PW13" i="24" s="1"/>
  <c r="PP18" i="24"/>
  <c r="PW18" i="24" s="1"/>
  <c r="TU4" i="24"/>
  <c r="TN6" i="24"/>
  <c r="TN14" i="24"/>
  <c r="NG12" i="24"/>
  <c r="OO4" i="24"/>
  <c r="PW19" i="24"/>
  <c r="RE5" i="24"/>
  <c r="HT5" i="24"/>
  <c r="RE14" i="24"/>
  <c r="DV6" i="24"/>
  <c r="EC6" i="24" s="1"/>
  <c r="EC10" i="24"/>
  <c r="FD16" i="24"/>
  <c r="FK16" i="24" s="1"/>
  <c r="FK19" i="24"/>
  <c r="GL12" i="24"/>
  <c r="GS12" i="24" s="1"/>
  <c r="GS15" i="24"/>
  <c r="IA7" i="24"/>
  <c r="JB6" i="24"/>
  <c r="JI6" i="24" s="1"/>
  <c r="JI10" i="24"/>
  <c r="KJ16" i="24"/>
  <c r="KQ16" i="24" s="1"/>
  <c r="KQ19" i="24"/>
  <c r="LR12" i="24"/>
  <c r="LY12" i="24" s="1"/>
  <c r="LY15" i="24"/>
  <c r="MZ8" i="24"/>
  <c r="NG8" i="24" s="1"/>
  <c r="NG11" i="24"/>
  <c r="OH5" i="24"/>
  <c r="OO5" i="24" s="1"/>
  <c r="OO7" i="24"/>
  <c r="PW4" i="24"/>
  <c r="PP17" i="24"/>
  <c r="PW17" i="24" s="1"/>
  <c r="QX13" i="24"/>
  <c r="RE13" i="24" s="1"/>
  <c r="RE16" i="24"/>
  <c r="SF13" i="24"/>
  <c r="SM13" i="24" s="1"/>
  <c r="SM18" i="24"/>
  <c r="TN9" i="24"/>
  <c r="TU9" i="24" s="1"/>
  <c r="TU14" i="24"/>
  <c r="UV6" i="24"/>
  <c r="VC6" i="24" s="1"/>
  <c r="VC10" i="24"/>
  <c r="PP5" i="24"/>
  <c r="PW5" i="24" s="1"/>
  <c r="QX7" i="24"/>
  <c r="RE7" i="24" s="1"/>
  <c r="TN18" i="24"/>
  <c r="TU18" i="24" s="1"/>
  <c r="EC13" i="24"/>
  <c r="FK9" i="24"/>
  <c r="FK14" i="24"/>
  <c r="GS6" i="24"/>
  <c r="GL10" i="24"/>
  <c r="GS10" i="24" s="1"/>
  <c r="JI13" i="24"/>
  <c r="KQ9" i="24"/>
  <c r="KQ14" i="24"/>
  <c r="LY6" i="24"/>
  <c r="LY10" i="24"/>
  <c r="NG16" i="24"/>
  <c r="OO12" i="24"/>
  <c r="PW8" i="24"/>
  <c r="SF5" i="24"/>
  <c r="SM5" i="24" s="1"/>
  <c r="TU17" i="24"/>
  <c r="VC13" i="24"/>
  <c r="VC18" i="24"/>
  <c r="DV5" i="24"/>
  <c r="EC5" i="24" s="1"/>
  <c r="FD17" i="24"/>
  <c r="FK17" i="24" s="1"/>
  <c r="GL13" i="24"/>
  <c r="GS13" i="24" s="1"/>
  <c r="GL18" i="24"/>
  <c r="GS18" i="24" s="1"/>
  <c r="JB5" i="24"/>
  <c r="JI5" i="24" s="1"/>
  <c r="LR18" i="24"/>
  <c r="LY18" i="24" s="1"/>
  <c r="MZ9" i="24"/>
  <c r="NG9" i="24" s="1"/>
  <c r="MZ14" i="24"/>
  <c r="NG14" i="24" s="1"/>
  <c r="OH6" i="24"/>
  <c r="OO6" i="24" s="1"/>
  <c r="OH10" i="24"/>
  <c r="OO10" i="24" s="1"/>
  <c r="PP16" i="24"/>
  <c r="PW16" i="24" s="1"/>
  <c r="QX19" i="24"/>
  <c r="RE19" i="24" s="1"/>
  <c r="SF12" i="24"/>
  <c r="SM12" i="24" s="1"/>
  <c r="DV8" i="24"/>
  <c r="EC8" i="24" s="1"/>
  <c r="FD5" i="24"/>
  <c r="FK5" i="24" s="1"/>
  <c r="GL17" i="24"/>
  <c r="GS17" i="24" s="1"/>
  <c r="HT9" i="24"/>
  <c r="IA9" i="24" s="1"/>
  <c r="HT16" i="24"/>
  <c r="IA16" i="24" s="1"/>
  <c r="JB8" i="24"/>
  <c r="JI8" i="24" s="1"/>
  <c r="KJ5" i="24"/>
  <c r="KQ5" i="24" s="1"/>
  <c r="LR17" i="24"/>
  <c r="LY17" i="24" s="1"/>
  <c r="MZ13" i="24"/>
  <c r="NG13" i="24" s="1"/>
  <c r="MZ18" i="24"/>
  <c r="NG18" i="24" s="1"/>
  <c r="OH9" i="24"/>
  <c r="OO9" i="24" s="1"/>
  <c r="OH14" i="24"/>
  <c r="OO14" i="24" s="1"/>
  <c r="PP6" i="24"/>
  <c r="PW6" i="24" s="1"/>
  <c r="PP10" i="24"/>
  <c r="PW10" i="24" s="1"/>
  <c r="QX4" i="24"/>
  <c r="RE4" i="24" s="1"/>
  <c r="QX18" i="24"/>
  <c r="RE18" i="24" s="1"/>
  <c r="SF16" i="24"/>
  <c r="SM16" i="24" s="1"/>
  <c r="TN12" i="24"/>
  <c r="TU12" i="24" s="1"/>
  <c r="UV8" i="24"/>
  <c r="VC8" i="24" s="1"/>
  <c r="DV12" i="24"/>
  <c r="EC12" i="24" s="1"/>
  <c r="FD8" i="24"/>
  <c r="FK8" i="24" s="1"/>
  <c r="GL5" i="24"/>
  <c r="GS5" i="24" s="1"/>
  <c r="JB12" i="24"/>
  <c r="JI12" i="24" s="1"/>
  <c r="KJ8" i="24"/>
  <c r="KQ8" i="24" s="1"/>
  <c r="LR5" i="24"/>
  <c r="LY5" i="24" s="1"/>
  <c r="OH18" i="24"/>
  <c r="OO18" i="24" s="1"/>
  <c r="PP14" i="24"/>
  <c r="PW14" i="24" s="1"/>
  <c r="SF10" i="24"/>
  <c r="SM10" i="24" s="1"/>
  <c r="UV12" i="24"/>
  <c r="VC12" i="24" s="1"/>
  <c r="DV16" i="24"/>
  <c r="EC16" i="24" s="1"/>
  <c r="FD12" i="24"/>
  <c r="FK12" i="24" s="1"/>
  <c r="GS8" i="24"/>
  <c r="IA5" i="24"/>
  <c r="IA13" i="24"/>
  <c r="JB16" i="24"/>
  <c r="JI16" i="24" s="1"/>
  <c r="KJ12" i="24"/>
  <c r="KQ12" i="24" s="1"/>
  <c r="LR8" i="24"/>
  <c r="LY8" i="24" s="1"/>
  <c r="MZ5" i="24"/>
  <c r="NG5" i="24" s="1"/>
  <c r="OO17" i="24"/>
  <c r="RE9" i="24"/>
  <c r="RE11" i="24"/>
  <c r="TU6" i="24"/>
  <c r="TN10" i="24"/>
  <c r="TU10" i="24" s="1"/>
  <c r="UV16" i="24"/>
  <c r="VC16" i="24" s="1"/>
  <c r="DV7" i="23"/>
  <c r="EC7" i="23" s="1"/>
  <c r="GL6" i="23"/>
  <c r="HT18" i="23"/>
  <c r="IA18" i="23" s="1"/>
  <c r="HT20" i="23"/>
  <c r="IA20" i="23" s="1"/>
  <c r="JB8" i="23"/>
  <c r="JI8" i="23" s="1"/>
  <c r="JB10" i="23"/>
  <c r="JI10" i="23" s="1"/>
  <c r="JB12" i="23"/>
  <c r="JI12" i="23" s="1"/>
  <c r="JB14" i="23"/>
  <c r="JI14" i="23" s="1"/>
  <c r="JB16" i="23"/>
  <c r="JI16" i="23" s="1"/>
  <c r="JB19" i="23"/>
  <c r="JI19" i="23" s="1"/>
  <c r="KJ4" i="23"/>
  <c r="KQ4" i="23" s="1"/>
  <c r="MZ13" i="23"/>
  <c r="NG13" i="23" s="1"/>
  <c r="MZ17" i="23"/>
  <c r="TN12" i="23"/>
  <c r="TU12" i="23" s="1"/>
  <c r="UV7" i="23"/>
  <c r="VC7" i="23" s="1"/>
  <c r="DV5" i="23"/>
  <c r="EC5" i="23" s="1"/>
  <c r="DV8" i="23"/>
  <c r="EC8" i="23" s="1"/>
  <c r="DV10" i="23"/>
  <c r="GL9" i="23"/>
  <c r="GS9" i="23" s="1"/>
  <c r="KJ19" i="23"/>
  <c r="KQ19" i="23" s="1"/>
  <c r="LR4" i="23"/>
  <c r="LY4" i="23" s="1"/>
  <c r="OH6" i="23"/>
  <c r="OO6" i="23" s="1"/>
  <c r="PP8" i="23"/>
  <c r="PW8" i="23" s="1"/>
  <c r="PP12" i="23"/>
  <c r="PW12" i="23" s="1"/>
  <c r="PP16" i="23"/>
  <c r="PW16" i="23" s="1"/>
  <c r="KQ14" i="23"/>
  <c r="KQ16" i="23"/>
  <c r="KJ18" i="23"/>
  <c r="KQ18" i="23" s="1"/>
  <c r="KJ20" i="23"/>
  <c r="KQ20" i="23" s="1"/>
  <c r="LR5" i="23"/>
  <c r="LY5" i="23" s="1"/>
  <c r="MZ4" i="23"/>
  <c r="NG4" i="23" s="1"/>
  <c r="MZ7" i="23"/>
  <c r="PW6" i="23"/>
  <c r="PW13" i="23"/>
  <c r="PW17" i="23"/>
  <c r="RE13" i="23"/>
  <c r="QX20" i="23"/>
  <c r="RE20" i="23" s="1"/>
  <c r="SF5" i="23"/>
  <c r="SM5" i="23" s="1"/>
  <c r="SF8" i="23"/>
  <c r="SM8" i="23" s="1"/>
  <c r="UV10" i="23"/>
  <c r="VC10" i="23" s="1"/>
  <c r="UV12" i="23"/>
  <c r="VC12" i="23" s="1"/>
  <c r="UV14" i="23"/>
  <c r="VC14" i="23" s="1"/>
  <c r="UV16" i="23"/>
  <c r="VC16" i="23" s="1"/>
  <c r="UV18" i="23"/>
  <c r="VC18" i="23" s="1"/>
  <c r="GS15" i="23"/>
  <c r="HT17" i="23"/>
  <c r="IA17" i="23" s="1"/>
  <c r="JB17" i="23"/>
  <c r="JI17" i="23" s="1"/>
  <c r="KQ5" i="23"/>
  <c r="KQ8" i="23"/>
  <c r="OO11" i="23"/>
  <c r="OO15" i="23"/>
  <c r="OH19" i="23"/>
  <c r="OO19" i="23" s="1"/>
  <c r="TN9" i="23"/>
  <c r="TU9" i="23" s="1"/>
  <c r="TN13" i="23"/>
  <c r="TU13" i="23" s="1"/>
  <c r="TN20" i="23"/>
  <c r="TU20" i="23" s="1"/>
  <c r="GS20" i="23"/>
  <c r="IA4" i="23"/>
  <c r="KQ9" i="23"/>
  <c r="KQ12" i="23"/>
  <c r="OO16" i="23"/>
  <c r="OO18" i="23"/>
  <c r="OO20" i="23"/>
  <c r="QX4" i="23"/>
  <c r="RE4" i="23" s="1"/>
  <c r="QX7" i="23"/>
  <c r="RE7" i="23" s="1"/>
  <c r="QX11" i="23"/>
  <c r="RE11" i="23" s="1"/>
  <c r="DV16" i="23"/>
  <c r="EC16" i="23" s="1"/>
  <c r="HT7" i="23"/>
  <c r="IA7" i="23" s="1"/>
  <c r="PW18" i="23"/>
  <c r="PW20" i="23"/>
  <c r="RE5" i="23"/>
  <c r="RE8" i="23"/>
  <c r="RE10" i="23"/>
  <c r="RE12" i="23"/>
  <c r="RE14" i="23"/>
  <c r="SF15" i="23"/>
  <c r="SM15" i="23" s="1"/>
  <c r="SF19" i="23"/>
  <c r="SM19" i="23" s="1"/>
  <c r="TN4" i="23"/>
  <c r="UV17" i="23"/>
  <c r="VC17" i="23" s="1"/>
  <c r="DV15" i="23"/>
  <c r="EC15" i="23" s="1"/>
  <c r="DV17" i="23"/>
  <c r="EC17" i="23" s="1"/>
  <c r="DV19" i="23"/>
  <c r="EC19" i="23" s="1"/>
  <c r="FD13" i="23"/>
  <c r="FK13" i="23" s="1"/>
  <c r="FD20" i="23"/>
  <c r="FK20" i="23" s="1"/>
  <c r="GL5" i="23"/>
  <c r="GS5" i="23" s="1"/>
  <c r="JI4" i="23"/>
  <c r="JI7" i="23"/>
  <c r="LR13" i="23"/>
  <c r="LY13" i="23" s="1"/>
  <c r="NG16" i="23"/>
  <c r="NG20" i="23"/>
  <c r="FK11" i="23"/>
  <c r="GS18" i="23"/>
  <c r="IA9" i="23"/>
  <c r="JI11" i="23"/>
  <c r="KQ6" i="23"/>
  <c r="LY9" i="23"/>
  <c r="NG7" i="23"/>
  <c r="NG17" i="23"/>
  <c r="OO14" i="23"/>
  <c r="PW9" i="23"/>
  <c r="TU4" i="23"/>
  <c r="TU16" i="23"/>
  <c r="VC15" i="23"/>
  <c r="EC10" i="23"/>
  <c r="FK10" i="23"/>
  <c r="FD15" i="23"/>
  <c r="FK15" i="23" s="1"/>
  <c r="GS6" i="23"/>
  <c r="IA13" i="23"/>
  <c r="JB15" i="23"/>
  <c r="JI15" i="23" s="1"/>
  <c r="LY12" i="23"/>
  <c r="MZ11" i="23"/>
  <c r="NG11" i="23" s="1"/>
  <c r="PP4" i="23"/>
  <c r="PW4" i="23" s="1"/>
  <c r="QX15" i="23"/>
  <c r="RE15" i="23" s="1"/>
  <c r="TN7" i="23"/>
  <c r="TU7" i="23" s="1"/>
  <c r="UV19" i="23"/>
  <c r="VC19" i="23" s="1"/>
  <c r="MZ15" i="23"/>
  <c r="NG15" i="23" s="1"/>
  <c r="PP7" i="23"/>
  <c r="PW7" i="23" s="1"/>
  <c r="QX19" i="23"/>
  <c r="RE19" i="23" s="1"/>
  <c r="SM9" i="23"/>
  <c r="TN11" i="23"/>
  <c r="TU11" i="23" s="1"/>
  <c r="DV6" i="23"/>
  <c r="EC6" i="23" s="1"/>
  <c r="DV14" i="23"/>
  <c r="EC14" i="23" s="1"/>
  <c r="FD18" i="23"/>
  <c r="FK18" i="23" s="1"/>
  <c r="GL4" i="23"/>
  <c r="GS4" i="23" s="1"/>
  <c r="GL13" i="23"/>
  <c r="GS13" i="23" s="1"/>
  <c r="HT11" i="23"/>
  <c r="IA11" i="23" s="1"/>
  <c r="JB6" i="23"/>
  <c r="JI6" i="23" s="1"/>
  <c r="JB20" i="23"/>
  <c r="JI20" i="23" s="1"/>
  <c r="KJ7" i="23"/>
  <c r="KQ7" i="23" s="1"/>
  <c r="KJ17" i="23"/>
  <c r="KQ17" i="23" s="1"/>
  <c r="LR17" i="23"/>
  <c r="LY17" i="23" s="1"/>
  <c r="MZ14" i="23"/>
  <c r="NG14" i="23" s="1"/>
  <c r="MZ19" i="23"/>
  <c r="NG19" i="23" s="1"/>
  <c r="OH9" i="23"/>
  <c r="OO9" i="23" s="1"/>
  <c r="PP11" i="23"/>
  <c r="PW11" i="23" s="1"/>
  <c r="QX18" i="23"/>
  <c r="RE18" i="23" s="1"/>
  <c r="SF4" i="23"/>
  <c r="SM4" i="23" s="1"/>
  <c r="SF13" i="23"/>
  <c r="SM13" i="23" s="1"/>
  <c r="TN10" i="23"/>
  <c r="TU10" i="23" s="1"/>
  <c r="TN15" i="23"/>
  <c r="TU15" i="23" s="1"/>
  <c r="UV6" i="23"/>
  <c r="VC6" i="23" s="1"/>
  <c r="FD6" i="23"/>
  <c r="FK6" i="23" s="1"/>
  <c r="GL7" i="23"/>
  <c r="GS7" i="23" s="1"/>
  <c r="GL17" i="23"/>
  <c r="GS17" i="23" s="1"/>
  <c r="HT10" i="23"/>
  <c r="IA10" i="23" s="1"/>
  <c r="HT15" i="23"/>
  <c r="IA15" i="23" s="1"/>
  <c r="JB9" i="23"/>
  <c r="JI9" i="23" s="1"/>
  <c r="KJ11" i="23"/>
  <c r="KQ11" i="23" s="1"/>
  <c r="LR10" i="23"/>
  <c r="LY10" i="23" s="1"/>
  <c r="MZ18" i="23"/>
  <c r="NG18" i="23" s="1"/>
  <c r="OH4" i="23"/>
  <c r="OO4" i="23" s="1"/>
  <c r="OH13" i="23"/>
  <c r="OO13" i="23" s="1"/>
  <c r="PP10" i="23"/>
  <c r="PW10" i="23" s="1"/>
  <c r="PP15" i="23"/>
  <c r="PW15" i="23" s="1"/>
  <c r="QX6" i="23"/>
  <c r="RE6" i="23" s="1"/>
  <c r="SF7" i="23"/>
  <c r="SM7" i="23" s="1"/>
  <c r="SF17" i="23"/>
  <c r="SM17" i="23" s="1"/>
  <c r="TN14" i="23"/>
  <c r="TU14" i="23" s="1"/>
  <c r="TN19" i="23"/>
  <c r="TU19" i="23" s="1"/>
  <c r="UV9" i="23"/>
  <c r="VC9" i="23" s="1"/>
  <c r="DV9" i="23"/>
  <c r="EC9" i="23" s="1"/>
  <c r="DV18" i="23"/>
  <c r="EC18" i="23" s="1"/>
  <c r="FD9" i="23"/>
  <c r="FK9" i="23" s="1"/>
  <c r="GL11" i="23"/>
  <c r="GS11" i="23" s="1"/>
  <c r="HT14" i="23"/>
  <c r="IA14" i="23" s="1"/>
  <c r="HT19" i="23"/>
  <c r="IA19" i="23" s="1"/>
  <c r="JB13" i="23"/>
  <c r="JI13" i="23" s="1"/>
  <c r="KJ10" i="23"/>
  <c r="KQ10" i="23" s="1"/>
  <c r="KJ15" i="23"/>
  <c r="KQ15" i="23" s="1"/>
  <c r="LR15" i="23"/>
  <c r="LY15" i="23" s="1"/>
  <c r="MZ6" i="23"/>
  <c r="NG6" i="23" s="1"/>
  <c r="OH7" i="23"/>
  <c r="OO7" i="23" s="1"/>
  <c r="OH17" i="23"/>
  <c r="OO17" i="23" s="1"/>
  <c r="PP14" i="23"/>
  <c r="PW14" i="23" s="1"/>
  <c r="PP19" i="23"/>
  <c r="PW19" i="23" s="1"/>
  <c r="QX9" i="23"/>
  <c r="RE9" i="23" s="1"/>
  <c r="SF11" i="23"/>
  <c r="SM11" i="23" s="1"/>
  <c r="TN18" i="23"/>
  <c r="TU18" i="23" s="1"/>
  <c r="UV4" i="23"/>
  <c r="VC4" i="23" s="1"/>
  <c r="UV13" i="23"/>
  <c r="VC13" i="23" s="1"/>
  <c r="DV13" i="23"/>
  <c r="EC13" i="23" s="1"/>
  <c r="FD17" i="23"/>
  <c r="FK17" i="23" s="1"/>
  <c r="GL14" i="23"/>
  <c r="GS14" i="23" s="1"/>
  <c r="HT6" i="23"/>
  <c r="IA6" i="23" s="1"/>
  <c r="JB5" i="23"/>
  <c r="JI5" i="23" s="1"/>
  <c r="SM14" i="23"/>
  <c r="SN16" i="22"/>
  <c r="EK24" i="4"/>
  <c r="FL9" i="4"/>
  <c r="FS9" i="4" s="1"/>
  <c r="IB4" i="4"/>
  <c r="IB8" i="4"/>
  <c r="II8" i="4" s="1"/>
  <c r="IB12" i="4"/>
  <c r="II12" i="4" s="1"/>
  <c r="IB16" i="4"/>
  <c r="II16" i="4" s="1"/>
  <c r="KY10" i="4"/>
  <c r="OP12" i="4"/>
  <c r="OP16" i="4"/>
  <c r="OW16" i="4" s="1"/>
  <c r="OP20" i="4"/>
  <c r="OW20" i="4" s="1"/>
  <c r="OP24" i="4"/>
  <c r="UC22" i="4"/>
  <c r="VK6" i="4"/>
  <c r="GT25" i="4"/>
  <c r="HA25" i="4" s="1"/>
  <c r="IB5" i="4"/>
  <c r="II5" i="4" s="1"/>
  <c r="IB7" i="4"/>
  <c r="IB9" i="4"/>
  <c r="II9" i="4" s="1"/>
  <c r="IB11" i="4"/>
  <c r="II11" i="4" s="1"/>
  <c r="IB13" i="4"/>
  <c r="II13" i="4" s="1"/>
  <c r="IB15" i="4"/>
  <c r="II15" i="4" s="1"/>
  <c r="IB17" i="4"/>
  <c r="II17" i="4" s="1"/>
  <c r="KR14" i="4"/>
  <c r="KY14" i="4" s="1"/>
  <c r="LZ10" i="4"/>
  <c r="MG10" i="4" s="1"/>
  <c r="OP9" i="4"/>
  <c r="OW9" i="4" s="1"/>
  <c r="OP11" i="4"/>
  <c r="OW11" i="4" s="1"/>
  <c r="OP13" i="4"/>
  <c r="OW13" i="4" s="1"/>
  <c r="OP15" i="4"/>
  <c r="OP17" i="4"/>
  <c r="OW17" i="4" s="1"/>
  <c r="OP19" i="4"/>
  <c r="OP21" i="4"/>
  <c r="OW21" i="4" s="1"/>
  <c r="OP23" i="4"/>
  <c r="OW23" i="4" s="1"/>
  <c r="OP25" i="4"/>
  <c r="OW25" i="4" s="1"/>
  <c r="PX19" i="4"/>
  <c r="QE19" i="4" s="1"/>
  <c r="RF4" i="4"/>
  <c r="RM4" i="4" s="1"/>
  <c r="RF8" i="4"/>
  <c r="RF12" i="4"/>
  <c r="VD10" i="4"/>
  <c r="VK10" i="4" s="1"/>
  <c r="VD18" i="4"/>
  <c r="VK18" i="4" s="1"/>
  <c r="ED5" i="4"/>
  <c r="EK5" i="4" s="1"/>
  <c r="ED16" i="4"/>
  <c r="EK16" i="4" s="1"/>
  <c r="FL14" i="4"/>
  <c r="FL18" i="4"/>
  <c r="JJ12" i="4"/>
  <c r="JJ16" i="4"/>
  <c r="JQ16" i="4" s="1"/>
  <c r="JJ20" i="4"/>
  <c r="JQ20" i="4" s="1"/>
  <c r="JJ24" i="4"/>
  <c r="JQ24" i="4" s="1"/>
  <c r="LZ14" i="4"/>
  <c r="LZ18" i="4"/>
  <c r="MG18" i="4" s="1"/>
  <c r="RF5" i="4"/>
  <c r="RM5" i="4" s="1"/>
  <c r="RF7" i="4"/>
  <c r="RM7" i="4" s="1"/>
  <c r="RF9" i="4"/>
  <c r="RM9" i="4" s="1"/>
  <c r="RF11" i="4"/>
  <c r="RF13" i="4"/>
  <c r="RM13" i="4" s="1"/>
  <c r="RF15" i="4"/>
  <c r="RM15" i="4" s="1"/>
  <c r="RF20" i="4"/>
  <c r="RM20" i="4" s="1"/>
  <c r="SN16" i="4"/>
  <c r="SU16" i="4" s="1"/>
  <c r="ED9" i="4"/>
  <c r="EK9" i="4" s="1"/>
  <c r="ED17" i="4"/>
  <c r="EK17" i="4" s="1"/>
  <c r="GT10" i="4"/>
  <c r="HA10" i="4" s="1"/>
  <c r="GT17" i="4"/>
  <c r="HA17" i="4" s="1"/>
  <c r="JJ9" i="4"/>
  <c r="JQ9" i="4" s="1"/>
  <c r="JJ11" i="4"/>
  <c r="JQ11" i="4" s="1"/>
  <c r="JJ13" i="4"/>
  <c r="JQ13" i="4" s="1"/>
  <c r="JJ15" i="4"/>
  <c r="JJ17" i="4"/>
  <c r="JQ17" i="4" s="1"/>
  <c r="JJ19" i="4"/>
  <c r="JQ19" i="4" s="1"/>
  <c r="JJ21" i="4"/>
  <c r="JQ21" i="4" s="1"/>
  <c r="JJ23" i="4"/>
  <c r="JQ23" i="4" s="1"/>
  <c r="JJ25" i="4"/>
  <c r="JQ25" i="4" s="1"/>
  <c r="LZ22" i="4"/>
  <c r="MG22" i="4" s="1"/>
  <c r="NH18" i="4"/>
  <c r="NO18" i="4" s="1"/>
  <c r="NH25" i="4"/>
  <c r="NO25" i="4" s="1"/>
  <c r="SN5" i="4"/>
  <c r="SU5" i="4" s="1"/>
  <c r="SN7" i="4"/>
  <c r="SU7" i="4" s="1"/>
  <c r="SN9" i="4"/>
  <c r="SU9" i="4" s="1"/>
  <c r="SN11" i="4"/>
  <c r="SU11" i="4" s="1"/>
  <c r="SN13" i="4"/>
  <c r="SU13" i="4" s="1"/>
  <c r="SN15" i="4"/>
  <c r="TV8" i="4"/>
  <c r="UC8" i="4" s="1"/>
  <c r="TV12" i="4"/>
  <c r="UC12" i="4" s="1"/>
  <c r="TV16" i="4"/>
  <c r="UC16" i="4" s="1"/>
  <c r="TV20" i="4"/>
  <c r="UC20" i="4" s="1"/>
  <c r="TV24" i="4"/>
  <c r="UC24" i="4" s="1"/>
  <c r="FL8" i="4"/>
  <c r="HA18" i="4"/>
  <c r="UC13" i="4"/>
  <c r="UC15" i="4"/>
  <c r="UC17" i="4"/>
  <c r="UC19" i="4"/>
  <c r="UC21" i="4"/>
  <c r="UC23" i="4"/>
  <c r="UC25" i="4"/>
  <c r="VK5" i="4"/>
  <c r="QE20" i="4"/>
  <c r="ED4" i="4"/>
  <c r="EK4" i="4" s="1"/>
  <c r="EK15" i="4"/>
  <c r="FL17" i="4"/>
  <c r="FS17" i="4" s="1"/>
  <c r="FL19" i="4"/>
  <c r="FS19" i="4" s="1"/>
  <c r="FL21" i="4"/>
  <c r="FS21" i="4" s="1"/>
  <c r="FL23" i="4"/>
  <c r="FL25" i="4"/>
  <c r="FS25" i="4" s="1"/>
  <c r="GT5" i="4"/>
  <c r="HA5" i="4" s="1"/>
  <c r="GT7" i="4"/>
  <c r="HA7" i="4" s="1"/>
  <c r="IB22" i="4"/>
  <c r="II22" i="4" s="1"/>
  <c r="MG17" i="4"/>
  <c r="NO8" i="4"/>
  <c r="NO12" i="4"/>
  <c r="RM14" i="4"/>
  <c r="RM17" i="4"/>
  <c r="RM21" i="4"/>
  <c r="RM25" i="4"/>
  <c r="SU17" i="4"/>
  <c r="SU21" i="4"/>
  <c r="EK10" i="4"/>
  <c r="EK12" i="4"/>
  <c r="ED23" i="4"/>
  <c r="JJ6" i="4"/>
  <c r="KR9" i="4"/>
  <c r="KY9" i="4" s="1"/>
  <c r="MG25" i="4"/>
  <c r="NO5" i="4"/>
  <c r="NO9" i="4"/>
  <c r="NO13" i="4"/>
  <c r="NO15" i="4"/>
  <c r="NO17" i="4"/>
  <c r="RM22" i="4"/>
  <c r="SU6" i="4"/>
  <c r="SU22" i="4"/>
  <c r="SU24" i="4"/>
  <c r="TV5" i="4"/>
  <c r="UC5" i="4" s="1"/>
  <c r="EK25" i="4"/>
  <c r="FS8" i="4"/>
  <c r="FS18" i="4"/>
  <c r="HA11" i="4"/>
  <c r="GT16" i="4"/>
  <c r="HA16" i="4" s="1"/>
  <c r="IB19" i="4"/>
  <c r="II19" i="4" s="1"/>
  <c r="IB24" i="4"/>
  <c r="II24" i="4" s="1"/>
  <c r="JJ10" i="4"/>
  <c r="JQ10" i="4" s="1"/>
  <c r="KR8" i="4"/>
  <c r="KY8" i="4" s="1"/>
  <c r="KR18" i="4"/>
  <c r="KY18" i="4" s="1"/>
  <c r="LZ11" i="4"/>
  <c r="MG11" i="4" s="1"/>
  <c r="LZ16" i="4"/>
  <c r="MG16" i="4" s="1"/>
  <c r="NH19" i="4"/>
  <c r="NO19" i="4" s="1"/>
  <c r="NH24" i="4"/>
  <c r="NO24" i="4" s="1"/>
  <c r="OP10" i="4"/>
  <c r="OW10" i="4" s="1"/>
  <c r="SN8" i="4"/>
  <c r="SU8" i="4" s="1"/>
  <c r="SN23" i="4"/>
  <c r="SU23" i="4" s="1"/>
  <c r="TV4" i="4"/>
  <c r="UC4" i="4" s="1"/>
  <c r="TV14" i="4"/>
  <c r="UC14" i="4" s="1"/>
  <c r="VD7" i="4"/>
  <c r="VK7" i="4" s="1"/>
  <c r="VD12" i="4"/>
  <c r="VK12" i="4" s="1"/>
  <c r="VD22" i="4"/>
  <c r="VK22" i="4" s="1"/>
  <c r="ED14" i="4"/>
  <c r="EK14" i="4" s="1"/>
  <c r="ED19" i="4"/>
  <c r="EK19" i="4" s="1"/>
  <c r="FL7" i="4"/>
  <c r="FS7" i="4" s="1"/>
  <c r="FL12" i="4"/>
  <c r="FS12" i="4" s="1"/>
  <c r="FL22" i="4"/>
  <c r="FS22" i="4" s="1"/>
  <c r="GT15" i="4"/>
  <c r="HA15" i="4" s="1"/>
  <c r="GT20" i="4"/>
  <c r="HA20" i="4" s="1"/>
  <c r="IB6" i="4"/>
  <c r="II6" i="4" s="1"/>
  <c r="IB23" i="4"/>
  <c r="II23" i="4" s="1"/>
  <c r="JJ4" i="4"/>
  <c r="JQ4" i="4" s="1"/>
  <c r="JJ14" i="4"/>
  <c r="JQ14" i="4" s="1"/>
  <c r="KR7" i="4"/>
  <c r="KY7" i="4" s="1"/>
  <c r="KR12" i="4"/>
  <c r="KY12" i="4" s="1"/>
  <c r="KR22" i="4"/>
  <c r="KY22" i="4" s="1"/>
  <c r="LZ15" i="4"/>
  <c r="MG15" i="4" s="1"/>
  <c r="LZ20" i="4"/>
  <c r="MG20" i="4" s="1"/>
  <c r="NH6" i="4"/>
  <c r="NO6" i="4" s="1"/>
  <c r="NH23" i="4"/>
  <c r="NO23" i="4" s="1"/>
  <c r="OP4" i="4"/>
  <c r="OW4" i="4" s="1"/>
  <c r="OP14" i="4"/>
  <c r="OW14" i="4" s="1"/>
  <c r="PX7" i="4"/>
  <c r="QE7" i="4" s="1"/>
  <c r="PX24" i="4"/>
  <c r="QE24" i="4" s="1"/>
  <c r="RF19" i="4"/>
  <c r="RM19" i="4" s="1"/>
  <c r="RF24" i="4"/>
  <c r="RM24" i="4" s="1"/>
  <c r="SN10" i="4"/>
  <c r="SU10" i="4" s="1"/>
  <c r="SN12" i="4"/>
  <c r="SU12" i="4" s="1"/>
  <c r="TV18" i="4"/>
  <c r="UC18" i="4" s="1"/>
  <c r="VD11" i="4"/>
  <c r="VK11" i="4" s="1"/>
  <c r="ED18" i="4"/>
  <c r="EK18" i="4" s="1"/>
  <c r="EK23" i="4"/>
  <c r="FL11" i="4"/>
  <c r="FS11" i="4" s="1"/>
  <c r="FL16" i="4"/>
  <c r="FS16" i="4" s="1"/>
  <c r="GT19" i="4"/>
  <c r="HA19" i="4" s="1"/>
  <c r="GT24" i="4"/>
  <c r="HA24" i="4" s="1"/>
  <c r="IB10" i="4"/>
  <c r="II10" i="4" s="1"/>
  <c r="JJ8" i="4"/>
  <c r="JQ8" i="4" s="1"/>
  <c r="JJ18" i="4"/>
  <c r="JQ18" i="4" s="1"/>
  <c r="KR11" i="4"/>
  <c r="KY11" i="4" s="1"/>
  <c r="KR16" i="4"/>
  <c r="KY16" i="4" s="1"/>
  <c r="LZ19" i="4"/>
  <c r="MG19" i="4" s="1"/>
  <c r="LZ24" i="4"/>
  <c r="MG24" i="4" s="1"/>
  <c r="NH10" i="4"/>
  <c r="NO10" i="4" s="1"/>
  <c r="OP8" i="4"/>
  <c r="OW8" i="4" s="1"/>
  <c r="OP18" i="4"/>
  <c r="OW18" i="4" s="1"/>
  <c r="PX11" i="4"/>
  <c r="QE11" i="4" s="1"/>
  <c r="RF6" i="4"/>
  <c r="RM6" i="4" s="1"/>
  <c r="RF23" i="4"/>
  <c r="RM23" i="4" s="1"/>
  <c r="SN14" i="4"/>
  <c r="SU14" i="4" s="1"/>
  <c r="VD20" i="4"/>
  <c r="VK20" i="4" s="1"/>
  <c r="ED22" i="4"/>
  <c r="EK22" i="4" s="1"/>
  <c r="FL15" i="4"/>
  <c r="FS15" i="4" s="1"/>
  <c r="FL20" i="4"/>
  <c r="FS20" i="4" s="1"/>
  <c r="GT6" i="4"/>
  <c r="HA6" i="4" s="1"/>
  <c r="HA9" i="4"/>
  <c r="GT23" i="4"/>
  <c r="HA23" i="4" s="1"/>
  <c r="II4" i="4"/>
  <c r="IB14" i="4"/>
  <c r="II14" i="4" s="1"/>
  <c r="JJ7" i="4"/>
  <c r="JQ7" i="4" s="1"/>
  <c r="JQ12" i="4"/>
  <c r="JJ22" i="4"/>
  <c r="JQ22" i="4" s="1"/>
  <c r="KR15" i="4"/>
  <c r="KY15" i="4" s="1"/>
  <c r="KY20" i="4"/>
  <c r="LZ6" i="4"/>
  <c r="MG6" i="4" s="1"/>
  <c r="LZ23" i="4"/>
  <c r="MG23" i="4" s="1"/>
  <c r="NO4" i="4"/>
  <c r="NH14" i="4"/>
  <c r="NO14" i="4" s="1"/>
  <c r="OP7" i="4"/>
  <c r="OW7" i="4" s="1"/>
  <c r="OW12" i="4"/>
  <c r="OP22" i="4"/>
  <c r="OW22" i="4" s="1"/>
  <c r="PX5" i="4"/>
  <c r="QE5" i="4" s="1"/>
  <c r="PX15" i="4"/>
  <c r="QE15" i="4" s="1"/>
  <c r="RF10" i="4"/>
  <c r="RM10" i="4" s="1"/>
  <c r="SU18" i="4"/>
  <c r="UC11" i="4"/>
  <c r="ED13" i="4"/>
  <c r="EK13" i="4" s="1"/>
  <c r="FL6" i="4"/>
  <c r="FS6" i="4" s="1"/>
  <c r="FS23" i="4"/>
  <c r="HA14" i="4"/>
  <c r="II7" i="4"/>
  <c r="JQ15" i="4"/>
  <c r="KY6" i="4"/>
  <c r="KY23" i="4"/>
  <c r="MG14" i="4"/>
  <c r="NO7" i="4"/>
  <c r="NO22" i="4"/>
  <c r="OW15" i="4"/>
  <c r="QE8" i="4"/>
  <c r="QE13" i="4"/>
  <c r="PX23" i="4"/>
  <c r="QE23" i="4" s="1"/>
  <c r="RM8" i="4"/>
  <c r="RF18" i="4"/>
  <c r="RM18" i="4" s="1"/>
  <c r="ED7" i="4"/>
  <c r="EK7" i="4" s="1"/>
  <c r="NO11" i="4"/>
  <c r="NO16" i="4"/>
  <c r="OW5" i="4"/>
  <c r="OW19" i="4"/>
  <c r="OW24" i="4"/>
  <c r="QE12" i="4"/>
  <c r="QE17" i="4"/>
  <c r="RM12" i="4"/>
  <c r="SU15" i="4"/>
  <c r="SN20" i="4"/>
  <c r="SU20" i="4" s="1"/>
  <c r="TV6" i="4"/>
  <c r="UC6" i="4" s="1"/>
  <c r="VD4" i="4"/>
  <c r="VK4" i="4" s="1"/>
  <c r="VD14" i="4"/>
  <c r="VK14" i="4" s="1"/>
  <c r="ED6" i="4"/>
  <c r="EK6" i="4" s="1"/>
  <c r="ED11" i="4"/>
  <c r="EK11" i="4" s="1"/>
  <c r="ED21" i="4"/>
  <c r="EK21" i="4" s="1"/>
  <c r="FL4" i="4"/>
  <c r="FS4" i="4" s="1"/>
  <c r="FS14" i="4"/>
  <c r="GT12" i="4"/>
  <c r="HA12" i="4" s="1"/>
  <c r="HA22" i="4"/>
  <c r="IB20" i="4"/>
  <c r="II20" i="4" s="1"/>
  <c r="JQ6" i="4"/>
  <c r="KR4" i="4"/>
  <c r="KY4" i="4" s="1"/>
  <c r="LZ12" i="4"/>
  <c r="MG12" i="4" s="1"/>
  <c r="NH20" i="4"/>
  <c r="NO20" i="4" s="1"/>
  <c r="QE16" i="4"/>
  <c r="PX21" i="4"/>
  <c r="QE21" i="4" s="1"/>
  <c r="RM11" i="4"/>
  <c r="RF16" i="4"/>
  <c r="RM16" i="4" s="1"/>
  <c r="SU4" i="4"/>
  <c r="SN19" i="4"/>
  <c r="SU19" i="4" s="1"/>
  <c r="TV10" i="4"/>
  <c r="UC10" i="4" s="1"/>
  <c r="VD8" i="4"/>
  <c r="VK8" i="4" s="1"/>
  <c r="VD16" i="22"/>
  <c r="FL15" i="22"/>
  <c r="FS15" i="22" s="1"/>
  <c r="SN9" i="22"/>
  <c r="SU9" i="22" s="1"/>
  <c r="VD5" i="22"/>
  <c r="VD9" i="22"/>
  <c r="SN10" i="22"/>
  <c r="SU10" i="22" s="1"/>
  <c r="VD10" i="22"/>
  <c r="ED4" i="22"/>
  <c r="EK4" i="22" s="1"/>
  <c r="SE4" i="21"/>
  <c r="SE5" i="21"/>
  <c r="SE6" i="21"/>
  <c r="SE7" i="21"/>
  <c r="SE8" i="21"/>
  <c r="SE9" i="21"/>
  <c r="SE10" i="21"/>
  <c r="SE11" i="21"/>
  <c r="SE12" i="21"/>
  <c r="SE13" i="21"/>
  <c r="SE14" i="21"/>
  <c r="SE15" i="21"/>
  <c r="SE16" i="21"/>
  <c r="SE17" i="21"/>
  <c r="SE18" i="21"/>
  <c r="SE19" i="21"/>
  <c r="SE20" i="21"/>
  <c r="SE21" i="21"/>
  <c r="RC4" i="21"/>
  <c r="RC5" i="21"/>
  <c r="RC6" i="21"/>
  <c r="RC7" i="21"/>
  <c r="RC8" i="21"/>
  <c r="RC9" i="21"/>
  <c r="RC10" i="21"/>
  <c r="RC11" i="21"/>
  <c r="RC12" i="21"/>
  <c r="RC13" i="21"/>
  <c r="RC14" i="21"/>
  <c r="RC15" i="21"/>
  <c r="RC16" i="21"/>
  <c r="RC17" i="21"/>
  <c r="RC18" i="21"/>
  <c r="RC19" i="21"/>
  <c r="RC20" i="21"/>
  <c r="RC21" i="21"/>
  <c r="QA4" i="21"/>
  <c r="QA5" i="21"/>
  <c r="QA6" i="21"/>
  <c r="QA7" i="21"/>
  <c r="QA8" i="21"/>
  <c r="QA9" i="21"/>
  <c r="QA10" i="21"/>
  <c r="QA11" i="21"/>
  <c r="QA12" i="21"/>
  <c r="QA13" i="21"/>
  <c r="QA14" i="21"/>
  <c r="QA15" i="21"/>
  <c r="QA16" i="21"/>
  <c r="QA17" i="21"/>
  <c r="QA18" i="21"/>
  <c r="QA19" i="21"/>
  <c r="QA20" i="21"/>
  <c r="QA21" i="21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OY19" i="21"/>
  <c r="OY20" i="21"/>
  <c r="OY21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NW19" i="21"/>
  <c r="NW20" i="21"/>
  <c r="NW21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MU19" i="21"/>
  <c r="MU20" i="21"/>
  <c r="MU21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LS19" i="21"/>
  <c r="LS20" i="21"/>
  <c r="LS21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KQ19" i="21"/>
  <c r="KQ20" i="21"/>
  <c r="KQ21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JO19" i="21"/>
  <c r="JO20" i="21"/>
  <c r="JO21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IM19" i="21"/>
  <c r="IM20" i="21"/>
  <c r="IM21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GI19" i="21"/>
  <c r="GI20" i="21"/>
  <c r="GI21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FG19" i="21"/>
  <c r="FG20" i="21"/>
  <c r="FG21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EE19" i="21"/>
  <c r="EE20" i="21"/>
  <c r="EE21" i="21"/>
  <c r="SE4" i="19"/>
  <c r="SE5" i="19"/>
  <c r="SE6" i="19"/>
  <c r="SE9" i="19"/>
  <c r="SE7" i="19"/>
  <c r="SE8" i="19"/>
  <c r="SE10" i="19"/>
  <c r="SE11" i="19"/>
  <c r="SE12" i="19"/>
  <c r="SE13" i="19"/>
  <c r="SE14" i="19"/>
  <c r="SE15" i="19"/>
  <c r="SE16" i="19"/>
  <c r="SE17" i="19"/>
  <c r="SE18" i="19"/>
  <c r="SE19" i="19"/>
  <c r="SE20" i="19"/>
  <c r="SE21" i="19"/>
  <c r="SE22" i="19"/>
  <c r="SE23" i="19"/>
  <c r="SE24" i="19"/>
  <c r="SE25" i="19"/>
  <c r="SE26" i="19"/>
  <c r="SE27" i="19"/>
  <c r="SE28" i="19"/>
  <c r="SE29" i="19"/>
  <c r="SE30" i="19"/>
  <c r="RC4" i="19"/>
  <c r="RC5" i="19"/>
  <c r="RC6" i="19"/>
  <c r="RC9" i="19"/>
  <c r="RC7" i="19"/>
  <c r="RC8" i="19"/>
  <c r="RC10" i="19"/>
  <c r="RC11" i="19"/>
  <c r="RC12" i="19"/>
  <c r="RC13" i="19"/>
  <c r="RC14" i="19"/>
  <c r="RC15" i="19"/>
  <c r="RC16" i="19"/>
  <c r="RC17" i="19"/>
  <c r="RC18" i="19"/>
  <c r="RC19" i="19"/>
  <c r="RC20" i="19"/>
  <c r="RC21" i="19"/>
  <c r="RC22" i="19"/>
  <c r="RC23" i="19"/>
  <c r="RC24" i="19"/>
  <c r="RC25" i="19"/>
  <c r="RC26" i="19"/>
  <c r="RC27" i="19"/>
  <c r="RC28" i="19"/>
  <c r="RC29" i="19"/>
  <c r="RC30" i="19"/>
  <c r="QA4" i="19"/>
  <c r="QA5" i="19"/>
  <c r="QA6" i="19"/>
  <c r="QA9" i="19"/>
  <c r="QA7" i="19"/>
  <c r="QA8" i="19"/>
  <c r="QA10" i="19"/>
  <c r="QA11" i="19"/>
  <c r="QA12" i="19"/>
  <c r="QA13" i="19"/>
  <c r="QA14" i="19"/>
  <c r="QA15" i="19"/>
  <c r="QA16" i="19"/>
  <c r="QA17" i="19"/>
  <c r="QA18" i="19"/>
  <c r="QA19" i="19"/>
  <c r="QA20" i="19"/>
  <c r="QA21" i="19"/>
  <c r="QA22" i="19"/>
  <c r="QA23" i="19"/>
  <c r="QA24" i="19"/>
  <c r="QA25" i="19"/>
  <c r="QA26" i="19"/>
  <c r="QA27" i="19"/>
  <c r="QA28" i="19"/>
  <c r="QA29" i="19"/>
  <c r="QA30" i="19"/>
  <c r="OY4" i="19"/>
  <c r="OY5" i="19"/>
  <c r="OY6" i="19"/>
  <c r="OY9" i="19"/>
  <c r="OY7" i="19"/>
  <c r="OY8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NW4" i="19"/>
  <c r="NW5" i="19"/>
  <c r="NW6" i="19"/>
  <c r="NW9" i="19"/>
  <c r="NW7" i="19"/>
  <c r="NW8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MU4" i="19"/>
  <c r="MU5" i="19"/>
  <c r="MU6" i="19"/>
  <c r="MU9" i="19"/>
  <c r="MU7" i="19"/>
  <c r="MU8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LS4" i="19"/>
  <c r="LS5" i="19"/>
  <c r="LS6" i="19"/>
  <c r="LS9" i="19"/>
  <c r="LS7" i="19"/>
  <c r="LS8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KQ4" i="19"/>
  <c r="KQ5" i="19"/>
  <c r="KQ6" i="19"/>
  <c r="KQ9" i="19"/>
  <c r="KQ7" i="19"/>
  <c r="KQ8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JO4" i="19"/>
  <c r="JO5" i="19"/>
  <c r="JO6" i="19"/>
  <c r="JO9" i="19"/>
  <c r="JO7" i="19"/>
  <c r="JO8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IM4" i="19"/>
  <c r="IM5" i="19"/>
  <c r="IM6" i="19"/>
  <c r="IM9" i="19"/>
  <c r="IM7" i="19"/>
  <c r="IM8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HK4" i="19"/>
  <c r="HK5" i="19"/>
  <c r="HK6" i="19"/>
  <c r="HK9" i="19"/>
  <c r="HK7" i="19"/>
  <c r="HK8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GI4" i="19"/>
  <c r="GI5" i="19"/>
  <c r="GI6" i="19"/>
  <c r="GI9" i="19"/>
  <c r="GI7" i="19"/>
  <c r="GI8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FG4" i="19"/>
  <c r="FG5" i="19"/>
  <c r="FG6" i="19"/>
  <c r="FG9" i="19"/>
  <c r="FG7" i="19"/>
  <c r="FG8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EE4" i="19"/>
  <c r="EE5" i="19"/>
  <c r="EE6" i="19"/>
  <c r="EE9" i="19"/>
  <c r="EE7" i="19"/>
  <c r="EE8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IP12" i="27"/>
  <c r="FJ10" i="27"/>
  <c r="FJ14" i="27"/>
  <c r="FG6" i="27"/>
  <c r="IM6" i="27"/>
  <c r="IP14" i="27"/>
  <c r="FG12" i="27"/>
  <c r="IM5" i="27"/>
  <c r="IM9" i="27"/>
  <c r="IP11" i="27"/>
  <c r="FG11" i="27"/>
  <c r="FJ15" i="27"/>
  <c r="IM4" i="27"/>
  <c r="EH4" i="26"/>
  <c r="EH8" i="26"/>
  <c r="FJ4" i="26"/>
  <c r="FJ8" i="26"/>
  <c r="GL4" i="26"/>
  <c r="GL8" i="26"/>
  <c r="HN4" i="26"/>
  <c r="HN8" i="26"/>
  <c r="IP4" i="26"/>
  <c r="IP8" i="26"/>
  <c r="JR4" i="26"/>
  <c r="JR8" i="26"/>
  <c r="KT4" i="26"/>
  <c r="KT8" i="26"/>
  <c r="LV4" i="26"/>
  <c r="LV8" i="26"/>
  <c r="MX4" i="26"/>
  <c r="MX8" i="26"/>
  <c r="NZ4" i="26"/>
  <c r="NZ8" i="26"/>
  <c r="PB4" i="26"/>
  <c r="PB8" i="26"/>
  <c r="QD4" i="26"/>
  <c r="QD8" i="26"/>
  <c r="RF4" i="26"/>
  <c r="RF8" i="26"/>
  <c r="SH4" i="26"/>
  <c r="SH8" i="26"/>
  <c r="BR19" i="23"/>
  <c r="SU16" i="22"/>
  <c r="SU13" i="22"/>
  <c r="VD13" i="22"/>
  <c r="VK13" i="22" s="1"/>
  <c r="GT4" i="22"/>
  <c r="HA4" i="22" s="1"/>
  <c r="GT8" i="22"/>
  <c r="HA8" i="22" s="1"/>
  <c r="IB12" i="22"/>
  <c r="II12" i="22" s="1"/>
  <c r="IB15" i="22"/>
  <c r="II15" i="22" s="1"/>
  <c r="JJ4" i="22"/>
  <c r="ED5" i="22"/>
  <c r="EK5" i="22" s="1"/>
  <c r="ED7" i="22"/>
  <c r="ED9" i="22"/>
  <c r="EK9" i="22" s="1"/>
  <c r="ED11" i="22"/>
  <c r="EK11" i="22" s="1"/>
  <c r="FL5" i="22"/>
  <c r="FS5" i="22" s="1"/>
  <c r="FL11" i="22"/>
  <c r="FS11" i="22" s="1"/>
  <c r="FL14" i="22"/>
  <c r="FL16" i="22"/>
  <c r="GT5" i="22"/>
  <c r="HA5" i="22" s="1"/>
  <c r="GT9" i="22"/>
  <c r="HA9" i="22" s="1"/>
  <c r="GT11" i="22"/>
  <c r="HA11" i="22" s="1"/>
  <c r="IB7" i="22"/>
  <c r="II7" i="22" s="1"/>
  <c r="IB9" i="22"/>
  <c r="II9" i="22" s="1"/>
  <c r="IB11" i="22"/>
  <c r="II11" i="22" s="1"/>
  <c r="JJ9" i="22"/>
  <c r="JQ9" i="22" s="1"/>
  <c r="JJ16" i="22"/>
  <c r="JQ16" i="22" s="1"/>
  <c r="LZ16" i="22"/>
  <c r="MG16" i="22" s="1"/>
  <c r="NH16" i="22"/>
  <c r="NO16" i="22" s="1"/>
  <c r="OP7" i="22"/>
  <c r="OW7" i="22" s="1"/>
  <c r="OP9" i="22"/>
  <c r="OP11" i="22"/>
  <c r="OW11" i="22" s="1"/>
  <c r="OP14" i="22"/>
  <c r="OW14" i="22" s="1"/>
  <c r="OP16" i="22"/>
  <c r="OW16" i="22" s="1"/>
  <c r="PX5" i="22"/>
  <c r="QE5" i="22" s="1"/>
  <c r="PX7" i="22"/>
  <c r="QE7" i="22" s="1"/>
  <c r="PX9" i="22"/>
  <c r="QE9" i="22" s="1"/>
  <c r="PX16" i="22"/>
  <c r="QE16" i="22" s="1"/>
  <c r="RF7" i="22"/>
  <c r="RF9" i="22"/>
  <c r="RM9" i="22" s="1"/>
  <c r="RF11" i="22"/>
  <c r="RM11" i="22" s="1"/>
  <c r="RF14" i="22"/>
  <c r="RM14" i="22" s="1"/>
  <c r="RF16" i="22"/>
  <c r="RM16" i="22" s="1"/>
  <c r="NH8" i="22"/>
  <c r="NO8" i="22" s="1"/>
  <c r="NH12" i="22"/>
  <c r="NO12" i="22" s="1"/>
  <c r="SN4" i="22"/>
  <c r="SU4" i="22" s="1"/>
  <c r="RF15" i="22"/>
  <c r="RM15" i="22" s="1"/>
  <c r="OP4" i="22"/>
  <c r="OW4" i="22" s="1"/>
  <c r="PX4" i="22"/>
  <c r="QE4" i="22" s="1"/>
  <c r="JJ10" i="22"/>
  <c r="JQ10" i="22" s="1"/>
  <c r="JJ13" i="22"/>
  <c r="JQ13" i="22" s="1"/>
  <c r="KR5" i="22"/>
  <c r="KY5" i="22" s="1"/>
  <c r="LZ9" i="22"/>
  <c r="MG9" i="22" s="1"/>
  <c r="VK16" i="22"/>
  <c r="OP12" i="22"/>
  <c r="OW12" i="22" s="1"/>
  <c r="OP15" i="22"/>
  <c r="OW15" i="22" s="1"/>
  <c r="RF12" i="22"/>
  <c r="RM12" i="22" s="1"/>
  <c r="KR6" i="22"/>
  <c r="KY6" i="22" s="1"/>
  <c r="LZ6" i="22"/>
  <c r="MG6" i="22" s="1"/>
  <c r="LZ10" i="22"/>
  <c r="MG10" i="22" s="1"/>
  <c r="LZ13" i="22"/>
  <c r="MG13" i="22" s="1"/>
  <c r="FG4" i="27"/>
  <c r="FG9" i="27"/>
  <c r="FG10" i="27"/>
  <c r="IM12" i="27"/>
  <c r="EH4" i="27"/>
  <c r="EH8" i="27"/>
  <c r="EH12" i="27"/>
  <c r="EH16" i="27"/>
  <c r="IP7" i="27"/>
  <c r="IP16" i="27"/>
  <c r="FG14" i="27"/>
  <c r="IM16" i="27"/>
  <c r="FJ7" i="27"/>
  <c r="IP4" i="27"/>
  <c r="IP15" i="27"/>
  <c r="FJ6" i="27"/>
  <c r="GL7" i="27"/>
  <c r="GL11" i="27"/>
  <c r="GL15" i="27"/>
  <c r="HN6" i="27"/>
  <c r="HN10" i="27"/>
  <c r="HN14" i="27"/>
  <c r="IP10" i="27"/>
  <c r="IM15" i="27"/>
  <c r="FJ11" i="27"/>
  <c r="GL5" i="27"/>
  <c r="GL9" i="27"/>
  <c r="GL13" i="27"/>
  <c r="HN4" i="27"/>
  <c r="HN8" i="27"/>
  <c r="HN12" i="27"/>
  <c r="HN16" i="27"/>
  <c r="IM10" i="27"/>
  <c r="IP6" i="27"/>
  <c r="FJ9" i="27"/>
  <c r="GL4" i="27"/>
  <c r="GL8" i="27"/>
  <c r="GL12" i="27"/>
  <c r="GL16" i="27"/>
  <c r="HN7" i="27"/>
  <c r="HN11" i="27"/>
  <c r="HN15" i="27"/>
  <c r="IP5" i="27"/>
  <c r="IM8" i="27"/>
  <c r="EH7" i="27"/>
  <c r="EH11" i="27"/>
  <c r="EH15" i="27"/>
  <c r="FJ8" i="27"/>
  <c r="FJ16" i="27"/>
  <c r="IM7" i="27"/>
  <c r="JR7" i="27"/>
  <c r="JR11" i="27"/>
  <c r="JR15" i="27"/>
  <c r="KT6" i="27"/>
  <c r="KT10" i="27"/>
  <c r="KT14" i="27"/>
  <c r="LV5" i="27"/>
  <c r="LV9" i="27"/>
  <c r="LV13" i="27"/>
  <c r="MX4" i="27"/>
  <c r="MX8" i="27"/>
  <c r="MX12" i="27"/>
  <c r="MX16" i="27"/>
  <c r="NZ7" i="27"/>
  <c r="NZ11" i="27"/>
  <c r="NZ15" i="27"/>
  <c r="PB6" i="27"/>
  <c r="PB10" i="27"/>
  <c r="PB14" i="27"/>
  <c r="QD5" i="27"/>
  <c r="QD9" i="27"/>
  <c r="QD13" i="27"/>
  <c r="RF4" i="27"/>
  <c r="RF8" i="27"/>
  <c r="RF12" i="27"/>
  <c r="RF16" i="27"/>
  <c r="SH7" i="27"/>
  <c r="SH11" i="27"/>
  <c r="SH15" i="27"/>
  <c r="EH6" i="27"/>
  <c r="EH10" i="27"/>
  <c r="EH14" i="27"/>
  <c r="IM14" i="27"/>
  <c r="JR6" i="27"/>
  <c r="JR10" i="27"/>
  <c r="JR14" i="27"/>
  <c r="KT5" i="27"/>
  <c r="KT9" i="27"/>
  <c r="KT13" i="27"/>
  <c r="LV4" i="27"/>
  <c r="LV8" i="27"/>
  <c r="LV12" i="27"/>
  <c r="LV16" i="27"/>
  <c r="MX7" i="27"/>
  <c r="MX11" i="27"/>
  <c r="MX15" i="27"/>
  <c r="NZ6" i="27"/>
  <c r="NZ10" i="27"/>
  <c r="NZ14" i="27"/>
  <c r="PB5" i="27"/>
  <c r="PB9" i="27"/>
  <c r="PB13" i="27"/>
  <c r="QD4" i="27"/>
  <c r="QD8" i="27"/>
  <c r="QD12" i="27"/>
  <c r="QD16" i="27"/>
  <c r="RF7" i="27"/>
  <c r="RF11" i="27"/>
  <c r="RF15" i="27"/>
  <c r="SH6" i="27"/>
  <c r="SH10" i="27"/>
  <c r="SH14" i="27"/>
  <c r="FJ5" i="27"/>
  <c r="FG8" i="27"/>
  <c r="FJ13" i="27"/>
  <c r="FG16" i="27"/>
  <c r="GL6" i="27"/>
  <c r="GL10" i="27"/>
  <c r="GL14" i="27"/>
  <c r="HN5" i="27"/>
  <c r="HN9" i="27"/>
  <c r="HN13" i="27"/>
  <c r="IP9" i="27"/>
  <c r="IM13" i="27"/>
  <c r="EH5" i="27"/>
  <c r="EH9" i="27"/>
  <c r="EH13" i="27"/>
  <c r="FJ4" i="27"/>
  <c r="FG7" i="27"/>
  <c r="FJ12" i="27"/>
  <c r="FG15" i="27"/>
  <c r="IP8" i="27"/>
  <c r="IM11" i="27"/>
  <c r="JR5" i="27"/>
  <c r="JR9" i="27"/>
  <c r="JR13" i="27"/>
  <c r="KT4" i="27"/>
  <c r="KT8" i="27"/>
  <c r="KT12" i="27"/>
  <c r="KT16" i="27"/>
  <c r="LV7" i="27"/>
  <c r="LV11" i="27"/>
  <c r="LV15" i="27"/>
  <c r="MX6" i="27"/>
  <c r="MX10" i="27"/>
  <c r="MX14" i="27"/>
  <c r="NZ5" i="27"/>
  <c r="NZ9" i="27"/>
  <c r="NZ13" i="27"/>
  <c r="PB4" i="27"/>
  <c r="PB8" i="27"/>
  <c r="PB12" i="27"/>
  <c r="PB16" i="27"/>
  <c r="QD7" i="27"/>
  <c r="QD11" i="27"/>
  <c r="QD15" i="27"/>
  <c r="RF6" i="27"/>
  <c r="RF10" i="27"/>
  <c r="RF14" i="27"/>
  <c r="SH5" i="27"/>
  <c r="SH9" i="27"/>
  <c r="SH13" i="27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10" i="26"/>
  <c r="LV6" i="26"/>
  <c r="LV10" i="26"/>
  <c r="MX6" i="26"/>
  <c r="MX10" i="26"/>
  <c r="NZ6" i="26"/>
  <c r="NZ10" i="26"/>
  <c r="PB6" i="26"/>
  <c r="PB10" i="26"/>
  <c r="QD6" i="26"/>
  <c r="QD10" i="26"/>
  <c r="RF6" i="26"/>
  <c r="RF10" i="26"/>
  <c r="SH6" i="26"/>
  <c r="SH10" i="26"/>
  <c r="EH5" i="26"/>
  <c r="EH9" i="26"/>
  <c r="FJ5" i="26"/>
  <c r="FJ9" i="26"/>
  <c r="GL5" i="26"/>
  <c r="GL9" i="26"/>
  <c r="HN5" i="26"/>
  <c r="HN9" i="26"/>
  <c r="IP5" i="26"/>
  <c r="IP9" i="26"/>
  <c r="JR5" i="26"/>
  <c r="JR9" i="26"/>
  <c r="KT5" i="26"/>
  <c r="KT9" i="26"/>
  <c r="LV5" i="26"/>
  <c r="LV9" i="26"/>
  <c r="MX5" i="26"/>
  <c r="MX9" i="26"/>
  <c r="NZ5" i="26"/>
  <c r="NZ9" i="26"/>
  <c r="PB5" i="26"/>
  <c r="PB9" i="26"/>
  <c r="QD5" i="26"/>
  <c r="QD9" i="26"/>
  <c r="RF5" i="26"/>
  <c r="RF9" i="26"/>
  <c r="SH5" i="26"/>
  <c r="SH9" i="26"/>
  <c r="OW9" i="22"/>
  <c r="VK9" i="22"/>
  <c r="IB14" i="22"/>
  <c r="II14" i="22" s="1"/>
  <c r="IB16" i="22"/>
  <c r="II16" i="22" s="1"/>
  <c r="JJ5" i="22"/>
  <c r="JQ5" i="22" s="1"/>
  <c r="JJ7" i="22"/>
  <c r="JQ7" i="22" s="1"/>
  <c r="NH4" i="22"/>
  <c r="NO4" i="22" s="1"/>
  <c r="RM7" i="22"/>
  <c r="SN5" i="22"/>
  <c r="SU5" i="22" s="1"/>
  <c r="SN7" i="22"/>
  <c r="SU7" i="22" s="1"/>
  <c r="ED10" i="22"/>
  <c r="EK10" i="22" s="1"/>
  <c r="ED16" i="22"/>
  <c r="EK16" i="22" s="1"/>
  <c r="KR4" i="22"/>
  <c r="KY4" i="22" s="1"/>
  <c r="KR12" i="22"/>
  <c r="KY12" i="22" s="1"/>
  <c r="KR15" i="22"/>
  <c r="KY15" i="22" s="1"/>
  <c r="LZ4" i="22"/>
  <c r="MG4" i="22" s="1"/>
  <c r="NH13" i="22"/>
  <c r="NO13" i="22" s="1"/>
  <c r="NH15" i="22"/>
  <c r="NO15" i="22" s="1"/>
  <c r="OP5" i="22"/>
  <c r="OW5" i="22" s="1"/>
  <c r="TV4" i="22"/>
  <c r="UC4" i="22" s="1"/>
  <c r="TV12" i="22"/>
  <c r="UC12" i="22" s="1"/>
  <c r="TV15" i="22"/>
  <c r="UC15" i="22" s="1"/>
  <c r="VD4" i="22"/>
  <c r="VK4" i="22" s="1"/>
  <c r="FS16" i="22"/>
  <c r="ED13" i="22"/>
  <c r="EK13" i="22" s="1"/>
  <c r="FL9" i="22"/>
  <c r="FS9" i="22" s="1"/>
  <c r="KR7" i="22"/>
  <c r="KY7" i="22" s="1"/>
  <c r="KR9" i="22"/>
  <c r="KY9" i="22" s="1"/>
  <c r="KR11" i="22"/>
  <c r="KY11" i="22" s="1"/>
  <c r="KR14" i="22"/>
  <c r="KY14" i="22" s="1"/>
  <c r="KR16" i="22"/>
  <c r="KY16" i="22" s="1"/>
  <c r="LZ5" i="22"/>
  <c r="MG5" i="22" s="1"/>
  <c r="LZ7" i="22"/>
  <c r="MG7" i="22" s="1"/>
  <c r="OP6" i="22"/>
  <c r="OW6" i="22" s="1"/>
  <c r="PX6" i="22"/>
  <c r="QE6" i="22" s="1"/>
  <c r="TV5" i="22"/>
  <c r="UC5" i="22" s="1"/>
  <c r="TV7" i="22"/>
  <c r="UC7" i="22" s="1"/>
  <c r="TV9" i="22"/>
  <c r="UC9" i="22" s="1"/>
  <c r="TV11" i="22"/>
  <c r="UC11" i="22" s="1"/>
  <c r="TV14" i="22"/>
  <c r="UC14" i="22" s="1"/>
  <c r="TV16" i="22"/>
  <c r="UC16" i="22" s="1"/>
  <c r="FL6" i="22"/>
  <c r="FS6" i="22" s="1"/>
  <c r="FL10" i="22"/>
  <c r="FS10" i="22" s="1"/>
  <c r="GT10" i="22"/>
  <c r="HA10" i="22" s="1"/>
  <c r="GT16" i="22"/>
  <c r="HA16" i="22" s="1"/>
  <c r="IB5" i="22"/>
  <c r="II5" i="22" s="1"/>
  <c r="PX10" i="22"/>
  <c r="QE10" i="22" s="1"/>
  <c r="PX13" i="22"/>
  <c r="QE13" i="22" s="1"/>
  <c r="RF5" i="22"/>
  <c r="RM5" i="22" s="1"/>
  <c r="VD7" i="22"/>
  <c r="VK7" i="22" s="1"/>
  <c r="JQ4" i="22"/>
  <c r="VK6" i="22"/>
  <c r="EK8" i="22"/>
  <c r="GT13" i="22"/>
  <c r="HA13" i="22" s="1"/>
  <c r="IB4" i="22"/>
  <c r="II4" i="22" s="1"/>
  <c r="IB6" i="22"/>
  <c r="II6" i="22" s="1"/>
  <c r="JJ6" i="22"/>
  <c r="JQ6" i="22" s="1"/>
  <c r="NH5" i="22"/>
  <c r="NO5" i="22" s="1"/>
  <c r="NH7" i="22"/>
  <c r="NO7" i="22" s="1"/>
  <c r="NH9" i="22"/>
  <c r="NO9" i="22" s="1"/>
  <c r="RF6" i="22"/>
  <c r="RM6" i="22" s="1"/>
  <c r="SN6" i="22"/>
  <c r="SU6" i="22" s="1"/>
  <c r="FS14" i="22"/>
  <c r="VK10" i="22"/>
  <c r="EK7" i="22"/>
  <c r="ED12" i="22"/>
  <c r="EK12" i="22" s="1"/>
  <c r="GT7" i="22"/>
  <c r="HA7" i="22" s="1"/>
  <c r="GT12" i="22"/>
  <c r="HA12" i="22" s="1"/>
  <c r="JJ8" i="22"/>
  <c r="JQ8" i="22" s="1"/>
  <c r="LZ8" i="22"/>
  <c r="MG8" i="22" s="1"/>
  <c r="NH11" i="22"/>
  <c r="NO11" i="22" s="1"/>
  <c r="PX8" i="22"/>
  <c r="QE8" i="22" s="1"/>
  <c r="SN8" i="22"/>
  <c r="SU8" i="22" s="1"/>
  <c r="VD8" i="22"/>
  <c r="VK8" i="22" s="1"/>
  <c r="ED15" i="22"/>
  <c r="EK15" i="22" s="1"/>
  <c r="GT15" i="22"/>
  <c r="HA15" i="22" s="1"/>
  <c r="JJ12" i="22"/>
  <c r="JQ12" i="22" s="1"/>
  <c r="LZ12" i="22"/>
  <c r="MG12" i="22" s="1"/>
  <c r="PX12" i="22"/>
  <c r="QE12" i="22" s="1"/>
  <c r="SN12" i="22"/>
  <c r="SU12" i="22" s="1"/>
  <c r="UC6" i="22"/>
  <c r="VD12" i="22"/>
  <c r="VK12" i="22" s="1"/>
  <c r="ED14" i="22"/>
  <c r="EK14" i="22" s="1"/>
  <c r="FL4" i="22"/>
  <c r="FS4" i="22" s="1"/>
  <c r="FL13" i="22"/>
  <c r="FS13" i="22" s="1"/>
  <c r="GT14" i="22"/>
  <c r="HA14" i="22" s="1"/>
  <c r="IB10" i="22"/>
  <c r="II10" i="22" s="1"/>
  <c r="JJ11" i="22"/>
  <c r="JQ11" i="22" s="1"/>
  <c r="JJ15" i="22"/>
  <c r="JQ15" i="22" s="1"/>
  <c r="KR10" i="22"/>
  <c r="KY10" i="22" s="1"/>
  <c r="LZ11" i="22"/>
  <c r="MG11" i="22" s="1"/>
  <c r="LZ15" i="22"/>
  <c r="MG15" i="22" s="1"/>
  <c r="NH6" i="22"/>
  <c r="NO6" i="22" s="1"/>
  <c r="NH14" i="22"/>
  <c r="NO14" i="22" s="1"/>
  <c r="OP10" i="22"/>
  <c r="OW10" i="22" s="1"/>
  <c r="PX11" i="22"/>
  <c r="QE11" i="22" s="1"/>
  <c r="PX15" i="22"/>
  <c r="QE15" i="22" s="1"/>
  <c r="RF10" i="22"/>
  <c r="RM10" i="22" s="1"/>
  <c r="SN11" i="22"/>
  <c r="SU11" i="22" s="1"/>
  <c r="SN15" i="22"/>
  <c r="SU15" i="22" s="1"/>
  <c r="TV10" i="22"/>
  <c r="UC10" i="22" s="1"/>
  <c r="VD11" i="22"/>
  <c r="VK11" i="22" s="1"/>
  <c r="VD15" i="22"/>
  <c r="VK15" i="22" s="1"/>
  <c r="FL8" i="22"/>
  <c r="FS8" i="22" s="1"/>
  <c r="IB13" i="22"/>
  <c r="II13" i="22" s="1"/>
  <c r="JJ14" i="22"/>
  <c r="JQ14" i="22" s="1"/>
  <c r="KR13" i="22"/>
  <c r="KY13" i="22" s="1"/>
  <c r="LZ14" i="22"/>
  <c r="MG14" i="22" s="1"/>
  <c r="OP13" i="22"/>
  <c r="OW13" i="22" s="1"/>
  <c r="PX14" i="22"/>
  <c r="QE14" i="22" s="1"/>
  <c r="RF4" i="22"/>
  <c r="RM4" i="22" s="1"/>
  <c r="RF13" i="22"/>
  <c r="RM13" i="22" s="1"/>
  <c r="SN14" i="22"/>
  <c r="SU14" i="22" s="1"/>
  <c r="TV13" i="22"/>
  <c r="UC13" i="22" s="1"/>
  <c r="VD14" i="22"/>
  <c r="VK14" i="22" s="1"/>
  <c r="ED6" i="22"/>
  <c r="EK6" i="22" s="1"/>
  <c r="FL7" i="22"/>
  <c r="FS7" i="22" s="1"/>
  <c r="FL12" i="22"/>
  <c r="FS12" i="22" s="1"/>
  <c r="GT6" i="22"/>
  <c r="HA6" i="22" s="1"/>
  <c r="IB8" i="22"/>
  <c r="II8" i="22" s="1"/>
  <c r="KR8" i="22"/>
  <c r="KY8" i="22" s="1"/>
  <c r="NH10" i="22"/>
  <c r="NO10" i="22" s="1"/>
  <c r="OP8" i="22"/>
  <c r="OW8" i="22" s="1"/>
  <c r="RF8" i="22"/>
  <c r="RM8" i="22" s="1"/>
  <c r="TV8" i="22"/>
  <c r="UC8" i="22" s="1"/>
  <c r="VK5" i="22"/>
  <c r="SE4" i="27"/>
  <c r="SE5" i="27"/>
  <c r="SE6" i="27"/>
  <c r="SE7" i="27"/>
  <c r="SE8" i="27"/>
  <c r="SE9" i="27"/>
  <c r="SE10" i="27"/>
  <c r="SE11" i="27"/>
  <c r="SE12" i="27"/>
  <c r="SE13" i="27"/>
  <c r="SE14" i="27"/>
  <c r="SE15" i="27"/>
  <c r="SE16" i="27"/>
  <c r="RC4" i="27"/>
  <c r="RC5" i="27"/>
  <c r="RC6" i="27"/>
  <c r="RC7" i="27"/>
  <c r="RC8" i="27"/>
  <c r="RC9" i="27"/>
  <c r="RC10" i="27"/>
  <c r="RC11" i="27"/>
  <c r="RC12" i="27"/>
  <c r="RC13" i="27"/>
  <c r="RC14" i="27"/>
  <c r="RC15" i="27"/>
  <c r="RC16" i="27"/>
  <c r="QA4" i="27"/>
  <c r="QA5" i="27"/>
  <c r="QA6" i="27"/>
  <c r="QA7" i="27"/>
  <c r="QA8" i="27"/>
  <c r="QA9" i="27"/>
  <c r="QA10" i="27"/>
  <c r="QA11" i="27"/>
  <c r="QA12" i="27"/>
  <c r="QA13" i="27"/>
  <c r="QA14" i="27"/>
  <c r="QA15" i="27"/>
  <c r="QA16" i="27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SE4" i="26"/>
  <c r="SE5" i="26"/>
  <c r="SE6" i="26"/>
  <c r="SE7" i="26"/>
  <c r="SE8" i="26"/>
  <c r="SE9" i="26"/>
  <c r="SE10" i="26"/>
  <c r="SE11" i="26"/>
  <c r="RC4" i="26"/>
  <c r="RC5" i="26"/>
  <c r="RC6" i="26"/>
  <c r="RC7" i="26"/>
  <c r="RC8" i="26"/>
  <c r="RC9" i="26"/>
  <c r="RC10" i="26"/>
  <c r="RC11" i="26"/>
  <c r="QA4" i="26"/>
  <c r="QA5" i="26"/>
  <c r="QA6" i="26"/>
  <c r="QA7" i="26"/>
  <c r="QA8" i="26"/>
  <c r="QA9" i="26"/>
  <c r="QA10" i="26"/>
  <c r="QA11" i="26"/>
  <c r="OY4" i="26"/>
  <c r="OY5" i="26"/>
  <c r="OY6" i="26"/>
  <c r="OY7" i="26"/>
  <c r="OY8" i="26"/>
  <c r="OY9" i="26"/>
  <c r="OY10" i="26"/>
  <c r="OY11" i="26"/>
  <c r="NW4" i="26"/>
  <c r="NW5" i="26"/>
  <c r="NW6" i="26"/>
  <c r="NW7" i="26"/>
  <c r="NW8" i="26"/>
  <c r="NW9" i="26"/>
  <c r="NW10" i="26"/>
  <c r="NW11" i="26"/>
  <c r="MU4" i="26"/>
  <c r="MU5" i="26"/>
  <c r="MU6" i="26"/>
  <c r="MU7" i="26"/>
  <c r="MU8" i="26"/>
  <c r="MU9" i="26"/>
  <c r="MU10" i="26"/>
  <c r="MU11" i="26"/>
  <c r="LS4" i="26"/>
  <c r="LS5" i="26"/>
  <c r="LS6" i="26"/>
  <c r="LS7" i="26"/>
  <c r="LS8" i="26"/>
  <c r="LS9" i="26"/>
  <c r="LS10" i="26"/>
  <c r="LS11" i="26"/>
  <c r="KQ4" i="26"/>
  <c r="KQ5" i="26"/>
  <c r="KQ6" i="26"/>
  <c r="KQ7" i="26"/>
  <c r="KQ8" i="26"/>
  <c r="KQ9" i="26"/>
  <c r="KQ10" i="26"/>
  <c r="KQ11" i="26"/>
  <c r="JO4" i="26"/>
  <c r="JO5" i="26"/>
  <c r="JO6" i="26"/>
  <c r="JO7" i="26"/>
  <c r="JO8" i="26"/>
  <c r="JO9" i="26"/>
  <c r="JO10" i="26"/>
  <c r="JO11" i="26"/>
  <c r="IM4" i="26"/>
  <c r="IM5" i="26"/>
  <c r="IM6" i="26"/>
  <c r="IM7" i="26"/>
  <c r="IM8" i="26"/>
  <c r="IM9" i="26"/>
  <c r="IM10" i="26"/>
  <c r="IM11" i="26"/>
  <c r="HK4" i="26"/>
  <c r="HK5" i="26"/>
  <c r="HK6" i="26"/>
  <c r="HK7" i="26"/>
  <c r="HK8" i="26"/>
  <c r="HK9" i="26"/>
  <c r="HK10" i="26"/>
  <c r="HK11" i="26"/>
  <c r="GI4" i="26"/>
  <c r="GI5" i="26"/>
  <c r="GI6" i="26"/>
  <c r="GI7" i="26"/>
  <c r="GI8" i="26"/>
  <c r="GI9" i="26"/>
  <c r="GI10" i="26"/>
  <c r="GI11" i="26"/>
  <c r="FG4" i="26"/>
  <c r="FG5" i="26"/>
  <c r="FG6" i="26"/>
  <c r="FG7" i="26"/>
  <c r="FG8" i="26"/>
  <c r="FG9" i="26"/>
  <c r="FG10" i="26"/>
  <c r="FG11" i="26"/>
  <c r="EE4" i="26"/>
  <c r="EE5" i="26"/>
  <c r="EE6" i="26"/>
  <c r="EE7" i="26"/>
  <c r="EE8" i="26"/>
  <c r="EE9" i="26"/>
  <c r="EE10" i="26"/>
  <c r="EE11" i="26"/>
  <c r="XD9" i="24"/>
  <c r="CS9" i="24"/>
  <c r="CS19" i="23"/>
  <c r="WD19" i="23"/>
  <c r="WK19" i="23" s="1"/>
  <c r="WD9" i="24"/>
  <c r="WK9" i="24" s="1"/>
  <c r="XG9" i="24"/>
  <c r="XK9" i="24"/>
  <c r="L9" i="24"/>
  <c r="J9" i="24"/>
  <c r="K9" i="24" s="1"/>
  <c r="F9" i="24"/>
  <c r="I9" i="24"/>
  <c r="AM9" i="24"/>
  <c r="AQ9" i="24" s="1"/>
  <c r="G9" i="24"/>
  <c r="XG19" i="23"/>
  <c r="XK19" i="23"/>
  <c r="XD19" i="23"/>
  <c r="L19" i="23"/>
  <c r="CU19" i="23" s="1"/>
  <c r="J19" i="23"/>
  <c r="K19" i="23" s="1"/>
  <c r="F19" i="23"/>
  <c r="I19" i="23"/>
  <c r="AM19" i="23"/>
  <c r="AQ19" i="23" s="1"/>
  <c r="G19" i="23"/>
  <c r="AG11" i="24"/>
  <c r="AH11" i="24"/>
  <c r="AI11" i="24"/>
  <c r="AJ11" i="24"/>
  <c r="AK11" i="24"/>
  <c r="AL11" i="24"/>
  <c r="AN11" i="24"/>
  <c r="AO11" i="24"/>
  <c r="AP11" i="24"/>
  <c r="BH11" i="24"/>
  <c r="BI11" i="24"/>
  <c r="BJ11" i="24"/>
  <c r="BN11" i="24" s="1"/>
  <c r="BK11" i="24"/>
  <c r="BL11" i="24"/>
  <c r="BM11" i="24"/>
  <c r="BO11" i="24"/>
  <c r="BP11" i="24"/>
  <c r="BQ11" i="24"/>
  <c r="CI11" i="24"/>
  <c r="CJ11" i="24"/>
  <c r="CK11" i="24"/>
  <c r="CO11" i="24" s="1"/>
  <c r="CL11" i="24"/>
  <c r="CM11" i="24"/>
  <c r="CN11" i="24"/>
  <c r="CP11" i="24"/>
  <c r="CQ11" i="24"/>
  <c r="CR11" i="24"/>
  <c r="VX11" i="24"/>
  <c r="VY11" i="24"/>
  <c r="VZ11" i="24"/>
  <c r="WA11" i="24"/>
  <c r="WB11" i="24"/>
  <c r="WC11" i="24"/>
  <c r="WE11" i="24"/>
  <c r="WF11" i="24"/>
  <c r="WG11" i="24"/>
  <c r="WH11" i="24"/>
  <c r="WI11" i="24"/>
  <c r="WJ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AG17" i="23"/>
  <c r="AH17" i="23"/>
  <c r="AI17" i="23"/>
  <c r="AJ17" i="23"/>
  <c r="AK17" i="23"/>
  <c r="AL17" i="23"/>
  <c r="AN17" i="23"/>
  <c r="AO17" i="23"/>
  <c r="AP17" i="23"/>
  <c r="BH17" i="23"/>
  <c r="BI17" i="23"/>
  <c r="BJ17" i="23"/>
  <c r="BN17" i="23" s="1"/>
  <c r="BK17" i="23"/>
  <c r="BL17" i="23"/>
  <c r="BM17" i="23"/>
  <c r="BO17" i="23"/>
  <c r="BP17" i="23"/>
  <c r="BQ17" i="23"/>
  <c r="CI17" i="23"/>
  <c r="CJ17" i="23"/>
  <c r="CK17" i="23"/>
  <c r="CO17" i="23" s="1"/>
  <c r="CL17" i="23"/>
  <c r="CM17" i="23"/>
  <c r="CN17" i="23"/>
  <c r="CP17" i="23"/>
  <c r="CQ17" i="23"/>
  <c r="CR17" i="23"/>
  <c r="VX17" i="23"/>
  <c r="VY17" i="23"/>
  <c r="VZ17" i="23"/>
  <c r="WA17" i="23"/>
  <c r="WB17" i="23"/>
  <c r="WC17" i="23"/>
  <c r="WE17" i="23"/>
  <c r="WF17" i="23"/>
  <c r="WG17" i="23"/>
  <c r="WH17" i="23"/>
  <c r="WI17" i="23"/>
  <c r="WJ17" i="23"/>
  <c r="WL17" i="23"/>
  <c r="WM17" i="23"/>
  <c r="WN17" i="23"/>
  <c r="XB17" i="23" s="1"/>
  <c r="WO17" i="23"/>
  <c r="XC17" i="23" s="1"/>
  <c r="WP17" i="23"/>
  <c r="WQ17" i="23"/>
  <c r="WR17" i="23"/>
  <c r="WS17" i="23"/>
  <c r="WT17" i="23"/>
  <c r="XF17" i="23" s="1"/>
  <c r="WU17" i="23"/>
  <c r="WV17" i="23"/>
  <c r="WW17" i="23"/>
  <c r="WX17" i="23"/>
  <c r="XI17" i="23" s="1"/>
  <c r="WY17" i="23"/>
  <c r="XJ17" i="23" s="1"/>
  <c r="WZ17" i="23"/>
  <c r="XE17" i="23"/>
  <c r="TI21" i="21"/>
  <c r="TH21" i="21"/>
  <c r="TF21" i="21"/>
  <c r="TE21" i="21"/>
  <c r="TD21" i="21"/>
  <c r="TC21" i="21"/>
  <c r="TI20" i="21"/>
  <c r="TH20" i="21"/>
  <c r="TF20" i="21"/>
  <c r="TE20" i="21"/>
  <c r="TD20" i="21"/>
  <c r="TC20" i="21"/>
  <c r="TI19" i="21"/>
  <c r="TH19" i="21"/>
  <c r="TF19" i="21"/>
  <c r="TE19" i="21"/>
  <c r="TD19" i="21"/>
  <c r="TC19" i="21"/>
  <c r="TI18" i="21"/>
  <c r="TH18" i="21"/>
  <c r="TF18" i="21"/>
  <c r="TE18" i="21"/>
  <c r="TD18" i="21"/>
  <c r="TC18" i="21"/>
  <c r="TI17" i="21"/>
  <c r="TH17" i="21"/>
  <c r="TF17" i="21"/>
  <c r="TE17" i="21"/>
  <c r="TD17" i="21"/>
  <c r="TC17" i="21"/>
  <c r="TI16" i="21"/>
  <c r="TH16" i="21"/>
  <c r="TF16" i="21"/>
  <c r="TE16" i="21"/>
  <c r="TD16" i="21"/>
  <c r="TC16" i="21"/>
  <c r="TI15" i="21"/>
  <c r="TH15" i="21"/>
  <c r="TF15" i="21"/>
  <c r="TE15" i="21"/>
  <c r="TD15" i="21"/>
  <c r="TC15" i="21"/>
  <c r="TI14" i="21"/>
  <c r="TH14" i="21"/>
  <c r="TF14" i="21"/>
  <c r="TE14" i="21"/>
  <c r="TD14" i="21"/>
  <c r="TC14" i="21"/>
  <c r="TI13" i="21"/>
  <c r="TH13" i="21"/>
  <c r="TF13" i="21"/>
  <c r="TE13" i="21"/>
  <c r="TD13" i="21"/>
  <c r="TC13" i="21"/>
  <c r="TI12" i="21"/>
  <c r="TH12" i="21"/>
  <c r="TF12" i="21"/>
  <c r="TE12" i="21"/>
  <c r="TD12" i="21"/>
  <c r="TC12" i="21"/>
  <c r="TI8" i="21"/>
  <c r="TH8" i="21"/>
  <c r="TF8" i="21"/>
  <c r="TE8" i="21"/>
  <c r="TD8" i="21"/>
  <c r="TC8" i="21"/>
  <c r="TI10" i="21"/>
  <c r="TH10" i="21"/>
  <c r="TF10" i="21"/>
  <c r="TE10" i="21"/>
  <c r="TD10" i="21"/>
  <c r="TC10" i="21"/>
  <c r="TI9" i="21"/>
  <c r="TH9" i="21"/>
  <c r="TF9" i="21"/>
  <c r="TE9" i="21"/>
  <c r="TD9" i="21"/>
  <c r="TC9" i="21"/>
  <c r="TI11" i="21"/>
  <c r="TH11" i="21"/>
  <c r="TF11" i="21"/>
  <c r="TE11" i="21"/>
  <c r="TD11" i="21"/>
  <c r="TC11" i="21"/>
  <c r="TI7" i="21"/>
  <c r="TH7" i="21"/>
  <c r="TF7" i="21"/>
  <c r="TE7" i="21"/>
  <c r="TD7" i="21"/>
  <c r="TC7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30" i="19"/>
  <c r="TH30" i="19"/>
  <c r="TF30" i="19"/>
  <c r="TE30" i="19"/>
  <c r="TD30" i="19"/>
  <c r="TC30" i="19"/>
  <c r="TI29" i="19"/>
  <c r="TH29" i="19"/>
  <c r="TF29" i="19"/>
  <c r="TE29" i="19"/>
  <c r="TD29" i="19"/>
  <c r="TC29" i="19"/>
  <c r="TI14" i="19"/>
  <c r="TH14" i="19"/>
  <c r="TF14" i="19"/>
  <c r="TE14" i="19"/>
  <c r="TD14" i="19"/>
  <c r="TC14" i="19"/>
  <c r="TI28" i="19"/>
  <c r="TH28" i="19"/>
  <c r="TF28" i="19"/>
  <c r="TE28" i="19"/>
  <c r="TD28" i="19"/>
  <c r="TC28" i="19"/>
  <c r="TI27" i="19"/>
  <c r="TH27" i="19"/>
  <c r="TF27" i="19"/>
  <c r="TE27" i="19"/>
  <c r="TD27" i="19"/>
  <c r="TC27" i="19"/>
  <c r="TI26" i="19"/>
  <c r="TH26" i="19"/>
  <c r="TF26" i="19"/>
  <c r="TE26" i="19"/>
  <c r="TD26" i="19"/>
  <c r="TC26" i="19"/>
  <c r="TI25" i="19"/>
  <c r="TH25" i="19"/>
  <c r="TF25" i="19"/>
  <c r="TE25" i="19"/>
  <c r="TD25" i="19"/>
  <c r="TC25" i="19"/>
  <c r="TI24" i="19"/>
  <c r="TH24" i="19"/>
  <c r="TF24" i="19"/>
  <c r="TE24" i="19"/>
  <c r="TD24" i="19"/>
  <c r="TC24" i="19"/>
  <c r="TI23" i="19"/>
  <c r="TH23" i="19"/>
  <c r="TF23" i="19"/>
  <c r="TE23" i="19"/>
  <c r="TD23" i="19"/>
  <c r="TC23" i="19"/>
  <c r="TI22" i="19"/>
  <c r="TH22" i="19"/>
  <c r="TF22" i="19"/>
  <c r="TE22" i="19"/>
  <c r="TD22" i="19"/>
  <c r="TC22" i="19"/>
  <c r="TI21" i="19"/>
  <c r="TH21" i="19"/>
  <c r="TF21" i="19"/>
  <c r="TE21" i="19"/>
  <c r="TD21" i="19"/>
  <c r="TC21" i="19"/>
  <c r="TI20" i="19"/>
  <c r="TH20" i="19"/>
  <c r="TF20" i="19"/>
  <c r="TE20" i="19"/>
  <c r="TD20" i="19"/>
  <c r="TC20" i="19"/>
  <c r="TI19" i="19"/>
  <c r="TH19" i="19"/>
  <c r="TF19" i="19"/>
  <c r="TE19" i="19"/>
  <c r="TD19" i="19"/>
  <c r="TC19" i="19"/>
  <c r="TI18" i="19"/>
  <c r="TH18" i="19"/>
  <c r="TF18" i="19"/>
  <c r="TE18" i="19"/>
  <c r="TD18" i="19"/>
  <c r="TC18" i="19"/>
  <c r="TI17" i="19"/>
  <c r="TH17" i="19"/>
  <c r="TF17" i="19"/>
  <c r="TE17" i="19"/>
  <c r="TD17" i="19"/>
  <c r="TC17" i="19"/>
  <c r="TI16" i="19"/>
  <c r="TH16" i="19"/>
  <c r="TF16" i="19"/>
  <c r="TE16" i="19"/>
  <c r="TD16" i="19"/>
  <c r="TC16" i="19"/>
  <c r="TI15" i="19"/>
  <c r="TH15" i="19"/>
  <c r="TF15" i="19"/>
  <c r="TE15" i="19"/>
  <c r="TD15" i="19"/>
  <c r="TC15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8" i="19"/>
  <c r="TH8" i="19"/>
  <c r="TF8" i="19"/>
  <c r="TE8" i="19"/>
  <c r="TD8" i="19"/>
  <c r="TC8" i="19"/>
  <c r="TI11" i="19"/>
  <c r="TH11" i="19"/>
  <c r="TF11" i="19"/>
  <c r="TE11" i="19"/>
  <c r="TD11" i="19"/>
  <c r="TC11" i="19"/>
  <c r="TI10" i="19"/>
  <c r="TH10" i="19"/>
  <c r="TF10" i="19"/>
  <c r="TE10" i="19"/>
  <c r="TD10" i="19"/>
  <c r="TC10" i="19"/>
  <c r="TI7" i="19"/>
  <c r="TH7" i="19"/>
  <c r="TF7" i="19"/>
  <c r="TE7" i="19"/>
  <c r="TD7" i="19"/>
  <c r="TC7" i="19"/>
  <c r="TI9" i="19"/>
  <c r="TH9" i="19"/>
  <c r="TF9" i="19"/>
  <c r="TE9" i="19"/>
  <c r="TD9" i="19"/>
  <c r="TC9" i="19"/>
  <c r="TI5" i="19"/>
  <c r="TH5" i="19"/>
  <c r="TF5" i="19"/>
  <c r="TE5" i="19"/>
  <c r="TD5" i="19"/>
  <c r="TC5" i="19"/>
  <c r="TI6" i="19"/>
  <c r="TH6" i="19"/>
  <c r="TF6" i="19"/>
  <c r="TE6" i="19"/>
  <c r="TD6" i="19"/>
  <c r="TC6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5" i="27"/>
  <c r="TH15" i="27"/>
  <c r="TF15" i="27"/>
  <c r="TE15" i="27"/>
  <c r="TD15" i="27"/>
  <c r="TC15" i="27"/>
  <c r="TI13" i="27"/>
  <c r="TH13" i="27"/>
  <c r="TF13" i="27"/>
  <c r="TE13" i="27"/>
  <c r="TD13" i="27"/>
  <c r="TC13" i="27"/>
  <c r="TI14" i="27"/>
  <c r="TH14" i="27"/>
  <c r="TF14" i="27"/>
  <c r="TE14" i="27"/>
  <c r="TD14" i="27"/>
  <c r="TC14" i="27"/>
  <c r="TI12" i="27"/>
  <c r="TH12" i="27"/>
  <c r="TF12" i="27"/>
  <c r="TE12" i="27"/>
  <c r="TD12" i="27"/>
  <c r="TC12" i="27"/>
  <c r="TI8" i="27"/>
  <c r="TH8" i="27"/>
  <c r="TF8" i="27"/>
  <c r="TE8" i="27"/>
  <c r="TD8" i="27"/>
  <c r="TC8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9" i="27"/>
  <c r="TH9" i="27"/>
  <c r="TF9" i="27"/>
  <c r="TE9" i="27"/>
  <c r="TD9" i="27"/>
  <c r="TC9" i="27"/>
  <c r="TI7" i="27"/>
  <c r="TH7" i="27"/>
  <c r="TF7" i="27"/>
  <c r="TE7" i="27"/>
  <c r="TD7" i="27"/>
  <c r="TC7" i="27"/>
  <c r="TI6" i="27"/>
  <c r="TH6" i="27"/>
  <c r="TF6" i="27"/>
  <c r="TE6" i="27"/>
  <c r="TD6" i="27"/>
  <c r="TC6" i="27"/>
  <c r="TI5" i="27"/>
  <c r="TH5" i="27"/>
  <c r="TF5" i="27"/>
  <c r="TE5" i="27"/>
  <c r="TD5" i="27"/>
  <c r="TC5" i="27"/>
  <c r="TI4" i="27"/>
  <c r="TH4" i="27"/>
  <c r="TF4" i="27"/>
  <c r="TE4" i="27"/>
  <c r="TD4" i="27"/>
  <c r="TC4" i="27"/>
  <c r="TI11" i="26"/>
  <c r="TH11" i="26"/>
  <c r="TF11" i="26"/>
  <c r="TE11" i="26"/>
  <c r="TD11" i="26"/>
  <c r="TC11" i="26"/>
  <c r="TI10" i="26"/>
  <c r="TH10" i="26"/>
  <c r="TF10" i="26"/>
  <c r="TE10" i="26"/>
  <c r="TD10" i="26"/>
  <c r="TC10" i="26"/>
  <c r="TI9" i="26"/>
  <c r="TH9" i="26"/>
  <c r="TF9" i="26"/>
  <c r="TE9" i="26"/>
  <c r="TD9" i="26"/>
  <c r="TC9" i="26"/>
  <c r="TI8" i="26"/>
  <c r="TH8" i="26"/>
  <c r="TF8" i="26"/>
  <c r="TE8" i="26"/>
  <c r="TD8" i="26"/>
  <c r="TC8" i="26"/>
  <c r="TI7" i="26"/>
  <c r="TH7" i="26"/>
  <c r="TF7" i="26"/>
  <c r="TE7" i="26"/>
  <c r="TD7" i="26"/>
  <c r="TC7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4" i="26"/>
  <c r="TH4" i="26"/>
  <c r="TF4" i="26"/>
  <c r="TE4" i="26"/>
  <c r="TD4" i="26"/>
  <c r="TC4" i="26"/>
  <c r="WJ19" i="24"/>
  <c r="WI19" i="24"/>
  <c r="WH19" i="24"/>
  <c r="WG19" i="24"/>
  <c r="WF19" i="24"/>
  <c r="WE19" i="24"/>
  <c r="WC19" i="24"/>
  <c r="WB19" i="24"/>
  <c r="WA19" i="24"/>
  <c r="VZ19" i="24"/>
  <c r="VY19" i="24"/>
  <c r="VX19" i="24"/>
  <c r="WJ18" i="24"/>
  <c r="WI18" i="24"/>
  <c r="WH18" i="24"/>
  <c r="WG18" i="24"/>
  <c r="WF18" i="24"/>
  <c r="WE18" i="24"/>
  <c r="WC18" i="24"/>
  <c r="WB18" i="24"/>
  <c r="WA18" i="24"/>
  <c r="VZ18" i="24"/>
  <c r="VY18" i="24"/>
  <c r="VX18" i="24"/>
  <c r="WJ17" i="24"/>
  <c r="WI17" i="24"/>
  <c r="WH17" i="24"/>
  <c r="WG17" i="24"/>
  <c r="WF17" i="24"/>
  <c r="WE17" i="24"/>
  <c r="WC17" i="24"/>
  <c r="WB17" i="24"/>
  <c r="WA17" i="24"/>
  <c r="VZ17" i="24"/>
  <c r="VY17" i="24"/>
  <c r="VX17" i="24"/>
  <c r="WJ16" i="24"/>
  <c r="WI16" i="24"/>
  <c r="WH16" i="24"/>
  <c r="WG16" i="24"/>
  <c r="WF16" i="24"/>
  <c r="WE16" i="24"/>
  <c r="WC16" i="24"/>
  <c r="WB16" i="24"/>
  <c r="WA16" i="24"/>
  <c r="VZ16" i="24"/>
  <c r="VY16" i="24"/>
  <c r="VX16" i="24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2" i="24"/>
  <c r="WI12" i="24"/>
  <c r="WH12" i="24"/>
  <c r="WG12" i="24"/>
  <c r="WF12" i="24"/>
  <c r="WE12" i="24"/>
  <c r="WC12" i="24"/>
  <c r="WB12" i="24"/>
  <c r="WA12" i="24"/>
  <c r="VZ12" i="24"/>
  <c r="VY12" i="24"/>
  <c r="VX12" i="24"/>
  <c r="WJ10" i="24"/>
  <c r="WI10" i="24"/>
  <c r="WH10" i="24"/>
  <c r="WG10" i="24"/>
  <c r="WF10" i="24"/>
  <c r="WE10" i="24"/>
  <c r="WC10" i="24"/>
  <c r="WB10" i="24"/>
  <c r="WA10" i="24"/>
  <c r="VZ10" i="24"/>
  <c r="VY10" i="24"/>
  <c r="VX10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20" i="23"/>
  <c r="WI20" i="23"/>
  <c r="WH20" i="23"/>
  <c r="WG20" i="23"/>
  <c r="WF20" i="23"/>
  <c r="WE20" i="23"/>
  <c r="WC20" i="23"/>
  <c r="WB20" i="23"/>
  <c r="WA20" i="23"/>
  <c r="VZ20" i="23"/>
  <c r="VY20" i="23"/>
  <c r="VX20" i="23"/>
  <c r="WJ18" i="23"/>
  <c r="WI18" i="23"/>
  <c r="WH18" i="23"/>
  <c r="WG18" i="23"/>
  <c r="WF18" i="23"/>
  <c r="WE18" i="23"/>
  <c r="WC18" i="23"/>
  <c r="WB18" i="23"/>
  <c r="WA18" i="23"/>
  <c r="VZ18" i="23"/>
  <c r="VY18" i="23"/>
  <c r="VX18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8" i="4"/>
  <c r="WQ8" i="4"/>
  <c r="WP8" i="4"/>
  <c r="WO8" i="4"/>
  <c r="WN8" i="4"/>
  <c r="WM8" i="4"/>
  <c r="WK8" i="4"/>
  <c r="WJ8" i="4"/>
  <c r="WI8" i="4"/>
  <c r="WH8" i="4"/>
  <c r="WG8" i="4"/>
  <c r="WF8" i="4"/>
  <c r="WR9" i="4"/>
  <c r="WQ9" i="4"/>
  <c r="WP9" i="4"/>
  <c r="WO9" i="4"/>
  <c r="WN9" i="4"/>
  <c r="WM9" i="4"/>
  <c r="WK9" i="4"/>
  <c r="WJ9" i="4"/>
  <c r="WI9" i="4"/>
  <c r="WH9" i="4"/>
  <c r="WG9" i="4"/>
  <c r="WF9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13" i="4"/>
  <c r="WU13" i="4"/>
  <c r="WV13" i="4"/>
  <c r="XJ13" i="4" s="1"/>
  <c r="WW13" i="4"/>
  <c r="XK13" i="4" s="1"/>
  <c r="WX13" i="4"/>
  <c r="WY13" i="4"/>
  <c r="WZ13" i="4"/>
  <c r="XA13" i="4"/>
  <c r="XB13" i="4"/>
  <c r="XN13" i="4" s="1"/>
  <c r="XC13" i="4"/>
  <c r="XD13" i="4"/>
  <c r="XE13" i="4"/>
  <c r="XF13" i="4"/>
  <c r="XQ13" i="4" s="1"/>
  <c r="XG13" i="4"/>
  <c r="XR13" i="4" s="1"/>
  <c r="XH13" i="4"/>
  <c r="XM13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1" i="4"/>
  <c r="WU21" i="4"/>
  <c r="WV21" i="4"/>
  <c r="XJ21" i="4" s="1"/>
  <c r="WW21" i="4"/>
  <c r="XK21" i="4" s="1"/>
  <c r="WX21" i="4"/>
  <c r="WY21" i="4"/>
  <c r="WZ21" i="4"/>
  <c r="XA21" i="4"/>
  <c r="XB21" i="4"/>
  <c r="XN21" i="4" s="1"/>
  <c r="XC21" i="4"/>
  <c r="XD21" i="4"/>
  <c r="XE21" i="4"/>
  <c r="XF21" i="4"/>
  <c r="XQ21" i="4" s="1"/>
  <c r="XG21" i="4"/>
  <c r="XR21" i="4" s="1"/>
  <c r="XH21" i="4"/>
  <c r="XM2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CL9" i="22"/>
  <c r="CM9" i="22"/>
  <c r="CN9" i="22"/>
  <c r="CO9" i="22"/>
  <c r="CK9" i="22"/>
  <c r="XH9" i="24" l="1"/>
  <c r="M19" i="23"/>
  <c r="CT9" i="24"/>
  <c r="CU9" i="24"/>
  <c r="XH19" i="23"/>
  <c r="XL19" i="23" s="1"/>
  <c r="M9" i="24"/>
  <c r="XL9" i="24"/>
  <c r="H9" i="24"/>
  <c r="CT19" i="23"/>
  <c r="N19" i="23" s="1"/>
  <c r="O19" i="23" s="1"/>
  <c r="H19" i="23"/>
  <c r="F17" i="23"/>
  <c r="I17" i="23"/>
  <c r="AM17" i="23"/>
  <c r="AQ17" i="23" s="1"/>
  <c r="G17" i="23"/>
  <c r="AM11" i="24"/>
  <c r="AQ11" i="24" s="1"/>
  <c r="G11" i="24"/>
  <c r="F11" i="24"/>
  <c r="I11" i="24"/>
  <c r="TJ6" i="26"/>
  <c r="WD11" i="24"/>
  <c r="WK11" i="24" s="1"/>
  <c r="TJ10" i="26"/>
  <c r="WL22" i="4"/>
  <c r="WS22" i="4" s="1"/>
  <c r="TJ5" i="19"/>
  <c r="TJ11" i="19"/>
  <c r="WD4" i="24"/>
  <c r="WK4" i="24" s="1"/>
  <c r="WD6" i="24"/>
  <c r="WK6" i="24" s="1"/>
  <c r="WD7" i="24"/>
  <c r="WK7" i="24" s="1"/>
  <c r="WD10" i="24"/>
  <c r="WK10" i="24" s="1"/>
  <c r="CS11" i="24"/>
  <c r="WD5" i="23"/>
  <c r="WK5" i="23" s="1"/>
  <c r="WD6" i="23"/>
  <c r="WK6" i="23" s="1"/>
  <c r="WD8" i="23"/>
  <c r="WK8" i="23" s="1"/>
  <c r="WD10" i="23"/>
  <c r="WK10" i="23" s="1"/>
  <c r="WD12" i="23"/>
  <c r="WK12" i="23" s="1"/>
  <c r="WD14" i="23"/>
  <c r="WK14" i="23" s="1"/>
  <c r="WD16" i="23"/>
  <c r="WK16" i="23" s="1"/>
  <c r="WD20" i="23"/>
  <c r="WK20" i="23" s="1"/>
  <c r="TJ6" i="21"/>
  <c r="TJ10" i="21"/>
  <c r="TJ14" i="21"/>
  <c r="TJ18" i="21"/>
  <c r="TJ5" i="21"/>
  <c r="TJ9" i="21"/>
  <c r="TJ13" i="21"/>
  <c r="TJ17" i="21"/>
  <c r="TJ21" i="21"/>
  <c r="TJ15" i="19"/>
  <c r="TJ22" i="19"/>
  <c r="TJ26" i="19"/>
  <c r="TJ29" i="19"/>
  <c r="TJ6" i="19"/>
  <c r="TJ10" i="19"/>
  <c r="TJ13" i="19"/>
  <c r="TJ18" i="19"/>
  <c r="TJ21" i="19"/>
  <c r="TJ25" i="19"/>
  <c r="TJ14" i="19"/>
  <c r="TJ7" i="27"/>
  <c r="TJ8" i="27"/>
  <c r="TJ15" i="27"/>
  <c r="BR11" i="24"/>
  <c r="XD17" i="23"/>
  <c r="CS17" i="23"/>
  <c r="BR17" i="23"/>
  <c r="WD17" i="23"/>
  <c r="WK17" i="23" s="1"/>
  <c r="WL5" i="22"/>
  <c r="WS5" i="22" s="1"/>
  <c r="WL10" i="22"/>
  <c r="WS10" i="22" s="1"/>
  <c r="WL13" i="22"/>
  <c r="WS13" i="22" s="1"/>
  <c r="WL14" i="22"/>
  <c r="WS14" i="22" s="1"/>
  <c r="WL15" i="22"/>
  <c r="WS15" i="22" s="1"/>
  <c r="WL4" i="4"/>
  <c r="WS4" i="4" s="1"/>
  <c r="WL9" i="4"/>
  <c r="WS9" i="4" s="1"/>
  <c r="WL12" i="4"/>
  <c r="WS12" i="4" s="1"/>
  <c r="WL16" i="4"/>
  <c r="WS16" i="4" s="1"/>
  <c r="WL5" i="4"/>
  <c r="WS5" i="4" s="1"/>
  <c r="WL7" i="4"/>
  <c r="WS7" i="4" s="1"/>
  <c r="WL8" i="4"/>
  <c r="WS8" i="4" s="1"/>
  <c r="WL11" i="4"/>
  <c r="WS11" i="4" s="1"/>
  <c r="WL13" i="4"/>
  <c r="WS13" i="4" s="1"/>
  <c r="WL15" i="4"/>
  <c r="WS15" i="4" s="1"/>
  <c r="WL17" i="4"/>
  <c r="WS17" i="4" s="1"/>
  <c r="WL20" i="4"/>
  <c r="WS20" i="4" s="1"/>
  <c r="WL21" i="4"/>
  <c r="WS21" i="4" s="1"/>
  <c r="WL23" i="4"/>
  <c r="WS23" i="4" s="1"/>
  <c r="WL25" i="4"/>
  <c r="WS25" i="4" s="1"/>
  <c r="XS20" i="4"/>
  <c r="XS21" i="4"/>
  <c r="XL11" i="4"/>
  <c r="XS8" i="4"/>
  <c r="XK11" i="24"/>
  <c r="XG11" i="24"/>
  <c r="L11" i="24"/>
  <c r="CU11" i="24" s="1"/>
  <c r="J11" i="24"/>
  <c r="K11" i="24" s="1"/>
  <c r="XD11" i="24"/>
  <c r="XG17" i="23"/>
  <c r="L17" i="23"/>
  <c r="M17" i="23" s="1"/>
  <c r="XK17" i="23"/>
  <c r="J17" i="23"/>
  <c r="K17" i="23" s="1"/>
  <c r="WD4" i="23"/>
  <c r="WK4" i="23" s="1"/>
  <c r="TJ4" i="21"/>
  <c r="TJ11" i="21"/>
  <c r="TJ12" i="21"/>
  <c r="TJ16" i="21"/>
  <c r="TJ20" i="21"/>
  <c r="TJ7" i="21"/>
  <c r="TJ8" i="21"/>
  <c r="TJ15" i="21"/>
  <c r="TJ19" i="21"/>
  <c r="TJ4" i="19"/>
  <c r="TJ7" i="19"/>
  <c r="TJ12" i="19"/>
  <c r="TJ17" i="19"/>
  <c r="TJ20" i="19"/>
  <c r="TJ24" i="19"/>
  <c r="TJ28" i="19"/>
  <c r="TJ9" i="19"/>
  <c r="TJ8" i="19"/>
  <c r="TJ16" i="19"/>
  <c r="TJ19" i="19"/>
  <c r="TJ23" i="19"/>
  <c r="TJ27" i="19"/>
  <c r="TJ30" i="19"/>
  <c r="TJ9" i="27"/>
  <c r="TJ12" i="27"/>
  <c r="TJ16" i="27"/>
  <c r="TJ5" i="27"/>
  <c r="TJ10" i="27"/>
  <c r="TJ14" i="27"/>
  <c r="TJ4" i="27"/>
  <c r="TJ6" i="27"/>
  <c r="TJ11" i="27"/>
  <c r="TJ13" i="27"/>
  <c r="TJ7" i="26"/>
  <c r="TJ11" i="26"/>
  <c r="TJ5" i="26"/>
  <c r="TJ9" i="26"/>
  <c r="TJ4" i="26"/>
  <c r="TJ8" i="26"/>
  <c r="WD12" i="24"/>
  <c r="WK12" i="24" s="1"/>
  <c r="WD16" i="24"/>
  <c r="WK16" i="24" s="1"/>
  <c r="WD5" i="24"/>
  <c r="WK5" i="24" s="1"/>
  <c r="WD15" i="24"/>
  <c r="WK15" i="24" s="1"/>
  <c r="WD19" i="24"/>
  <c r="WK19" i="24" s="1"/>
  <c r="WD14" i="24"/>
  <c r="WK14" i="24" s="1"/>
  <c r="WD13" i="24"/>
  <c r="WK13" i="24" s="1"/>
  <c r="WD18" i="24"/>
  <c r="WK18" i="24" s="1"/>
  <c r="WD8" i="24"/>
  <c r="WK8" i="24" s="1"/>
  <c r="WD17" i="24"/>
  <c r="WK17" i="24" s="1"/>
  <c r="WD9" i="23"/>
  <c r="WK9" i="23" s="1"/>
  <c r="WD13" i="23"/>
  <c r="WK13" i="23" s="1"/>
  <c r="WD18" i="23"/>
  <c r="WK18" i="23" s="1"/>
  <c r="WD7" i="23"/>
  <c r="WK7" i="23" s="1"/>
  <c r="WD11" i="23"/>
  <c r="WK11" i="23" s="1"/>
  <c r="WD15" i="23"/>
  <c r="WK15" i="23" s="1"/>
  <c r="WL8" i="22"/>
  <c r="WS8" i="22" s="1"/>
  <c r="WL9" i="22"/>
  <c r="WS9" i="22" s="1"/>
  <c r="WL11" i="22"/>
  <c r="WS11" i="22" s="1"/>
  <c r="WL6" i="22"/>
  <c r="WS6" i="22" s="1"/>
  <c r="WL4" i="22"/>
  <c r="WS4" i="22" s="1"/>
  <c r="WL7" i="22"/>
  <c r="WS7" i="22" s="1"/>
  <c r="WL12" i="22"/>
  <c r="WS12" i="22" s="1"/>
  <c r="WL16" i="22"/>
  <c r="WS16" i="22" s="1"/>
  <c r="XS10" i="4"/>
  <c r="XL15" i="4"/>
  <c r="XL7" i="4"/>
  <c r="XO25" i="4"/>
  <c r="XL20" i="4"/>
  <c r="XO20" i="4"/>
  <c r="WL18" i="4"/>
  <c r="WS18" i="4" s="1"/>
  <c r="XL23" i="4"/>
  <c r="XO18" i="4"/>
  <c r="XL16" i="4"/>
  <c r="XO7" i="4"/>
  <c r="XO19" i="4"/>
  <c r="XL8" i="4"/>
  <c r="XS24" i="4"/>
  <c r="XS23" i="4"/>
  <c r="XO22" i="4"/>
  <c r="XL18" i="4"/>
  <c r="XS16" i="4"/>
  <c r="XO15" i="4"/>
  <c r="XS6" i="4"/>
  <c r="XO5" i="4"/>
  <c r="XL4" i="4"/>
  <c r="XO21" i="4"/>
  <c r="XS17" i="4"/>
  <c r="XL17" i="4"/>
  <c r="XO16" i="4"/>
  <c r="XS12" i="4"/>
  <c r="XO11" i="4"/>
  <c r="XL5" i="4"/>
  <c r="WL24" i="4"/>
  <c r="WS24" i="4" s="1"/>
  <c r="XS13" i="4"/>
  <c r="XO12" i="4"/>
  <c r="WL6" i="4"/>
  <c r="WS6" i="4" s="1"/>
  <c r="XS22" i="4"/>
  <c r="XO17" i="4"/>
  <c r="XS15" i="4"/>
  <c r="XO14" i="4"/>
  <c r="XL12" i="4"/>
  <c r="XS9" i="4"/>
  <c r="WL10" i="4"/>
  <c r="WS10" i="4" s="1"/>
  <c r="XO13" i="4"/>
  <c r="XS11" i="4"/>
  <c r="XO10" i="4"/>
  <c r="XO9" i="4"/>
  <c r="WL14" i="4"/>
  <c r="WS14" i="4" s="1"/>
  <c r="XS25" i="4"/>
  <c r="XO24" i="4"/>
  <c r="XO23" i="4"/>
  <c r="XS19" i="4"/>
  <c r="XL9" i="4"/>
  <c r="XS7" i="4"/>
  <c r="XO6" i="4"/>
  <c r="WL19" i="4"/>
  <c r="WS19" i="4" s="1"/>
  <c r="XL24" i="4"/>
  <c r="XS18" i="4"/>
  <c r="XS14" i="4"/>
  <c r="XO8" i="4"/>
  <c r="XS4" i="4"/>
  <c r="TG4" i="21"/>
  <c r="TG5" i="21"/>
  <c r="TG6" i="21"/>
  <c r="TG7" i="21"/>
  <c r="TG11" i="21"/>
  <c r="TG9" i="21"/>
  <c r="TG10" i="21"/>
  <c r="TG8" i="21"/>
  <c r="TG12" i="21"/>
  <c r="TG13" i="21"/>
  <c r="TG14" i="21"/>
  <c r="TG15" i="21"/>
  <c r="TG16" i="21"/>
  <c r="TG17" i="21"/>
  <c r="TG18" i="21"/>
  <c r="TG19" i="21"/>
  <c r="TG20" i="21"/>
  <c r="TG21" i="21"/>
  <c r="TG4" i="19"/>
  <c r="TG6" i="19"/>
  <c r="TG5" i="19"/>
  <c r="TG9" i="19"/>
  <c r="TG7" i="19"/>
  <c r="TG10" i="19"/>
  <c r="TG11" i="19"/>
  <c r="TG8" i="19"/>
  <c r="TG12" i="19"/>
  <c r="TG13" i="19"/>
  <c r="TG15" i="19"/>
  <c r="TG16" i="19"/>
  <c r="TG17" i="19"/>
  <c r="TG18" i="19"/>
  <c r="TG19" i="19"/>
  <c r="TG20" i="19"/>
  <c r="TG21" i="19"/>
  <c r="TG22" i="19"/>
  <c r="TG23" i="19"/>
  <c r="TG24" i="19"/>
  <c r="TG25" i="19"/>
  <c r="TG26" i="19"/>
  <c r="TG27" i="19"/>
  <c r="TG28" i="19"/>
  <c r="TG14" i="19"/>
  <c r="TG29" i="19"/>
  <c r="TG30" i="19"/>
  <c r="TG4" i="27"/>
  <c r="TG5" i="27"/>
  <c r="TG6" i="27"/>
  <c r="TG7" i="27"/>
  <c r="TG9" i="27"/>
  <c r="TG10" i="27"/>
  <c r="TG11" i="27"/>
  <c r="TG8" i="27"/>
  <c r="TG12" i="27"/>
  <c r="TG14" i="27"/>
  <c r="TG13" i="27"/>
  <c r="TG15" i="27"/>
  <c r="TG16" i="27"/>
  <c r="TG4" i="26"/>
  <c r="TG5" i="26"/>
  <c r="TG6" i="26"/>
  <c r="TG7" i="26"/>
  <c r="TG8" i="26"/>
  <c r="TG9" i="26"/>
  <c r="TG10" i="26"/>
  <c r="TG11" i="26"/>
  <c r="XL6" i="4"/>
  <c r="XL22" i="4"/>
  <c r="XL19" i="4"/>
  <c r="XL14" i="4"/>
  <c r="XL10" i="4"/>
  <c r="XO4" i="4"/>
  <c r="XL25" i="4"/>
  <c r="XL21" i="4"/>
  <c r="XL13" i="4"/>
  <c r="XK17" i="4"/>
  <c r="XS5" i="4"/>
  <c r="AP29" i="19"/>
  <c r="AQ29" i="19"/>
  <c r="AR29" i="19"/>
  <c r="AS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DA29" i="19"/>
  <c r="DB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G29" i="19" l="1"/>
  <c r="XP24" i="4"/>
  <c r="XP12" i="4"/>
  <c r="XT12" i="4" s="1"/>
  <c r="XP19" i="4"/>
  <c r="XT19" i="4" s="1"/>
  <c r="N9" i="24"/>
  <c r="O9" i="24" s="1"/>
  <c r="F17" i="21"/>
  <c r="G17" i="21"/>
  <c r="F29" i="19"/>
  <c r="H29" i="19" s="1"/>
  <c r="H17" i="23"/>
  <c r="A17" i="23" s="1" a="1"/>
  <c r="A17" i="23" s="1"/>
  <c r="A19" i="23" a="1"/>
  <c r="A19" i="23" s="1"/>
  <c r="E19" i="23"/>
  <c r="P19" i="23"/>
  <c r="H11" i="24"/>
  <c r="XP9" i="4"/>
  <c r="XT9" i="4" s="1"/>
  <c r="XP11" i="4"/>
  <c r="XT11" i="4" s="1"/>
  <c r="XH17" i="23"/>
  <c r="XL17" i="23" s="1"/>
  <c r="XP23" i="4"/>
  <c r="XT23" i="4" s="1"/>
  <c r="XH11" i="24"/>
  <c r="XL11" i="24" s="1"/>
  <c r="M11" i="24"/>
  <c r="CU17" i="23"/>
  <c r="XP20" i="4"/>
  <c r="XT20" i="4" s="1"/>
  <c r="XP14" i="4"/>
  <c r="XT14" i="4" s="1"/>
  <c r="XP18" i="4"/>
  <c r="XT18" i="4" s="1"/>
  <c r="XT24" i="4"/>
  <c r="XP25" i="4"/>
  <c r="XT25" i="4" s="1"/>
  <c r="XP15" i="4"/>
  <c r="XT15" i="4" s="1"/>
  <c r="XP22" i="4"/>
  <c r="XT22" i="4" s="1"/>
  <c r="XP10" i="4"/>
  <c r="XT10" i="4" s="1"/>
  <c r="XP16" i="4"/>
  <c r="XT16" i="4" s="1"/>
  <c r="CT11" i="24"/>
  <c r="N11" i="24" s="1"/>
  <c r="E11" i="24" s="1"/>
  <c r="CT17" i="23"/>
  <c r="BZ29" i="19"/>
  <c r="XP8" i="4"/>
  <c r="XT8" i="4" s="1"/>
  <c r="XP13" i="4"/>
  <c r="XT13" i="4" s="1"/>
  <c r="XP7" i="4"/>
  <c r="XT7" i="4" s="1"/>
  <c r="XP4" i="4"/>
  <c r="XT4" i="4" s="1"/>
  <c r="XP6" i="4"/>
  <c r="XT6" i="4" s="1"/>
  <c r="XP21" i="4"/>
  <c r="XT21" i="4" s="1"/>
  <c r="XP17" i="4"/>
  <c r="XT17" i="4" s="1"/>
  <c r="XP5" i="4"/>
  <c r="XT5" i="4" s="1"/>
  <c r="P29" i="19"/>
  <c r="DF29" i="19" s="1"/>
  <c r="BW17" i="21"/>
  <c r="UF29" i="19"/>
  <c r="DC29" i="19"/>
  <c r="UL29" i="19"/>
  <c r="UK29" i="19"/>
  <c r="CZ29" i="19"/>
  <c r="UH29" i="19"/>
  <c r="UG29" i="19"/>
  <c r="BW29" i="19"/>
  <c r="N29" i="19"/>
  <c r="DE29" i="19" s="1"/>
  <c r="L29" i="19"/>
  <c r="AT29" i="19"/>
  <c r="J29" i="19"/>
  <c r="K29" i="19" s="1"/>
  <c r="UI29" i="19"/>
  <c r="AW29" i="19"/>
  <c r="AW17" i="21"/>
  <c r="BZ17" i="21"/>
  <c r="UF17" i="21"/>
  <c r="UK17" i="21"/>
  <c r="CZ17" i="21"/>
  <c r="DC17" i="21"/>
  <c r="UI17" i="21"/>
  <c r="UH17" i="21"/>
  <c r="UG17" i="21"/>
  <c r="UL17" i="21"/>
  <c r="N17" i="21"/>
  <c r="L17" i="21"/>
  <c r="J17" i="21"/>
  <c r="AT17" i="21"/>
  <c r="P17" i="21"/>
  <c r="DF17" i="21" s="1"/>
  <c r="P9" i="24" l="1"/>
  <c r="E9" i="24"/>
  <c r="I17" i="21"/>
  <c r="H17" i="21" s="1"/>
  <c r="A17" i="21" s="1" a="1"/>
  <c r="A17" i="21" s="1"/>
  <c r="I29" i="19"/>
  <c r="M29" i="19"/>
  <c r="Q29" i="19"/>
  <c r="N17" i="23"/>
  <c r="E17" i="23" s="1"/>
  <c r="P11" i="24"/>
  <c r="O11" i="24"/>
  <c r="O17" i="21"/>
  <c r="DE17" i="21"/>
  <c r="DD17" i="21"/>
  <c r="DD29" i="19"/>
  <c r="R29" i="19" s="1"/>
  <c r="T29" i="19" s="1"/>
  <c r="UJ29" i="19"/>
  <c r="UM29" i="19"/>
  <c r="O29" i="19"/>
  <c r="UJ17" i="21"/>
  <c r="UM17" i="21"/>
  <c r="K17" i="21"/>
  <c r="M17" i="21" s="1"/>
  <c r="Q17" i="21"/>
  <c r="P17" i="23" l="1"/>
  <c r="O17" i="23"/>
  <c r="E29" i="19"/>
  <c r="S29" i="19"/>
  <c r="R17" i="21"/>
  <c r="T17" i="21" s="1"/>
  <c r="S17" i="21" l="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TK6" i="27"/>
  <c r="TL6" i="27"/>
  <c r="TM6" i="27"/>
  <c r="TN6" i="27"/>
  <c r="TO6" i="27"/>
  <c r="TP6" i="27"/>
  <c r="TQ6" i="27"/>
  <c r="TR6" i="27"/>
  <c r="TS6" i="27"/>
  <c r="TT6" i="27"/>
  <c r="TU6" i="27"/>
  <c r="TV6" i="27"/>
  <c r="TW6" i="27"/>
  <c r="TX6" i="27"/>
  <c r="TY6" i="27"/>
  <c r="TZ6" i="27"/>
  <c r="UA6" i="27"/>
  <c r="UB6" i="27"/>
  <c r="UC6" i="27"/>
  <c r="UD6" i="27"/>
  <c r="AG9" i="23"/>
  <c r="AH9" i="23"/>
  <c r="AI9" i="23"/>
  <c r="AJ9" i="23"/>
  <c r="AK9" i="23"/>
  <c r="AL9" i="23"/>
  <c r="AN9" i="23"/>
  <c r="AO9" i="23"/>
  <c r="AP9" i="23"/>
  <c r="BH9" i="23"/>
  <c r="BI9" i="23"/>
  <c r="BJ9" i="23"/>
  <c r="BN9" i="23" s="1"/>
  <c r="BK9" i="23"/>
  <c r="BL9" i="23"/>
  <c r="BM9" i="23"/>
  <c r="BO9" i="23"/>
  <c r="BP9" i="23"/>
  <c r="BQ9" i="23"/>
  <c r="CI9" i="23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WT9" i="23"/>
  <c r="XF9" i="23" s="1"/>
  <c r="WU9" i="23"/>
  <c r="WV9" i="23"/>
  <c r="WW9" i="23"/>
  <c r="WX9" i="23"/>
  <c r="XI9" i="23" s="1"/>
  <c r="WY9" i="23"/>
  <c r="XJ9" i="23" s="1"/>
  <c r="WZ9" i="23"/>
  <c r="XE9" i="23"/>
  <c r="AG20" i="23"/>
  <c r="AH20" i="23"/>
  <c r="AI20" i="23"/>
  <c r="AJ20" i="23"/>
  <c r="AK20" i="23"/>
  <c r="AL20" i="23"/>
  <c r="AN20" i="23"/>
  <c r="AO20" i="23"/>
  <c r="AP20" i="23"/>
  <c r="BH20" i="23"/>
  <c r="BI20" i="23"/>
  <c r="BJ20" i="23"/>
  <c r="BN20" i="23" s="1"/>
  <c r="BK20" i="23"/>
  <c r="BL20" i="23"/>
  <c r="BM20" i="23"/>
  <c r="BO20" i="23"/>
  <c r="BP20" i="23"/>
  <c r="BQ20" i="23"/>
  <c r="CI20" i="23"/>
  <c r="CJ20" i="23"/>
  <c r="CK20" i="23"/>
  <c r="CL20" i="23"/>
  <c r="CM20" i="23"/>
  <c r="CN20" i="23"/>
  <c r="CP20" i="23"/>
  <c r="CQ20" i="23"/>
  <c r="CR20" i="23"/>
  <c r="WL20" i="23"/>
  <c r="WM20" i="23"/>
  <c r="WN20" i="23"/>
  <c r="XB20" i="23" s="1"/>
  <c r="WO20" i="23"/>
  <c r="XC20" i="23" s="1"/>
  <c r="WP20" i="23"/>
  <c r="WQ20" i="23"/>
  <c r="WR20" i="23"/>
  <c r="WS20" i="23"/>
  <c r="XE20" i="23" s="1"/>
  <c r="WT20" i="23"/>
  <c r="XF20" i="23" s="1"/>
  <c r="WU20" i="23"/>
  <c r="WV20" i="23"/>
  <c r="WW20" i="23"/>
  <c r="WX20" i="23"/>
  <c r="XI20" i="23" s="1"/>
  <c r="WY20" i="23"/>
  <c r="XJ20" i="23" s="1"/>
  <c r="WZ20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8" i="21"/>
  <c r="BX8" i="21"/>
  <c r="BV8" i="21"/>
  <c r="BU8" i="21"/>
  <c r="BT8" i="21"/>
  <c r="BS8" i="21"/>
  <c r="BY9" i="21"/>
  <c r="BX9" i="21"/>
  <c r="BV9" i="21"/>
  <c r="BU9" i="21"/>
  <c r="BT9" i="21"/>
  <c r="BS9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9" i="21"/>
  <c r="AU9" i="21"/>
  <c r="AS9" i="21"/>
  <c r="AR9" i="21"/>
  <c r="AQ9" i="21"/>
  <c r="AP9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18" i="19"/>
  <c r="BX18" i="19"/>
  <c r="BV18" i="19"/>
  <c r="BU18" i="19"/>
  <c r="BT18" i="19"/>
  <c r="BS18" i="19"/>
  <c r="BY14" i="19"/>
  <c r="BX14" i="19"/>
  <c r="BV14" i="19"/>
  <c r="BU14" i="19"/>
  <c r="BT14" i="19"/>
  <c r="BS14" i="19"/>
  <c r="BY30" i="19"/>
  <c r="BX30" i="19"/>
  <c r="BV30" i="19"/>
  <c r="BU30" i="19"/>
  <c r="BT30" i="19"/>
  <c r="BS30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19" i="19"/>
  <c r="BX19" i="19"/>
  <c r="BV19" i="19"/>
  <c r="BU19" i="19"/>
  <c r="BT19" i="19"/>
  <c r="BS19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10" i="19"/>
  <c r="BX10" i="19"/>
  <c r="BV10" i="19"/>
  <c r="BU10" i="19"/>
  <c r="BT10" i="19"/>
  <c r="BS10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8" i="19"/>
  <c r="BX8" i="19"/>
  <c r="BV8" i="19"/>
  <c r="BU8" i="19"/>
  <c r="BT8" i="19"/>
  <c r="BS8" i="19"/>
  <c r="BY17" i="19"/>
  <c r="BX17" i="19"/>
  <c r="BV17" i="19"/>
  <c r="BU17" i="19"/>
  <c r="BT17" i="19"/>
  <c r="BS17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9" i="19"/>
  <c r="BX9" i="19"/>
  <c r="BV9" i="19"/>
  <c r="BU9" i="19"/>
  <c r="BT9" i="19"/>
  <c r="BS9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18" i="19"/>
  <c r="AU18" i="19"/>
  <c r="AS18" i="19"/>
  <c r="AR18" i="19"/>
  <c r="AQ18" i="19"/>
  <c r="AP18" i="19"/>
  <c r="AV14" i="19"/>
  <c r="AU14" i="19"/>
  <c r="AS14" i="19"/>
  <c r="AR14" i="19"/>
  <c r="AQ14" i="19"/>
  <c r="AP14" i="19"/>
  <c r="AV30" i="19"/>
  <c r="AU30" i="19"/>
  <c r="AS30" i="19"/>
  <c r="AR30" i="19"/>
  <c r="AQ30" i="19"/>
  <c r="AP30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19" i="19"/>
  <c r="AU19" i="19"/>
  <c r="AS19" i="19"/>
  <c r="AR19" i="19"/>
  <c r="AQ19" i="19"/>
  <c r="AP19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10" i="19"/>
  <c r="AU10" i="19"/>
  <c r="AS10" i="19"/>
  <c r="AR10" i="19"/>
  <c r="AQ10" i="19"/>
  <c r="AP10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8" i="19"/>
  <c r="AU8" i="19"/>
  <c r="AS8" i="19"/>
  <c r="AR8" i="19"/>
  <c r="AQ8" i="19"/>
  <c r="AP8" i="19"/>
  <c r="AV17" i="19"/>
  <c r="AU17" i="19"/>
  <c r="AS17" i="19"/>
  <c r="AR17" i="19"/>
  <c r="AQ17" i="19"/>
  <c r="AP17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9" i="19"/>
  <c r="AU9" i="19"/>
  <c r="AS9" i="19"/>
  <c r="AR9" i="19"/>
  <c r="AQ9" i="19"/>
  <c r="AP9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8" i="27"/>
  <c r="BX8" i="27"/>
  <c r="BV8" i="27"/>
  <c r="BU8" i="27"/>
  <c r="BT8" i="27"/>
  <c r="BS8" i="27"/>
  <c r="BY12" i="27"/>
  <c r="BX12" i="27"/>
  <c r="BV12" i="27"/>
  <c r="BU12" i="27"/>
  <c r="BT12" i="27"/>
  <c r="BS12" i="27"/>
  <c r="BY11" i="27"/>
  <c r="BX11" i="27"/>
  <c r="BV11" i="27"/>
  <c r="BU11" i="27"/>
  <c r="BT11" i="27"/>
  <c r="BS11" i="27"/>
  <c r="BY14" i="27"/>
  <c r="BX14" i="27"/>
  <c r="BV14" i="27"/>
  <c r="BU14" i="27"/>
  <c r="BT14" i="27"/>
  <c r="BS14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8" i="27"/>
  <c r="AU8" i="27"/>
  <c r="AS8" i="27"/>
  <c r="AR8" i="27"/>
  <c r="AQ8" i="27"/>
  <c r="AP8" i="27"/>
  <c r="AV12" i="27"/>
  <c r="AU12" i="27"/>
  <c r="AS12" i="27"/>
  <c r="AR12" i="27"/>
  <c r="AQ12" i="27"/>
  <c r="AP12" i="27"/>
  <c r="AV11" i="27"/>
  <c r="AU11" i="27"/>
  <c r="AS11" i="27"/>
  <c r="AR11" i="27"/>
  <c r="AQ11" i="27"/>
  <c r="AP11" i="27"/>
  <c r="AV14" i="27"/>
  <c r="AU14" i="27"/>
  <c r="AS14" i="27"/>
  <c r="AR14" i="27"/>
  <c r="AQ14" i="27"/>
  <c r="AP14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BQ13" i="24"/>
  <c r="BP13" i="24"/>
  <c r="BO13" i="24"/>
  <c r="BM13" i="24"/>
  <c r="BL13" i="24"/>
  <c r="BK13" i="24"/>
  <c r="BJ13" i="24"/>
  <c r="BI13" i="24"/>
  <c r="BH13" i="24"/>
  <c r="BQ19" i="24"/>
  <c r="BP19" i="24"/>
  <c r="BO19" i="24"/>
  <c r="BM19" i="24"/>
  <c r="BL19" i="24"/>
  <c r="BK19" i="24"/>
  <c r="BJ19" i="24"/>
  <c r="BN19" i="24" s="1"/>
  <c r="BI19" i="24"/>
  <c r="BH19" i="24"/>
  <c r="BQ16" i="24"/>
  <c r="BP16" i="24"/>
  <c r="BO16" i="24"/>
  <c r="BM16" i="24"/>
  <c r="BL16" i="24"/>
  <c r="BK16" i="24"/>
  <c r="BJ16" i="24"/>
  <c r="BN16" i="24" s="1"/>
  <c r="BI16" i="24"/>
  <c r="BH16" i="24"/>
  <c r="BQ15" i="24"/>
  <c r="BP15" i="24"/>
  <c r="BO15" i="24"/>
  <c r="BM15" i="24"/>
  <c r="BL15" i="24"/>
  <c r="BK15" i="24"/>
  <c r="BJ15" i="24"/>
  <c r="BN15" i="24" s="1"/>
  <c r="BI15" i="24"/>
  <c r="BH15" i="24"/>
  <c r="BQ12" i="24"/>
  <c r="BP12" i="24"/>
  <c r="BO12" i="24"/>
  <c r="BM12" i="24"/>
  <c r="BL12" i="24"/>
  <c r="BK12" i="24"/>
  <c r="BJ12" i="24"/>
  <c r="BI12" i="24"/>
  <c r="BH12" i="24"/>
  <c r="BQ17" i="24"/>
  <c r="BP17" i="24"/>
  <c r="BO17" i="24"/>
  <c r="BM17" i="24"/>
  <c r="BL17" i="24"/>
  <c r="BK17" i="24"/>
  <c r="BJ17" i="24"/>
  <c r="BN17" i="24" s="1"/>
  <c r="BI17" i="24"/>
  <c r="BH17" i="24"/>
  <c r="BQ14" i="24"/>
  <c r="BP14" i="24"/>
  <c r="BO14" i="24"/>
  <c r="BM14" i="24"/>
  <c r="BL14" i="24"/>
  <c r="BK14" i="24"/>
  <c r="BJ14" i="24"/>
  <c r="BN14" i="24" s="1"/>
  <c r="BI14" i="24"/>
  <c r="BH14" i="24"/>
  <c r="BQ18" i="24"/>
  <c r="BP18" i="24"/>
  <c r="BO18" i="24"/>
  <c r="BM18" i="24"/>
  <c r="BL18" i="24"/>
  <c r="BK18" i="24"/>
  <c r="BJ18" i="24"/>
  <c r="BN18" i="24" s="1"/>
  <c r="BI18" i="24"/>
  <c r="BH18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3" i="24"/>
  <c r="AO13" i="24"/>
  <c r="AN13" i="24"/>
  <c r="AL13" i="24"/>
  <c r="AK13" i="24"/>
  <c r="AJ13" i="24"/>
  <c r="AI13" i="24"/>
  <c r="AH13" i="24"/>
  <c r="AG13" i="24"/>
  <c r="AP19" i="24"/>
  <c r="AO19" i="24"/>
  <c r="AN19" i="24"/>
  <c r="AL19" i="24"/>
  <c r="AK19" i="24"/>
  <c r="AJ19" i="24"/>
  <c r="AI19" i="24"/>
  <c r="AH19" i="24"/>
  <c r="AG19" i="24"/>
  <c r="AP16" i="24"/>
  <c r="AO16" i="24"/>
  <c r="AN16" i="24"/>
  <c r="AL16" i="24"/>
  <c r="AK16" i="24"/>
  <c r="AJ16" i="24"/>
  <c r="AI16" i="24"/>
  <c r="AH16" i="24"/>
  <c r="AG16" i="24"/>
  <c r="AP15" i="24"/>
  <c r="AO15" i="24"/>
  <c r="AN15" i="24"/>
  <c r="AL15" i="24"/>
  <c r="AK15" i="24"/>
  <c r="AJ15" i="24"/>
  <c r="AI15" i="24"/>
  <c r="AH15" i="24"/>
  <c r="AG15" i="24"/>
  <c r="AP12" i="24"/>
  <c r="AO12" i="24"/>
  <c r="AN12" i="24"/>
  <c r="AL12" i="24"/>
  <c r="AK12" i="24"/>
  <c r="AJ12" i="24"/>
  <c r="AI12" i="24"/>
  <c r="AH12" i="24"/>
  <c r="AG12" i="24"/>
  <c r="AP17" i="24"/>
  <c r="AO17" i="24"/>
  <c r="AN17" i="24"/>
  <c r="AL17" i="24"/>
  <c r="AK17" i="24"/>
  <c r="AJ17" i="24"/>
  <c r="AI17" i="24"/>
  <c r="AH17" i="24"/>
  <c r="AG17" i="24"/>
  <c r="AP14" i="24"/>
  <c r="AO14" i="24"/>
  <c r="AN14" i="24"/>
  <c r="AL14" i="24"/>
  <c r="AK14" i="24"/>
  <c r="AJ14" i="24"/>
  <c r="AI14" i="24"/>
  <c r="AH14" i="24"/>
  <c r="AG14" i="24"/>
  <c r="AP18" i="24"/>
  <c r="AO18" i="24"/>
  <c r="AN18" i="24"/>
  <c r="AL18" i="24"/>
  <c r="AK18" i="24"/>
  <c r="AJ18" i="24"/>
  <c r="AI18" i="24"/>
  <c r="AH18" i="24"/>
  <c r="AG18" i="24"/>
  <c r="AP10" i="24"/>
  <c r="AO10" i="24"/>
  <c r="AN10" i="24"/>
  <c r="AL10" i="24"/>
  <c r="AK10" i="24"/>
  <c r="AJ10" i="24"/>
  <c r="AI10" i="24"/>
  <c r="AH10" i="24"/>
  <c r="AG10" i="24"/>
  <c r="AP8" i="24"/>
  <c r="AO8" i="24"/>
  <c r="AN8" i="24"/>
  <c r="AL8" i="24"/>
  <c r="AK8" i="24"/>
  <c r="AJ8" i="24"/>
  <c r="AI8" i="24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8" i="23"/>
  <c r="BP18" i="23"/>
  <c r="BO18" i="23"/>
  <c r="BM18" i="23"/>
  <c r="BL18" i="23"/>
  <c r="BK18" i="23"/>
  <c r="BJ18" i="23"/>
  <c r="BN18" i="23" s="1"/>
  <c r="BI18" i="23"/>
  <c r="BH18" i="23"/>
  <c r="BQ10" i="23"/>
  <c r="BP10" i="23"/>
  <c r="BO10" i="23"/>
  <c r="BM10" i="23"/>
  <c r="BL10" i="23"/>
  <c r="BK10" i="23"/>
  <c r="BJ10" i="23"/>
  <c r="BN10" i="23" s="1"/>
  <c r="BI10" i="23"/>
  <c r="BH10" i="23"/>
  <c r="BQ16" i="23"/>
  <c r="BP16" i="23"/>
  <c r="BO16" i="23"/>
  <c r="BM16" i="23"/>
  <c r="BL16" i="23"/>
  <c r="BK16" i="23"/>
  <c r="BJ16" i="23"/>
  <c r="BI16" i="23"/>
  <c r="BH16" i="23"/>
  <c r="BQ15" i="23"/>
  <c r="BP15" i="23"/>
  <c r="BO15" i="23"/>
  <c r="BM15" i="23"/>
  <c r="BL15" i="23"/>
  <c r="BK15" i="23"/>
  <c r="BJ15" i="23"/>
  <c r="BN15" i="23" s="1"/>
  <c r="BI15" i="23"/>
  <c r="BH15" i="23"/>
  <c r="BQ11" i="23"/>
  <c r="BP11" i="23"/>
  <c r="BO11" i="23"/>
  <c r="BM11" i="23"/>
  <c r="BL11" i="23"/>
  <c r="BK11" i="23"/>
  <c r="BJ11" i="23"/>
  <c r="BI11" i="23"/>
  <c r="BH11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N13" i="23" s="1"/>
  <c r="BI13" i="23"/>
  <c r="BH13" i="23"/>
  <c r="BQ12" i="23"/>
  <c r="BP12" i="23"/>
  <c r="BO12" i="23"/>
  <c r="BM12" i="23"/>
  <c r="BL12" i="23"/>
  <c r="BK12" i="23"/>
  <c r="BJ12" i="23"/>
  <c r="BI12" i="23"/>
  <c r="BH12" i="23"/>
  <c r="BQ7" i="23"/>
  <c r="BP7" i="23"/>
  <c r="BO7" i="23"/>
  <c r="BM7" i="23"/>
  <c r="BL7" i="23"/>
  <c r="BK7" i="23"/>
  <c r="BJ7" i="23"/>
  <c r="BI7" i="23"/>
  <c r="BH7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8" i="23"/>
  <c r="AO18" i="23"/>
  <c r="AN18" i="23"/>
  <c r="AL18" i="23"/>
  <c r="AK18" i="23"/>
  <c r="AJ18" i="23"/>
  <c r="AI18" i="23"/>
  <c r="AH18" i="23"/>
  <c r="AG18" i="23"/>
  <c r="AP10" i="23"/>
  <c r="AO10" i="23"/>
  <c r="AN10" i="23"/>
  <c r="AL10" i="23"/>
  <c r="AK10" i="23"/>
  <c r="AJ10" i="23"/>
  <c r="AI10" i="23"/>
  <c r="AH10" i="23"/>
  <c r="AG10" i="23"/>
  <c r="AP16" i="23"/>
  <c r="AO16" i="23"/>
  <c r="AN16" i="23"/>
  <c r="AL16" i="23"/>
  <c r="AK16" i="23"/>
  <c r="AJ16" i="23"/>
  <c r="AI16" i="23"/>
  <c r="AH16" i="23"/>
  <c r="AG16" i="23"/>
  <c r="AP15" i="23"/>
  <c r="AO15" i="23"/>
  <c r="AN15" i="23"/>
  <c r="AL15" i="23"/>
  <c r="AK15" i="23"/>
  <c r="AJ15" i="23"/>
  <c r="AI15" i="23"/>
  <c r="AH15" i="23"/>
  <c r="AG15" i="23"/>
  <c r="AP11" i="23"/>
  <c r="AO11" i="23"/>
  <c r="AN11" i="23"/>
  <c r="AL11" i="23"/>
  <c r="AK11" i="23"/>
  <c r="AJ11" i="23"/>
  <c r="AI11" i="23"/>
  <c r="AH11" i="23"/>
  <c r="AG11" i="23"/>
  <c r="AP14" i="23"/>
  <c r="AO14" i="23"/>
  <c r="AN14" i="23"/>
  <c r="AL14" i="23"/>
  <c r="AK14" i="23"/>
  <c r="AJ14" i="23"/>
  <c r="AI14" i="23"/>
  <c r="AH14" i="23"/>
  <c r="AG14" i="23"/>
  <c r="AP13" i="23"/>
  <c r="AO13" i="23"/>
  <c r="AN13" i="23"/>
  <c r="AL13" i="23"/>
  <c r="AK13" i="23"/>
  <c r="AJ13" i="23"/>
  <c r="AI13" i="23"/>
  <c r="AM13" i="23" s="1"/>
  <c r="AH13" i="23"/>
  <c r="AG13" i="23"/>
  <c r="AP12" i="23"/>
  <c r="AO12" i="23"/>
  <c r="AN12" i="23"/>
  <c r="AL12" i="23"/>
  <c r="AK12" i="23"/>
  <c r="AJ12" i="23"/>
  <c r="AI12" i="23"/>
  <c r="AH12" i="23"/>
  <c r="AG12" i="23"/>
  <c r="AP7" i="23"/>
  <c r="AO7" i="23"/>
  <c r="AN7" i="23"/>
  <c r="AL7" i="23"/>
  <c r="AK7" i="23"/>
  <c r="AJ7" i="23"/>
  <c r="AI7" i="23"/>
  <c r="AH7" i="23"/>
  <c r="AG7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H6" i="23"/>
  <c r="AG6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H4" i="23"/>
  <c r="AG4" i="23"/>
  <c r="BY15" i="22"/>
  <c r="BX15" i="22"/>
  <c r="BW15" i="22"/>
  <c r="BU15" i="22"/>
  <c r="BT15" i="22"/>
  <c r="BS15" i="22"/>
  <c r="BR15" i="22"/>
  <c r="BQ15" i="22"/>
  <c r="BP15" i="22"/>
  <c r="BY16" i="22"/>
  <c r="BX16" i="22"/>
  <c r="BW16" i="22"/>
  <c r="BU16" i="22"/>
  <c r="BT16" i="22"/>
  <c r="BS16" i="22"/>
  <c r="BR16" i="22"/>
  <c r="BQ16" i="22"/>
  <c r="BP16" i="22"/>
  <c r="BY13" i="22"/>
  <c r="BX13" i="22"/>
  <c r="BW13" i="22"/>
  <c r="BU13" i="22"/>
  <c r="BT13" i="22"/>
  <c r="BS13" i="22"/>
  <c r="BR13" i="22"/>
  <c r="BQ13" i="22"/>
  <c r="BP13" i="22"/>
  <c r="BY12" i="22"/>
  <c r="BX12" i="22"/>
  <c r="BW12" i="22"/>
  <c r="BU12" i="22"/>
  <c r="BT12" i="22"/>
  <c r="BS12" i="22"/>
  <c r="BR12" i="22"/>
  <c r="BQ12" i="22"/>
  <c r="BP12" i="22"/>
  <c r="BY14" i="22"/>
  <c r="BX14" i="22"/>
  <c r="BW14" i="22"/>
  <c r="BU14" i="22"/>
  <c r="BT14" i="22"/>
  <c r="BS14" i="22"/>
  <c r="BR14" i="22"/>
  <c r="BQ14" i="22"/>
  <c r="BP14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5" i="22"/>
  <c r="AW15" i="22"/>
  <c r="AV15" i="22"/>
  <c r="AT15" i="22"/>
  <c r="AS15" i="22"/>
  <c r="AR15" i="22"/>
  <c r="AQ15" i="22"/>
  <c r="AP15" i="22"/>
  <c r="AO15" i="22"/>
  <c r="AX16" i="22"/>
  <c r="AW16" i="22"/>
  <c r="AV16" i="22"/>
  <c r="AT16" i="22"/>
  <c r="AS16" i="22"/>
  <c r="AR16" i="22"/>
  <c r="AQ16" i="22"/>
  <c r="AP16" i="22"/>
  <c r="AO16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4" i="22"/>
  <c r="AW14" i="22"/>
  <c r="AV14" i="22"/>
  <c r="AT14" i="22"/>
  <c r="AS14" i="22"/>
  <c r="AR14" i="22"/>
  <c r="AQ14" i="22"/>
  <c r="AP14" i="22"/>
  <c r="AO14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8" i="4"/>
  <c r="BX18" i="4"/>
  <c r="BW18" i="4"/>
  <c r="BU18" i="4"/>
  <c r="BT18" i="4"/>
  <c r="BS18" i="4"/>
  <c r="BR18" i="4"/>
  <c r="BQ18" i="4"/>
  <c r="BP18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9" i="4"/>
  <c r="BX9" i="4"/>
  <c r="BW9" i="4"/>
  <c r="BU9" i="4"/>
  <c r="BT9" i="4"/>
  <c r="BS9" i="4"/>
  <c r="BR9" i="4"/>
  <c r="BQ9" i="4"/>
  <c r="BP9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P17" i="4"/>
  <c r="AO17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9" i="4"/>
  <c r="AW9" i="4"/>
  <c r="AV9" i="4"/>
  <c r="AT9" i="4"/>
  <c r="AS9" i="4"/>
  <c r="AR9" i="4"/>
  <c r="AQ9" i="4"/>
  <c r="AP9" i="4"/>
  <c r="AO9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5" i="24"/>
  <c r="CJ15" i="24"/>
  <c r="CK15" i="24"/>
  <c r="CO15" i="24" s="1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CI15" i="23"/>
  <c r="CJ15" i="23"/>
  <c r="CK15" i="23"/>
  <c r="CO15" i="23" s="1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6" i="27" l="1"/>
  <c r="F6" i="27"/>
  <c r="AU22" i="4"/>
  <c r="AY22" i="4" s="1"/>
  <c r="AU25" i="4"/>
  <c r="AU24" i="4"/>
  <c r="AY24" i="4" s="1"/>
  <c r="AU17" i="4"/>
  <c r="AY17" i="4" s="1"/>
  <c r="AM6" i="23"/>
  <c r="AQ6" i="23" s="1"/>
  <c r="AM16" i="23"/>
  <c r="AQ16" i="23" s="1"/>
  <c r="AM8" i="23"/>
  <c r="AM10" i="23"/>
  <c r="AQ10" i="23" s="1"/>
  <c r="F9" i="23"/>
  <c r="I9" i="23"/>
  <c r="AM7" i="23"/>
  <c r="AM18" i="23"/>
  <c r="CO20" i="23"/>
  <c r="CS20" i="23" s="1"/>
  <c r="AM12" i="23"/>
  <c r="AQ12" i="23" s="1"/>
  <c r="AM20" i="23"/>
  <c r="AQ20" i="23" s="1"/>
  <c r="G20" i="23"/>
  <c r="AM4" i="23"/>
  <c r="AQ4" i="23" s="1"/>
  <c r="AM14" i="23"/>
  <c r="AQ14" i="23" s="1"/>
  <c r="F15" i="23"/>
  <c r="I15" i="23"/>
  <c r="AM5" i="23"/>
  <c r="AQ5" i="23" s="1"/>
  <c r="AM11" i="23"/>
  <c r="AQ11" i="23" s="1"/>
  <c r="I20" i="23"/>
  <c r="F20" i="23"/>
  <c r="AM15" i="23"/>
  <c r="AQ15" i="23" s="1"/>
  <c r="G15" i="23"/>
  <c r="AM9" i="23"/>
  <c r="AQ9" i="23" s="1"/>
  <c r="G9" i="23"/>
  <c r="AM5" i="24"/>
  <c r="AQ5" i="24" s="1"/>
  <c r="AM17" i="24"/>
  <c r="AQ17" i="24" s="1"/>
  <c r="F15" i="24"/>
  <c r="I15" i="24"/>
  <c r="AM6" i="24"/>
  <c r="AM12" i="24"/>
  <c r="AQ12" i="24" s="1"/>
  <c r="AM14" i="24"/>
  <c r="AQ14" i="24" s="1"/>
  <c r="AM15" i="24"/>
  <c r="AQ15" i="24" s="1"/>
  <c r="G15" i="24"/>
  <c r="AM18" i="24"/>
  <c r="AQ18" i="24" s="1"/>
  <c r="AM7" i="24"/>
  <c r="AQ7" i="24" s="1"/>
  <c r="AM16" i="24"/>
  <c r="AQ16" i="24" s="1"/>
  <c r="AM8" i="24"/>
  <c r="AQ8" i="24" s="1"/>
  <c r="AM19" i="24"/>
  <c r="AQ19" i="24" s="1"/>
  <c r="AM10" i="24"/>
  <c r="AQ10" i="24" s="1"/>
  <c r="AM13" i="24"/>
  <c r="AQ13" i="24" s="1"/>
  <c r="AM4" i="24"/>
  <c r="AQ4" i="24" s="1"/>
  <c r="BW10" i="26"/>
  <c r="AU6" i="22"/>
  <c r="AY6" i="22" s="1"/>
  <c r="BV7" i="22"/>
  <c r="BZ7" i="22" s="1"/>
  <c r="BV16" i="22"/>
  <c r="BZ16" i="22" s="1"/>
  <c r="AU10" i="4"/>
  <c r="AY10" i="4" s="1"/>
  <c r="AU16" i="4"/>
  <c r="AY16" i="4" s="1"/>
  <c r="BZ11" i="4"/>
  <c r="BR20" i="23"/>
  <c r="BW4" i="26"/>
  <c r="BW6" i="26"/>
  <c r="BR7" i="24"/>
  <c r="BR16" i="24"/>
  <c r="AW4" i="21"/>
  <c r="AW11" i="21"/>
  <c r="AW8" i="21"/>
  <c r="AW16" i="21"/>
  <c r="AW21" i="21"/>
  <c r="BZ7" i="21"/>
  <c r="BZ9" i="21"/>
  <c r="BN4" i="24"/>
  <c r="BR4" i="24" s="1"/>
  <c r="BR15" i="23"/>
  <c r="AQ13" i="23"/>
  <c r="AU4" i="22"/>
  <c r="AY4" i="22" s="1"/>
  <c r="AU9" i="4"/>
  <c r="AY9" i="4" s="1"/>
  <c r="BV8" i="4"/>
  <c r="BZ8" i="4" s="1"/>
  <c r="BV25" i="4"/>
  <c r="BZ25" i="4" s="1"/>
  <c r="BR13" i="23"/>
  <c r="BN7" i="23"/>
  <c r="BR7" i="23" s="1"/>
  <c r="AQ8" i="23"/>
  <c r="BZ4" i="26"/>
  <c r="BZ6" i="26"/>
  <c r="CS15" i="24"/>
  <c r="BR15" i="24"/>
  <c r="BR8" i="24"/>
  <c r="BR19" i="24"/>
  <c r="BR10" i="24"/>
  <c r="BR14" i="24"/>
  <c r="BN6" i="24"/>
  <c r="BR6" i="24" s="1"/>
  <c r="AQ7" i="23"/>
  <c r="BR18" i="23"/>
  <c r="BR6" i="23"/>
  <c r="BR9" i="23"/>
  <c r="BR4" i="23"/>
  <c r="AU13" i="22"/>
  <c r="AY13" i="22" s="1"/>
  <c r="BV12" i="22"/>
  <c r="BZ12" i="22" s="1"/>
  <c r="AU15" i="22"/>
  <c r="AY15" i="22" s="1"/>
  <c r="AU5" i="22"/>
  <c r="AY5" i="22" s="1"/>
  <c r="BZ10" i="21"/>
  <c r="BZ13" i="21"/>
  <c r="AW5" i="21"/>
  <c r="AW10" i="21"/>
  <c r="AW13" i="21"/>
  <c r="AW18" i="21"/>
  <c r="BZ4" i="21"/>
  <c r="BZ11" i="21"/>
  <c r="BZ8" i="21"/>
  <c r="BZ16" i="21"/>
  <c r="BZ21" i="21"/>
  <c r="AW9" i="19"/>
  <c r="AW8" i="19"/>
  <c r="AW12" i="19"/>
  <c r="AW19" i="19"/>
  <c r="AW21" i="19"/>
  <c r="AW27" i="19"/>
  <c r="AW25" i="19"/>
  <c r="BZ9" i="19"/>
  <c r="BZ8" i="19"/>
  <c r="BZ12" i="19"/>
  <c r="BZ19" i="19"/>
  <c r="BZ21" i="19"/>
  <c r="BZ27" i="19"/>
  <c r="BZ25" i="19"/>
  <c r="AW6" i="19"/>
  <c r="AW17" i="19"/>
  <c r="AW10" i="19"/>
  <c r="AW16" i="19"/>
  <c r="AW22" i="19"/>
  <c r="AW24" i="19"/>
  <c r="AW18" i="19"/>
  <c r="BZ6" i="19"/>
  <c r="BZ17" i="19"/>
  <c r="BZ10" i="19"/>
  <c r="BZ16" i="19"/>
  <c r="BZ22" i="19"/>
  <c r="BZ24" i="19"/>
  <c r="BZ18" i="19"/>
  <c r="AW5" i="27"/>
  <c r="AW9" i="27"/>
  <c r="AW8" i="27"/>
  <c r="BZ5" i="27"/>
  <c r="BZ9" i="27"/>
  <c r="BZ8" i="27"/>
  <c r="AW7" i="27"/>
  <c r="AW12" i="27"/>
  <c r="AW16" i="27"/>
  <c r="BZ7" i="27"/>
  <c r="BZ12" i="27"/>
  <c r="BZ16" i="27"/>
  <c r="AW7" i="26"/>
  <c r="AW11" i="26"/>
  <c r="BW7" i="26"/>
  <c r="BW11" i="26"/>
  <c r="BZ8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BR18" i="24"/>
  <c r="AQ6" i="24"/>
  <c r="BR17" i="24"/>
  <c r="BN12" i="24"/>
  <c r="BR12" i="24" s="1"/>
  <c r="BN13" i="24"/>
  <c r="BR13" i="24" s="1"/>
  <c r="BN5" i="24"/>
  <c r="BR5" i="24" s="1"/>
  <c r="XD9" i="23"/>
  <c r="AQ18" i="23"/>
  <c r="BR14" i="23"/>
  <c r="BN5" i="23"/>
  <c r="BR5" i="23" s="1"/>
  <c r="XG9" i="23"/>
  <c r="CO9" i="23"/>
  <c r="CS9" i="23" s="1"/>
  <c r="BV9" i="22"/>
  <c r="BZ9" i="22" s="1"/>
  <c r="BV15" i="22"/>
  <c r="BZ15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4" i="22"/>
  <c r="BZ14" i="22" s="1"/>
  <c r="BV13" i="22"/>
  <c r="BZ13" i="22" s="1"/>
  <c r="BV16" i="4"/>
  <c r="BZ16" i="4" s="1"/>
  <c r="BZ24" i="4"/>
  <c r="BV14" i="4"/>
  <c r="BZ14" i="4" s="1"/>
  <c r="AU8" i="4"/>
  <c r="AY8" i="4" s="1"/>
  <c r="BV10" i="4"/>
  <c r="BZ10" i="4" s="1"/>
  <c r="AW4" i="19"/>
  <c r="AW7" i="19"/>
  <c r="AW20" i="19"/>
  <c r="AW13" i="19"/>
  <c r="AW28" i="19"/>
  <c r="AW26" i="19"/>
  <c r="AW14" i="19"/>
  <c r="BZ4" i="19"/>
  <c r="BZ7" i="19"/>
  <c r="BZ20" i="19"/>
  <c r="BZ13" i="19"/>
  <c r="BZ28" i="19"/>
  <c r="BZ26" i="19"/>
  <c r="BZ14" i="19"/>
  <c r="AW5" i="19"/>
  <c r="AW11" i="19"/>
  <c r="AW15" i="19"/>
  <c r="AW23" i="19"/>
  <c r="AW30" i="19"/>
  <c r="BZ5" i="19"/>
  <c r="BZ11" i="19"/>
  <c r="BZ15" i="19"/>
  <c r="BZ23" i="19"/>
  <c r="BZ30" i="19"/>
  <c r="BZ12" i="21"/>
  <c r="BZ19" i="21"/>
  <c r="AW7" i="21"/>
  <c r="AW9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UK6" i="27"/>
  <c r="UF6" i="27"/>
  <c r="DC6" i="27"/>
  <c r="UL6" i="27"/>
  <c r="CZ6" i="27"/>
  <c r="P6" i="27"/>
  <c r="UG6" i="27"/>
  <c r="UH6" i="27"/>
  <c r="BW6" i="27"/>
  <c r="N6" i="27"/>
  <c r="DE6" i="27" s="1"/>
  <c r="L6" i="27"/>
  <c r="AT6" i="27"/>
  <c r="J6" i="27"/>
  <c r="K6" i="27" s="1"/>
  <c r="UI6" i="27"/>
  <c r="AW6" i="27"/>
  <c r="AW10" i="27"/>
  <c r="AW11" i="27"/>
  <c r="AW13" i="27"/>
  <c r="BZ10" i="27"/>
  <c r="BZ11" i="27"/>
  <c r="BZ13" i="27"/>
  <c r="AW4" i="27"/>
  <c r="AW14" i="27"/>
  <c r="AW15" i="27"/>
  <c r="BZ4" i="27"/>
  <c r="BZ14" i="27"/>
  <c r="BZ15" i="27"/>
  <c r="AU7" i="22"/>
  <c r="AY7" i="22" s="1"/>
  <c r="AU14" i="22"/>
  <c r="AY14" i="22" s="1"/>
  <c r="AU16" i="22"/>
  <c r="AY16" i="22" s="1"/>
  <c r="AU8" i="22"/>
  <c r="AY8" i="22" s="1"/>
  <c r="AU11" i="22"/>
  <c r="AY11" i="22" s="1"/>
  <c r="BV4" i="22"/>
  <c r="BZ4" i="22" s="1"/>
  <c r="AU12" i="4"/>
  <c r="AY12" i="4" s="1"/>
  <c r="AU23" i="4"/>
  <c r="AY23" i="4" s="1"/>
  <c r="BV20" i="4"/>
  <c r="BZ20" i="4" s="1"/>
  <c r="AU7" i="4"/>
  <c r="AY7" i="4" s="1"/>
  <c r="AU11" i="4"/>
  <c r="AY11" i="4" s="1"/>
  <c r="AU13" i="4"/>
  <c r="AY13" i="4" s="1"/>
  <c r="BV13" i="4"/>
  <c r="BZ13" i="4" s="1"/>
  <c r="BV6" i="4"/>
  <c r="BZ6" i="4" s="1"/>
  <c r="BV18" i="4"/>
  <c r="BZ18" i="4" s="1"/>
  <c r="BV21" i="4"/>
  <c r="BZ21" i="4" s="1"/>
  <c r="AU6" i="4"/>
  <c r="AY6" i="4" s="1"/>
  <c r="AY25" i="4"/>
  <c r="BZ23" i="4"/>
  <c r="BV19" i="4"/>
  <c r="BZ19" i="4" s="1"/>
  <c r="AU5" i="4"/>
  <c r="AY5" i="4" s="1"/>
  <c r="AU18" i="4"/>
  <c r="AY18" i="4" s="1"/>
  <c r="AU20" i="4"/>
  <c r="AY20" i="4" s="1"/>
  <c r="BV4" i="4"/>
  <c r="BZ4" i="4" s="1"/>
  <c r="BV15" i="4"/>
  <c r="BZ15" i="4" s="1"/>
  <c r="BV17" i="4"/>
  <c r="BZ17" i="4" s="1"/>
  <c r="AU19" i="4"/>
  <c r="AY19" i="4" s="1"/>
  <c r="AU15" i="4"/>
  <c r="AY15" i="4" s="1"/>
  <c r="AU21" i="4"/>
  <c r="AY21" i="4" s="1"/>
  <c r="BV9" i="4"/>
  <c r="BZ9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20" i="23"/>
  <c r="K20" i="23" s="1"/>
  <c r="XK20" i="23"/>
  <c r="J9" i="23"/>
  <c r="K9" i="23" s="1"/>
  <c r="L9" i="23"/>
  <c r="XG20" i="23"/>
  <c r="XK9" i="23"/>
  <c r="XD20" i="23"/>
  <c r="L20" i="23"/>
  <c r="BN11" i="23"/>
  <c r="BR11" i="23" s="1"/>
  <c r="BR10" i="23"/>
  <c r="BN8" i="23"/>
  <c r="BR8" i="23" s="1"/>
  <c r="BN16" i="23"/>
  <c r="BR16" i="23" s="1"/>
  <c r="BN12" i="23"/>
  <c r="BR12" i="23" s="1"/>
  <c r="BW6" i="21"/>
  <c r="BW10" i="21"/>
  <c r="BW13" i="21"/>
  <c r="BW16" i="21"/>
  <c r="BW19" i="21"/>
  <c r="BW5" i="21"/>
  <c r="BW11" i="21"/>
  <c r="BW9" i="21"/>
  <c r="BW14" i="21"/>
  <c r="BW20" i="21"/>
  <c r="BW4" i="21"/>
  <c r="BW7" i="21"/>
  <c r="BW15" i="21"/>
  <c r="BW8" i="21"/>
  <c r="BW12" i="21"/>
  <c r="BW18" i="21"/>
  <c r="BW21" i="21"/>
  <c r="AT4" i="21"/>
  <c r="AT5" i="21"/>
  <c r="AT6" i="21"/>
  <c r="AT7" i="21"/>
  <c r="AT11" i="21"/>
  <c r="AT10" i="21"/>
  <c r="AT15" i="21"/>
  <c r="AT9" i="21"/>
  <c r="AT8" i="21"/>
  <c r="AT13" i="21"/>
  <c r="AT14" i="21"/>
  <c r="AT12" i="21"/>
  <c r="AT16" i="21"/>
  <c r="AT18" i="21"/>
  <c r="AT20" i="21"/>
  <c r="AT19" i="21"/>
  <c r="AT21" i="21"/>
  <c r="BW4" i="19"/>
  <c r="BW6" i="19"/>
  <c r="BW9" i="19"/>
  <c r="BW5" i="19"/>
  <c r="BW7" i="19"/>
  <c r="BW17" i="19"/>
  <c r="BW8" i="19"/>
  <c r="BW11" i="19"/>
  <c r="BW20" i="19"/>
  <c r="BW10" i="19"/>
  <c r="BW12" i="19"/>
  <c r="BW15" i="19"/>
  <c r="BW13" i="19"/>
  <c r="BW16" i="19"/>
  <c r="BW19" i="19"/>
  <c r="BW28" i="19"/>
  <c r="BW22" i="19"/>
  <c r="BW21" i="19"/>
  <c r="BW23" i="19"/>
  <c r="BW26" i="19"/>
  <c r="BW24" i="19"/>
  <c r="BW27" i="19"/>
  <c r="BW30" i="19"/>
  <c r="BW14" i="19"/>
  <c r="BW18" i="19"/>
  <c r="BW25" i="19"/>
  <c r="AT4" i="19"/>
  <c r="AT6" i="19"/>
  <c r="AT9" i="19"/>
  <c r="AT5" i="19"/>
  <c r="AT7" i="19"/>
  <c r="AT17" i="19"/>
  <c r="AT8" i="19"/>
  <c r="AT11" i="19"/>
  <c r="AT20" i="19"/>
  <c r="AT10" i="19"/>
  <c r="AT12" i="19"/>
  <c r="AT15" i="19"/>
  <c r="AT13" i="19"/>
  <c r="AT16" i="19"/>
  <c r="AT19" i="19"/>
  <c r="AT28" i="19"/>
  <c r="AT22" i="19"/>
  <c r="AT21" i="19"/>
  <c r="AT23" i="19"/>
  <c r="AT26" i="19"/>
  <c r="AT24" i="19"/>
  <c r="AT27" i="19"/>
  <c r="AT30" i="19"/>
  <c r="AT14" i="19"/>
  <c r="AT18" i="19"/>
  <c r="AT25" i="19"/>
  <c r="BW5" i="27"/>
  <c r="BW4" i="27"/>
  <c r="BW10" i="27"/>
  <c r="BW7" i="27"/>
  <c r="BW9" i="27"/>
  <c r="BW14" i="27"/>
  <c r="BW11" i="27"/>
  <c r="BW12" i="27"/>
  <c r="BW8" i="27"/>
  <c r="BW15" i="27"/>
  <c r="BW13" i="27"/>
  <c r="BW16" i="27"/>
  <c r="AT5" i="27"/>
  <c r="AT4" i="27"/>
  <c r="AT10" i="27"/>
  <c r="AT7" i="27"/>
  <c r="AT9" i="27"/>
  <c r="AT14" i="27"/>
  <c r="AT11" i="27"/>
  <c r="AT12" i="27"/>
  <c r="AT8" i="27"/>
  <c r="AT15" i="27"/>
  <c r="AT13" i="27"/>
  <c r="AT16" i="27"/>
  <c r="AT5" i="26"/>
  <c r="AT7" i="26"/>
  <c r="AT8" i="26"/>
  <c r="AT6" i="26"/>
  <c r="AT9" i="26"/>
  <c r="AT11" i="26"/>
  <c r="AT10" i="26"/>
  <c r="XD15" i="24"/>
  <c r="CS15" i="23"/>
  <c r="L15" i="24"/>
  <c r="XK15" i="24"/>
  <c r="XG15" i="24"/>
  <c r="J15" i="24"/>
  <c r="K15" i="24" s="1"/>
  <c r="XK15" i="23"/>
  <c r="XG15" i="23"/>
  <c r="L15" i="23"/>
  <c r="J15" i="23"/>
  <c r="K15" i="23" s="1"/>
  <c r="XD15" i="23"/>
  <c r="I6" i="27" l="1"/>
  <c r="H6" i="27" s="1"/>
  <c r="M6" i="27"/>
  <c r="H9" i="23"/>
  <c r="A9" i="23" s="1" a="1"/>
  <c r="A9" i="23" s="1"/>
  <c r="H20" i="23"/>
  <c r="A20" i="23" s="1" a="1"/>
  <c r="A20" i="23" s="1"/>
  <c r="H15" i="23"/>
  <c r="A15" i="23" s="1" a="1"/>
  <c r="A15" i="23" s="1"/>
  <c r="H15" i="24"/>
  <c r="DD6" i="27"/>
  <c r="Q6" i="27"/>
  <c r="DF6" i="27"/>
  <c r="M15" i="24"/>
  <c r="CT15" i="24"/>
  <c r="CU15" i="24"/>
  <c r="M15" i="23"/>
  <c r="CU15" i="23"/>
  <c r="CT15" i="23"/>
  <c r="CU9" i="23"/>
  <c r="CT9" i="23"/>
  <c r="CU20" i="23"/>
  <c r="CT20" i="23"/>
  <c r="XH9" i="23"/>
  <c r="XL9" i="23" s="1"/>
  <c r="XH20" i="23"/>
  <c r="XL20" i="23" s="1"/>
  <c r="UJ6" i="27"/>
  <c r="O6" i="27"/>
  <c r="UM6" i="27"/>
  <c r="M9" i="23"/>
  <c r="M20" i="23"/>
  <c r="XH15" i="24"/>
  <c r="XL15" i="24" s="1"/>
  <c r="XH15" i="23"/>
  <c r="XL15" i="23" s="1"/>
  <c r="R6" i="27" l="1"/>
  <c r="T6" i="27" s="1"/>
  <c r="N9" i="23"/>
  <c r="P9" i="23" s="1"/>
  <c r="N20" i="23"/>
  <c r="P20" i="23" s="1"/>
  <c r="N15" i="23"/>
  <c r="N15" i="24"/>
  <c r="E9" i="23" l="1"/>
  <c r="S6" i="27"/>
  <c r="E6" i="27"/>
  <c r="O9" i="23"/>
  <c r="E15" i="24"/>
  <c r="P15" i="24"/>
  <c r="E15" i="23"/>
  <c r="P15" i="23"/>
  <c r="O20" i="23"/>
  <c r="E20" i="23"/>
  <c r="O15" i="23"/>
  <c r="O15" i="24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G25" i="19" l="1"/>
  <c r="F25" i="19"/>
  <c r="UK25" i="19"/>
  <c r="UH25" i="19"/>
  <c r="P25" i="19"/>
  <c r="DF25" i="19" s="1"/>
  <c r="UF25" i="19"/>
  <c r="CZ25" i="19"/>
  <c r="DC25" i="19"/>
  <c r="UG25" i="19"/>
  <c r="UL25" i="19"/>
  <c r="N25" i="19"/>
  <c r="DE25" i="19" s="1"/>
  <c r="L25" i="19"/>
  <c r="UI25" i="19"/>
  <c r="J25" i="19"/>
  <c r="I25" i="19" l="1"/>
  <c r="H25" i="19"/>
  <c r="A25" i="19" s="1" a="1"/>
  <c r="A25" i="19" s="1"/>
  <c r="DD25" i="19"/>
  <c r="R25" i="19" s="1"/>
  <c r="T25" i="19" s="1"/>
  <c r="Q25" i="19"/>
  <c r="UJ25" i="19"/>
  <c r="O25" i="19"/>
  <c r="UM25" i="19"/>
  <c r="K25" i="19"/>
  <c r="M25" i="19" s="1"/>
  <c r="E25" i="19" l="1"/>
  <c r="S25" i="19"/>
  <c r="CV18" i="21" l="1"/>
  <c r="CW18" i="21"/>
  <c r="CX18" i="21"/>
  <c r="CY18" i="21"/>
  <c r="DA18" i="21"/>
  <c r="DB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CV20" i="21"/>
  <c r="CW20" i="21"/>
  <c r="CX20" i="21"/>
  <c r="CY20" i="21"/>
  <c r="DA20" i="21"/>
  <c r="DB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UB20" i="21"/>
  <c r="UC20" i="21"/>
  <c r="UD20" i="21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CV8" i="27"/>
  <c r="CW8" i="27"/>
  <c r="CX8" i="27"/>
  <c r="CY8" i="27"/>
  <c r="DA8" i="27"/>
  <c r="DB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CI12" i="24"/>
  <c r="CJ12" i="24"/>
  <c r="CK12" i="24"/>
  <c r="CL12" i="24"/>
  <c r="CM12" i="24"/>
  <c r="CN12" i="24"/>
  <c r="CP12" i="24"/>
  <c r="CQ12" i="24"/>
  <c r="CR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CI13" i="24"/>
  <c r="CJ13" i="24"/>
  <c r="CK13" i="24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6" i="23"/>
  <c r="CJ16" i="23"/>
  <c r="CK16" i="23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CQ20" i="4"/>
  <c r="CR20" i="4"/>
  <c r="CS20" i="4"/>
  <c r="CT20" i="4"/>
  <c r="CU20" i="4"/>
  <c r="CV20" i="4"/>
  <c r="CX20" i="4"/>
  <c r="CY20" i="4"/>
  <c r="CZ20" i="4"/>
  <c r="CQ16" i="4"/>
  <c r="CR16" i="4"/>
  <c r="CS16" i="4"/>
  <c r="CT16" i="4"/>
  <c r="CU16" i="4"/>
  <c r="CV16" i="4"/>
  <c r="CX16" i="4"/>
  <c r="CY16" i="4"/>
  <c r="CZ16" i="4"/>
  <c r="G18" i="21" l="1"/>
  <c r="G20" i="21"/>
  <c r="F20" i="21"/>
  <c r="F18" i="21"/>
  <c r="G23" i="19"/>
  <c r="G26" i="19"/>
  <c r="G27" i="19"/>
  <c r="G21" i="19"/>
  <c r="F23" i="19"/>
  <c r="F26" i="19"/>
  <c r="F27" i="19"/>
  <c r="F21" i="19"/>
  <c r="G8" i="27"/>
  <c r="F8" i="27"/>
  <c r="G15" i="27"/>
  <c r="F15" i="27"/>
  <c r="G14" i="27"/>
  <c r="F14" i="27"/>
  <c r="F20" i="4"/>
  <c r="I20" i="4"/>
  <c r="G22" i="4"/>
  <c r="F22" i="4"/>
  <c r="I22" i="4"/>
  <c r="G20" i="4"/>
  <c r="G16" i="4"/>
  <c r="F16" i="4"/>
  <c r="I16" i="4"/>
  <c r="G12" i="24"/>
  <c r="F12" i="23"/>
  <c r="I12" i="23"/>
  <c r="I16" i="23"/>
  <c r="F16" i="23"/>
  <c r="I5" i="23"/>
  <c r="F5" i="23"/>
  <c r="G11" i="23"/>
  <c r="F11" i="23"/>
  <c r="I11" i="23"/>
  <c r="G7" i="23"/>
  <c r="F7" i="23"/>
  <c r="I7" i="23"/>
  <c r="G5" i="23"/>
  <c r="G12" i="23"/>
  <c r="G16" i="23"/>
  <c r="I12" i="24"/>
  <c r="F12" i="24"/>
  <c r="G13" i="24"/>
  <c r="I13" i="24"/>
  <c r="F13" i="24"/>
  <c r="R22" i="4"/>
  <c r="S22" i="4" s="1"/>
  <c r="T22" i="4"/>
  <c r="U22" i="4" s="1"/>
  <c r="T20" i="4"/>
  <c r="U20" i="4" s="1"/>
  <c r="R20" i="4"/>
  <c r="S20" i="4" s="1"/>
  <c r="R16" i="4"/>
  <c r="S16" i="4" s="1"/>
  <c r="T16" i="4"/>
  <c r="U16" i="4" s="1"/>
  <c r="CO13" i="24"/>
  <c r="CS13" i="24" s="1"/>
  <c r="CO12" i="24"/>
  <c r="CS12" i="24" s="1"/>
  <c r="CO12" i="23"/>
  <c r="CS12" i="23" s="1"/>
  <c r="CO7" i="23"/>
  <c r="CS7" i="23" s="1"/>
  <c r="CO11" i="23"/>
  <c r="CS11" i="23" s="1"/>
  <c r="CO5" i="23"/>
  <c r="CS5" i="23" s="1"/>
  <c r="CO16" i="23"/>
  <c r="CS16" i="23" s="1"/>
  <c r="P15" i="27"/>
  <c r="DF15" i="27" s="1"/>
  <c r="P21" i="19"/>
  <c r="DF21" i="19" s="1"/>
  <c r="UK20" i="21"/>
  <c r="UF20" i="21"/>
  <c r="N18" i="21"/>
  <c r="DC20" i="21"/>
  <c r="P27" i="19"/>
  <c r="UK21" i="19"/>
  <c r="UF21" i="19"/>
  <c r="DC21" i="19"/>
  <c r="P8" i="27"/>
  <c r="DC14" i="27"/>
  <c r="XD12" i="24"/>
  <c r="XG12" i="24"/>
  <c r="XG16" i="23"/>
  <c r="CW16" i="4"/>
  <c r="DA16" i="4" s="1"/>
  <c r="CW22" i="4"/>
  <c r="DA22" i="4" s="1"/>
  <c r="CW20" i="4"/>
  <c r="DA20" i="4" s="1"/>
  <c r="UF18" i="21"/>
  <c r="L18" i="21"/>
  <c r="DD18" i="21" s="1"/>
  <c r="J18" i="21"/>
  <c r="K18" i="21" s="1"/>
  <c r="UL18" i="21"/>
  <c r="UK18" i="21"/>
  <c r="CZ18" i="21"/>
  <c r="P18" i="21"/>
  <c r="DF18" i="21" s="1"/>
  <c r="UH18" i="21"/>
  <c r="UG18" i="21"/>
  <c r="UI18" i="21"/>
  <c r="DC18" i="21"/>
  <c r="UH20" i="21"/>
  <c r="UG20" i="21"/>
  <c r="P20" i="21"/>
  <c r="UL20" i="21"/>
  <c r="CZ20" i="21"/>
  <c r="I20" i="21" s="1"/>
  <c r="L20" i="21"/>
  <c r="N20" i="21"/>
  <c r="DE20" i="21" s="1"/>
  <c r="J20" i="21"/>
  <c r="K20" i="21" s="1"/>
  <c r="UI20" i="21"/>
  <c r="UH21" i="19"/>
  <c r="UG21" i="19"/>
  <c r="UL21" i="19"/>
  <c r="CZ21" i="19"/>
  <c r="L21" i="19"/>
  <c r="N21" i="19"/>
  <c r="DE21" i="19" s="1"/>
  <c r="J21" i="19"/>
  <c r="K21" i="19" s="1"/>
  <c r="UI21" i="19"/>
  <c r="UF27" i="19"/>
  <c r="UK26" i="19"/>
  <c r="UF26" i="19"/>
  <c r="UK23" i="19"/>
  <c r="UF23" i="19"/>
  <c r="DC27" i="19"/>
  <c r="UL27" i="19"/>
  <c r="N27" i="19"/>
  <c r="DE27" i="19" s="1"/>
  <c r="UK27" i="19"/>
  <c r="CZ27" i="19"/>
  <c r="UH27" i="19"/>
  <c r="UG27" i="19"/>
  <c r="L27" i="19"/>
  <c r="J27" i="19"/>
  <c r="K27" i="19" s="1"/>
  <c r="UI27" i="19"/>
  <c r="DC23" i="19"/>
  <c r="UH26" i="19"/>
  <c r="UG26" i="19"/>
  <c r="DC26" i="19"/>
  <c r="UL26" i="19"/>
  <c r="CZ26" i="19"/>
  <c r="P26" i="19"/>
  <c r="DF26" i="19" s="1"/>
  <c r="N26" i="19"/>
  <c r="L26" i="19"/>
  <c r="DD26" i="19" s="1"/>
  <c r="J26" i="19"/>
  <c r="K26" i="19" s="1"/>
  <c r="M26" i="19" s="1"/>
  <c r="UI26" i="19"/>
  <c r="UH23" i="19"/>
  <c r="UG23" i="19"/>
  <c r="P23" i="19"/>
  <c r="UL23" i="19"/>
  <c r="CZ23" i="19"/>
  <c r="N23" i="19"/>
  <c r="L23" i="19"/>
  <c r="J23" i="19"/>
  <c r="K23" i="19" s="1"/>
  <c r="UI23" i="19"/>
  <c r="P14" i="27"/>
  <c r="DF14" i="27" s="1"/>
  <c r="UK14" i="27"/>
  <c r="UH14" i="27"/>
  <c r="UI14" i="27"/>
  <c r="UG14" i="27"/>
  <c r="CZ14" i="27"/>
  <c r="UL14" i="27"/>
  <c r="L14" i="27"/>
  <c r="N14" i="27"/>
  <c r="J14" i="27"/>
  <c r="K14" i="27" s="1"/>
  <c r="M14" i="27" s="1"/>
  <c r="UF14" i="27"/>
  <c r="UF15" i="27"/>
  <c r="DC8" i="27"/>
  <c r="UF8" i="27"/>
  <c r="DC15" i="27"/>
  <c r="UL15" i="27"/>
  <c r="UK15" i="27"/>
  <c r="CZ15" i="27"/>
  <c r="UH15" i="27"/>
  <c r="UG15" i="27"/>
  <c r="N15" i="27"/>
  <c r="L15" i="27"/>
  <c r="J15" i="27"/>
  <c r="K15" i="27" s="1"/>
  <c r="UI15" i="27"/>
  <c r="UH8" i="27"/>
  <c r="UG8" i="27"/>
  <c r="N8" i="27"/>
  <c r="UL8" i="27"/>
  <c r="UK8" i="27"/>
  <c r="CZ8" i="27"/>
  <c r="L8" i="27"/>
  <c r="J8" i="27"/>
  <c r="K8" i="27" s="1"/>
  <c r="UI8" i="27"/>
  <c r="XK12" i="24"/>
  <c r="L12" i="24"/>
  <c r="J12" i="24"/>
  <c r="K12" i="24" s="1"/>
  <c r="XD13" i="24"/>
  <c r="XK13" i="24"/>
  <c r="XG13" i="24"/>
  <c r="L13" i="24"/>
  <c r="J13" i="24"/>
  <c r="XD16" i="23"/>
  <c r="L16" i="23"/>
  <c r="XK16" i="23"/>
  <c r="J16" i="23"/>
  <c r="XD11" i="23"/>
  <c r="XK11" i="23"/>
  <c r="XG11" i="23"/>
  <c r="L11" i="23"/>
  <c r="J11" i="23"/>
  <c r="K11" i="23" s="1"/>
  <c r="XD12" i="23"/>
  <c r="J12" i="23"/>
  <c r="K12" i="23" s="1"/>
  <c r="XK12" i="23"/>
  <c r="XG12" i="23"/>
  <c r="L12" i="23"/>
  <c r="XD7" i="23"/>
  <c r="L7" i="23"/>
  <c r="J7" i="23"/>
  <c r="K7" i="23" s="1"/>
  <c r="XK7" i="23"/>
  <c r="XG7" i="23"/>
  <c r="XG5" i="23"/>
  <c r="XD5" i="23"/>
  <c r="XK5" i="23"/>
  <c r="L5" i="23"/>
  <c r="J5" i="23"/>
  <c r="J22" i="4"/>
  <c r="K22" i="4" s="1"/>
  <c r="P22" i="4"/>
  <c r="L22" i="4"/>
  <c r="M22" i="4" s="1"/>
  <c r="N22" i="4"/>
  <c r="P20" i="4"/>
  <c r="DC20" i="4" s="1"/>
  <c r="L20" i="4"/>
  <c r="M20" i="4" s="1"/>
  <c r="J20" i="4"/>
  <c r="K20" i="4" s="1"/>
  <c r="N20" i="4"/>
  <c r="N16" i="4"/>
  <c r="P16" i="4"/>
  <c r="DC16" i="4" s="1"/>
  <c r="L16" i="4"/>
  <c r="M16" i="4" s="1"/>
  <c r="J16" i="4"/>
  <c r="K16" i="4" s="1"/>
  <c r="M23" i="19" l="1"/>
  <c r="H12" i="24"/>
  <c r="M27" i="19"/>
  <c r="I23" i="19"/>
  <c r="H23" i="19" s="1"/>
  <c r="A23" i="19" s="1" a="1"/>
  <c r="A23" i="19" s="1"/>
  <c r="M8" i="27"/>
  <c r="I14" i="27"/>
  <c r="H14" i="27" s="1"/>
  <c r="DB20" i="4"/>
  <c r="I18" i="21"/>
  <c r="H18" i="21" s="1"/>
  <c r="A18" i="21" s="1" a="1"/>
  <c r="A18" i="21" s="1"/>
  <c r="M20" i="21"/>
  <c r="H20" i="21"/>
  <c r="A20" i="21" s="1" a="1"/>
  <c r="A20" i="21" s="1"/>
  <c r="I27" i="19"/>
  <c r="H27" i="19" s="1"/>
  <c r="A27" i="19" s="1" a="1"/>
  <c r="A27" i="19" s="1"/>
  <c r="I21" i="19"/>
  <c r="H21" i="19" s="1"/>
  <c r="A21" i="19" s="1" a="1"/>
  <c r="A21" i="19" s="1"/>
  <c r="I26" i="19"/>
  <c r="H26" i="19" s="1"/>
  <c r="A26" i="19" s="1" a="1"/>
  <c r="A26" i="19" s="1"/>
  <c r="I8" i="27"/>
  <c r="H8" i="27" s="1"/>
  <c r="I15" i="27"/>
  <c r="H15" i="27" s="1"/>
  <c r="A15" i="27" s="1" a="1"/>
  <c r="A15" i="27" s="1"/>
  <c r="M15" i="27"/>
  <c r="H12" i="23"/>
  <c r="A12" i="23" s="1" a="1"/>
  <c r="A12" i="23" s="1"/>
  <c r="H5" i="23"/>
  <c r="H7" i="23"/>
  <c r="H16" i="23"/>
  <c r="A16" i="23" s="1" a="1"/>
  <c r="A16" i="23" s="1"/>
  <c r="H20" i="4"/>
  <c r="A20" i="4" s="1" a="1"/>
  <c r="A20" i="4" s="1"/>
  <c r="DB16" i="4"/>
  <c r="V16" i="4" s="1"/>
  <c r="X16" i="4" s="1"/>
  <c r="DB22" i="4"/>
  <c r="H16" i="4"/>
  <c r="A16" i="4" s="1" a="1"/>
  <c r="A16" i="4" s="1"/>
  <c r="H22" i="4"/>
  <c r="A22" i="4" s="1" a="1"/>
  <c r="A22" i="4" s="1"/>
  <c r="H11" i="23"/>
  <c r="A11" i="23" s="1" a="1"/>
  <c r="A11" i="23" s="1"/>
  <c r="H13" i="24"/>
  <c r="M21" i="19"/>
  <c r="M18" i="21"/>
  <c r="DD20" i="21"/>
  <c r="O18" i="21"/>
  <c r="DE18" i="21"/>
  <c r="R18" i="21" s="1"/>
  <c r="T18" i="21" s="1"/>
  <c r="Q20" i="21"/>
  <c r="DF20" i="21"/>
  <c r="DD21" i="19"/>
  <c r="R21" i="19" s="1"/>
  <c r="T21" i="19" s="1"/>
  <c r="DD23" i="19"/>
  <c r="Q27" i="19"/>
  <c r="DF27" i="19"/>
  <c r="O23" i="19"/>
  <c r="DE23" i="19"/>
  <c r="Q23" i="19"/>
  <c r="DF23" i="19"/>
  <c r="DD27" i="19"/>
  <c r="O26" i="19"/>
  <c r="DE26" i="19"/>
  <c r="R26" i="19" s="1"/>
  <c r="T26" i="19" s="1"/>
  <c r="DD8" i="27"/>
  <c r="DD15" i="27"/>
  <c r="O14" i="27"/>
  <c r="DE14" i="27"/>
  <c r="DD14" i="27"/>
  <c r="O15" i="27"/>
  <c r="DE15" i="27"/>
  <c r="O8" i="27"/>
  <c r="DE8" i="27"/>
  <c r="Q8" i="27"/>
  <c r="DF8" i="27"/>
  <c r="CT13" i="24"/>
  <c r="CU13" i="24"/>
  <c r="CU12" i="24"/>
  <c r="CT12" i="24"/>
  <c r="CT7" i="23"/>
  <c r="CU7" i="23"/>
  <c r="CU11" i="23"/>
  <c r="CT11" i="23"/>
  <c r="CU16" i="23"/>
  <c r="CT16" i="23"/>
  <c r="M5" i="23"/>
  <c r="CU5" i="23"/>
  <c r="CT5" i="23"/>
  <c r="CU12" i="23"/>
  <c r="CT12" i="23"/>
  <c r="Q22" i="4"/>
  <c r="DC22" i="4"/>
  <c r="O16" i="4"/>
  <c r="Q15" i="27"/>
  <c r="XH13" i="24"/>
  <c r="XL13" i="24" s="1"/>
  <c r="XH16" i="23"/>
  <c r="XL16" i="23" s="1"/>
  <c r="UM20" i="21"/>
  <c r="UJ20" i="21"/>
  <c r="Q21" i="19"/>
  <c r="UM21" i="19"/>
  <c r="O20" i="21"/>
  <c r="UJ26" i="19"/>
  <c r="UJ21" i="19"/>
  <c r="UM26" i="19"/>
  <c r="UJ15" i="27"/>
  <c r="Q14" i="27"/>
  <c r="XH12" i="24"/>
  <c r="XL12" i="24" s="1"/>
  <c r="M12" i="24"/>
  <c r="XH11" i="23"/>
  <c r="XL11" i="23" s="1"/>
  <c r="M7" i="23"/>
  <c r="UM18" i="21"/>
  <c r="Q18" i="21"/>
  <c r="UJ18" i="21"/>
  <c r="UM23" i="19"/>
  <c r="UM27" i="19"/>
  <c r="O27" i="19"/>
  <c r="O21" i="19"/>
  <c r="UJ23" i="19"/>
  <c r="UJ27" i="19"/>
  <c r="Q26" i="19"/>
  <c r="UM14" i="27"/>
  <c r="UJ14" i="27"/>
  <c r="UM8" i="27"/>
  <c r="UJ8" i="27"/>
  <c r="UM15" i="27"/>
  <c r="M13" i="24"/>
  <c r="K13" i="24"/>
  <c r="M16" i="23"/>
  <c r="K16" i="23"/>
  <c r="XH5" i="23"/>
  <c r="XL5" i="23" s="1"/>
  <c r="XH12" i="23"/>
  <c r="XL12" i="23" s="1"/>
  <c r="M11" i="23"/>
  <c r="M12" i="23"/>
  <c r="XH7" i="23"/>
  <c r="XL7" i="23" s="1"/>
  <c r="K5" i="23"/>
  <c r="O22" i="4"/>
  <c r="Q16" i="4"/>
  <c r="Q20" i="4"/>
  <c r="O20" i="4"/>
  <c r="V20" i="4"/>
  <c r="X20" i="4" s="1"/>
  <c r="N12" i="24" l="1"/>
  <c r="P12" i="24" s="1"/>
  <c r="N7" i="23"/>
  <c r="E7" i="23" s="1"/>
  <c r="N12" i="23"/>
  <c r="P12" i="23" s="1"/>
  <c r="R27" i="19"/>
  <c r="T27" i="19" s="1"/>
  <c r="R8" i="27"/>
  <c r="T8" i="27" s="1"/>
  <c r="R15" i="27"/>
  <c r="T15" i="27" s="1"/>
  <c r="R20" i="21"/>
  <c r="T20" i="21" s="1"/>
  <c r="E21" i="19"/>
  <c r="N13" i="24"/>
  <c r="N5" i="23"/>
  <c r="N16" i="23"/>
  <c r="V22" i="4"/>
  <c r="X22" i="4" s="1"/>
  <c r="E18" i="21"/>
  <c r="S18" i="21"/>
  <c r="R23" i="19"/>
  <c r="T23" i="19" s="1"/>
  <c r="S21" i="19"/>
  <c r="S26" i="19"/>
  <c r="E26" i="19"/>
  <c r="R14" i="27"/>
  <c r="T14" i="27" s="1"/>
  <c r="N11" i="23"/>
  <c r="P11" i="23" s="1"/>
  <c r="E16" i="4"/>
  <c r="W20" i="4"/>
  <c r="E20" i="4"/>
  <c r="W16" i="4"/>
  <c r="O7" i="23" l="1"/>
  <c r="E12" i="23"/>
  <c r="E12" i="24"/>
  <c r="O12" i="24"/>
  <c r="P7" i="23"/>
  <c r="O12" i="23"/>
  <c r="E20" i="21"/>
  <c r="E27" i="19"/>
  <c r="E23" i="19"/>
  <c r="E15" i="27"/>
  <c r="E8" i="27"/>
  <c r="S14" i="27"/>
  <c r="O13" i="24"/>
  <c r="P13" i="24"/>
  <c r="O16" i="23"/>
  <c r="P16" i="23"/>
  <c r="E5" i="23"/>
  <c r="P5" i="23"/>
  <c r="E22" i="4"/>
  <c r="S8" i="27"/>
  <c r="S27" i="19"/>
  <c r="E13" i="24"/>
  <c r="S20" i="21"/>
  <c r="S15" i="27"/>
  <c r="O5" i="23"/>
  <c r="E16" i="23"/>
  <c r="W22" i="4"/>
  <c r="S23" i="19"/>
  <c r="E14" i="27"/>
  <c r="E11" i="23"/>
  <c r="O11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8" i="19"/>
  <c r="CW8" i="19"/>
  <c r="G8" i="19" s="1"/>
  <c r="CX8" i="19"/>
  <c r="CY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3" i="4"/>
  <c r="CR13" i="4"/>
  <c r="CS13" i="4"/>
  <c r="CT13" i="4"/>
  <c r="CU13" i="4"/>
  <c r="CV13" i="4"/>
  <c r="CX13" i="4"/>
  <c r="CY13" i="4"/>
  <c r="CZ13" i="4"/>
  <c r="CI14" i="23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G5" i="21" l="1"/>
  <c r="G24" i="19"/>
  <c r="F5" i="21"/>
  <c r="F24" i="19"/>
  <c r="F8" i="19"/>
  <c r="G13" i="4"/>
  <c r="F13" i="4"/>
  <c r="I13" i="4"/>
  <c r="I14" i="23"/>
  <c r="F14" i="23"/>
  <c r="CO14" i="23"/>
  <c r="CS14" i="23" s="1"/>
  <c r="G14" i="23"/>
  <c r="I11" i="22"/>
  <c r="F11" i="22"/>
  <c r="G11" i="22"/>
  <c r="T13" i="4"/>
  <c r="U13" i="4" s="1"/>
  <c r="R13" i="4"/>
  <c r="S13" i="4" s="1"/>
  <c r="R11" i="22"/>
  <c r="S11" i="22" s="1"/>
  <c r="T11" i="22"/>
  <c r="U11" i="22" s="1"/>
  <c r="UF5" i="21"/>
  <c r="DC5" i="21"/>
  <c r="N5" i="21"/>
  <c r="DE5" i="21" s="1"/>
  <c r="UI24" i="19"/>
  <c r="DC24" i="19"/>
  <c r="P8" i="19"/>
  <c r="P24" i="19"/>
  <c r="UF8" i="19"/>
  <c r="UK8" i="19"/>
  <c r="CW11" i="22"/>
  <c r="DA11" i="22" s="1"/>
  <c r="XO11" i="22"/>
  <c r="XL11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4" i="19"/>
  <c r="UG24" i="19"/>
  <c r="UL24" i="19"/>
  <c r="CZ24" i="19"/>
  <c r="UK24" i="19"/>
  <c r="L24" i="19"/>
  <c r="N24" i="19"/>
  <c r="DE24" i="19" s="1"/>
  <c r="J24" i="19"/>
  <c r="K24" i="19" s="1"/>
  <c r="UF24" i="19"/>
  <c r="UG8" i="19"/>
  <c r="UH8" i="19"/>
  <c r="DC8" i="19"/>
  <c r="UL8" i="19"/>
  <c r="CZ8" i="19"/>
  <c r="N8" i="19"/>
  <c r="DE8" i="19" s="1"/>
  <c r="L8" i="19"/>
  <c r="J8" i="19"/>
  <c r="K8" i="19" s="1"/>
  <c r="UI8" i="19"/>
  <c r="J11" i="22"/>
  <c r="K11" i="22" s="1"/>
  <c r="XS11" i="22"/>
  <c r="P11" i="22"/>
  <c r="L11" i="22"/>
  <c r="M11" i="22" s="1"/>
  <c r="N11" i="22"/>
  <c r="DB11" i="22" s="1"/>
  <c r="L13" i="4"/>
  <c r="M13" i="4" s="1"/>
  <c r="N13" i="4"/>
  <c r="P13" i="4"/>
  <c r="DC13" i="4" s="1"/>
  <c r="J13" i="4"/>
  <c r="L14" i="23"/>
  <c r="XG14" i="23"/>
  <c r="XD14" i="23"/>
  <c r="XK14" i="23"/>
  <c r="J14" i="23"/>
  <c r="K14" i="23" s="1"/>
  <c r="H5" i="21" l="1"/>
  <c r="M5" i="21"/>
  <c r="M8" i="19"/>
  <c r="I8" i="19"/>
  <c r="I24" i="19"/>
  <c r="H24" i="19" s="1"/>
  <c r="A24" i="19" s="1" a="1"/>
  <c r="A24" i="19" s="1"/>
  <c r="H8" i="19"/>
  <c r="H11" i="22"/>
  <c r="DB13" i="4"/>
  <c r="V13" i="4" s="1"/>
  <c r="X13" i="4" s="1"/>
  <c r="H13" i="4"/>
  <c r="H14" i="23"/>
  <c r="A14" i="23" s="1" a="1"/>
  <c r="A14" i="23" s="1"/>
  <c r="M24" i="19"/>
  <c r="DD24" i="19"/>
  <c r="Q24" i="19"/>
  <c r="DF24" i="19"/>
  <c r="Q8" i="19"/>
  <c r="DF8" i="19"/>
  <c r="DD8" i="19"/>
  <c r="CU14" i="23"/>
  <c r="CT14" i="23"/>
  <c r="Q11" i="22"/>
  <c r="DC11" i="22"/>
  <c r="O13" i="4"/>
  <c r="XP11" i="22"/>
  <c r="XT11" i="22" s="1"/>
  <c r="UJ5" i="21"/>
  <c r="O5" i="21"/>
  <c r="UM8" i="19"/>
  <c r="UM24" i="19"/>
  <c r="M14" i="23"/>
  <c r="Q5" i="21"/>
  <c r="UJ8" i="19"/>
  <c r="UJ24" i="19"/>
  <c r="O24" i="19"/>
  <c r="UM5" i="21"/>
  <c r="R5" i="21"/>
  <c r="T5" i="21" s="1"/>
  <c r="O8" i="19"/>
  <c r="O11" i="22"/>
  <c r="Q13" i="4"/>
  <c r="K13" i="4"/>
  <c r="XH14" i="23"/>
  <c r="XL14" i="23" s="1"/>
  <c r="R24" i="19" l="1"/>
  <c r="T24" i="19" s="1"/>
  <c r="N14" i="23"/>
  <c r="P14" i="23" s="1"/>
  <c r="R8" i="19"/>
  <c r="T8" i="19" s="1"/>
  <c r="V11" i="22"/>
  <c r="X11" i="22" s="1"/>
  <c r="E5" i="21"/>
  <c r="S5" i="21"/>
  <c r="E13" i="4"/>
  <c r="W13" i="4"/>
  <c r="S24" i="19" l="1"/>
  <c r="E24" i="19"/>
  <c r="O14" i="23"/>
  <c r="E14" i="23"/>
  <c r="E8" i="19"/>
  <c r="S8" i="19"/>
  <c r="E11" i="22"/>
  <c r="W11" i="22"/>
  <c r="CX5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F13" i="27" l="1"/>
  <c r="G13" i="27"/>
  <c r="UK13" i="27"/>
  <c r="DC13" i="27"/>
  <c r="P13" i="27"/>
  <c r="DF13" i="27" s="1"/>
  <c r="UF13" i="27"/>
  <c r="N13" i="27"/>
  <c r="DE13" i="27" s="1"/>
  <c r="UH13" i="27"/>
  <c r="UL13" i="27"/>
  <c r="UG13" i="27"/>
  <c r="L13" i="27"/>
  <c r="UI13" i="27"/>
  <c r="CZ13" i="27"/>
  <c r="I13" i="27" s="1"/>
  <c r="J13" i="27"/>
  <c r="CV6" i="26"/>
  <c r="CW6" i="26"/>
  <c r="CX6" i="26"/>
  <c r="CY6" i="26"/>
  <c r="DA6" i="26"/>
  <c r="DB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UB6" i="26"/>
  <c r="UC6" i="26"/>
  <c r="UD6" i="26"/>
  <c r="CQ18" i="4"/>
  <c r="CR18" i="4"/>
  <c r="CS18" i="4"/>
  <c r="CT18" i="4"/>
  <c r="CU18" i="4"/>
  <c r="CV18" i="4"/>
  <c r="CX18" i="4"/>
  <c r="CY18" i="4"/>
  <c r="CZ18" i="4"/>
  <c r="CQ10" i="4"/>
  <c r="CR10" i="4"/>
  <c r="CS10" i="4"/>
  <c r="CT10" i="4"/>
  <c r="CU10" i="4"/>
  <c r="CV10" i="4"/>
  <c r="CX10" i="4"/>
  <c r="CY10" i="4"/>
  <c r="CZ10" i="4"/>
  <c r="G10" i="4" l="1"/>
  <c r="H13" i="27"/>
  <c r="A13" i="27" s="1" a="1"/>
  <c r="A13" i="27" s="1"/>
  <c r="F10" i="4"/>
  <c r="I10" i="4"/>
  <c r="F18" i="4"/>
  <c r="I18" i="4"/>
  <c r="G18" i="4"/>
  <c r="G6" i="26"/>
  <c r="F6" i="26"/>
  <c r="R10" i="4"/>
  <c r="S10" i="4" s="1"/>
  <c r="T10" i="4"/>
  <c r="U10" i="4" s="1"/>
  <c r="T18" i="4"/>
  <c r="U18" i="4" s="1"/>
  <c r="R18" i="4"/>
  <c r="S18" i="4" s="1"/>
  <c r="DD13" i="27"/>
  <c r="R13" i="27" s="1"/>
  <c r="T13" i="27" s="1"/>
  <c r="UM13" i="27"/>
  <c r="Q13" i="27"/>
  <c r="DC6" i="26"/>
  <c r="CW10" i="4"/>
  <c r="DA10" i="4" s="1"/>
  <c r="CW18" i="4"/>
  <c r="DA18" i="4" s="1"/>
  <c r="O13" i="27"/>
  <c r="UJ13" i="27"/>
  <c r="K13" i="27"/>
  <c r="M13" i="27" s="1"/>
  <c r="N6" i="26"/>
  <c r="DE6" i="26" s="1"/>
  <c r="UL6" i="26"/>
  <c r="UH6" i="26"/>
  <c r="UG6" i="26"/>
  <c r="UK6" i="26"/>
  <c r="CZ6" i="26"/>
  <c r="UF6" i="26"/>
  <c r="P6" i="26"/>
  <c r="DF6" i="26" s="1"/>
  <c r="L6" i="26"/>
  <c r="J6" i="26"/>
  <c r="K6" i="26" s="1"/>
  <c r="UI6" i="26"/>
  <c r="L18" i="4"/>
  <c r="M18" i="4" s="1"/>
  <c r="P18" i="4"/>
  <c r="DC18" i="4" s="1"/>
  <c r="J18" i="4"/>
  <c r="K18" i="4" s="1"/>
  <c r="N18" i="4"/>
  <c r="L10" i="4"/>
  <c r="M10" i="4" s="1"/>
  <c r="P10" i="4"/>
  <c r="DC10" i="4" s="1"/>
  <c r="N10" i="4"/>
  <c r="J10" i="4"/>
  <c r="K10" i="4" s="1"/>
  <c r="H10" i="4" l="1"/>
  <c r="DB10" i="4"/>
  <c r="V10" i="4" s="1"/>
  <c r="X10" i="4" s="1"/>
  <c r="M6" i="26"/>
  <c r="DB18" i="4"/>
  <c r="V18" i="4" s="1"/>
  <c r="X18" i="4" s="1"/>
  <c r="H18" i="4"/>
  <c r="I6" i="26"/>
  <c r="H6" i="26"/>
  <c r="DD6" i="26"/>
  <c r="R6" i="26" s="1"/>
  <c r="T6" i="26" s="1"/>
  <c r="O10" i="4"/>
  <c r="UM6" i="26"/>
  <c r="E13" i="27"/>
  <c r="S13" i="27"/>
  <c r="UJ6" i="26"/>
  <c r="O6" i="26"/>
  <c r="Q6" i="26"/>
  <c r="Q18" i="4"/>
  <c r="O18" i="4"/>
  <c r="Q10" i="4"/>
  <c r="E6" i="26" l="1"/>
  <c r="S6" i="26"/>
  <c r="E18" i="4"/>
  <c r="W18" i="4"/>
  <c r="W10" i="4"/>
  <c r="E10" i="4"/>
  <c r="CI10" i="24" l="1"/>
  <c r="CJ10" i="24"/>
  <c r="CK10" i="24"/>
  <c r="CL10" i="24"/>
  <c r="CM10" i="24"/>
  <c r="CN10" i="24"/>
  <c r="CP10" i="24"/>
  <c r="CQ10" i="24"/>
  <c r="CR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V16" i="21"/>
  <c r="CW16" i="21"/>
  <c r="CX16" i="21"/>
  <c r="CY16" i="21"/>
  <c r="DA16" i="21"/>
  <c r="DB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14" i="21"/>
  <c r="CW14" i="21"/>
  <c r="CX14" i="21"/>
  <c r="CY14" i="21"/>
  <c r="DA14" i="21"/>
  <c r="DB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12" i="19"/>
  <c r="CW12" i="19"/>
  <c r="CX12" i="19"/>
  <c r="CY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G14" i="21" l="1"/>
  <c r="G16" i="21"/>
  <c r="F14" i="21"/>
  <c r="F16" i="21"/>
  <c r="G12" i="19"/>
  <c r="F12" i="19"/>
  <c r="CO6" i="23"/>
  <c r="CS6" i="23" s="1"/>
  <c r="G6" i="23"/>
  <c r="I6" i="23"/>
  <c r="F6" i="23"/>
  <c r="CO10" i="24"/>
  <c r="CS10" i="24" s="1"/>
  <c r="G10" i="24"/>
  <c r="F10" i="24"/>
  <c r="I10" i="24"/>
  <c r="DC14" i="21"/>
  <c r="DC16" i="21"/>
  <c r="DC12" i="19"/>
  <c r="XG6" i="23"/>
  <c r="XD10" i="24"/>
  <c r="L10" i="24"/>
  <c r="XK10" i="24"/>
  <c r="XG10" i="24"/>
  <c r="J10" i="24"/>
  <c r="K10" i="24" s="1"/>
  <c r="XK6" i="23"/>
  <c r="L6" i="23"/>
  <c r="J6" i="23"/>
  <c r="XD6" i="23"/>
  <c r="UK14" i="21"/>
  <c r="UI14" i="21"/>
  <c r="UK16" i="21"/>
  <c r="UI16" i="21"/>
  <c r="P16" i="21"/>
  <c r="DF16" i="21" s="1"/>
  <c r="P14" i="21"/>
  <c r="DF14" i="21" s="1"/>
  <c r="N16" i="21"/>
  <c r="UG16" i="21"/>
  <c r="UL16" i="21"/>
  <c r="UH16" i="21"/>
  <c r="L16" i="21"/>
  <c r="DD16" i="21" s="1"/>
  <c r="UF16" i="21"/>
  <c r="J16" i="21"/>
  <c r="K16" i="21" s="1"/>
  <c r="CZ16" i="21"/>
  <c r="I16" i="21" s="1"/>
  <c r="UG14" i="21"/>
  <c r="UL14" i="21"/>
  <c r="UH14" i="21"/>
  <c r="N14" i="21"/>
  <c r="L14" i="21"/>
  <c r="UF14" i="21"/>
  <c r="J14" i="21"/>
  <c r="K14" i="21" s="1"/>
  <c r="CZ14" i="21"/>
  <c r="I14" i="21" s="1"/>
  <c r="UF12" i="19"/>
  <c r="UL12" i="19"/>
  <c r="N12" i="19"/>
  <c r="UK12" i="19"/>
  <c r="CZ12" i="19"/>
  <c r="I12" i="19" s="1"/>
  <c r="UH12" i="19"/>
  <c r="UG12" i="19"/>
  <c r="L12" i="19"/>
  <c r="J12" i="19"/>
  <c r="K12" i="19" s="1"/>
  <c r="P12" i="19"/>
  <c r="DF12" i="19" s="1"/>
  <c r="UI12" i="19"/>
  <c r="CV12" i="27"/>
  <c r="CW12" i="27"/>
  <c r="CX12" i="27"/>
  <c r="CY12" i="27"/>
  <c r="DA12" i="27"/>
  <c r="DB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UB12" i="27"/>
  <c r="UC12" i="27"/>
  <c r="UD12" i="27"/>
  <c r="H16" i="21" l="1"/>
  <c r="H14" i="21"/>
  <c r="M16" i="21"/>
  <c r="H12" i="19"/>
  <c r="G12" i="27"/>
  <c r="F12" i="27"/>
  <c r="H6" i="23"/>
  <c r="H10" i="24"/>
  <c r="M14" i="21"/>
  <c r="M12" i="19"/>
  <c r="O16" i="21"/>
  <c r="DE16" i="21"/>
  <c r="R16" i="21" s="1"/>
  <c r="T16" i="21" s="1"/>
  <c r="O14" i="21"/>
  <c r="DE14" i="21"/>
  <c r="DD14" i="21"/>
  <c r="DD12" i="19"/>
  <c r="O12" i="19"/>
  <c r="DE12" i="19"/>
  <c r="M10" i="24"/>
  <c r="CT10" i="24"/>
  <c r="CU10" i="24"/>
  <c r="CU6" i="23"/>
  <c r="CT6" i="23"/>
  <c r="UM14" i="21"/>
  <c r="UM16" i="21"/>
  <c r="UM12" i="19"/>
  <c r="DC12" i="27"/>
  <c r="XH6" i="23"/>
  <c r="XL6" i="23" s="1"/>
  <c r="M6" i="23"/>
  <c r="XH10" i="24"/>
  <c r="XL10" i="24" s="1"/>
  <c r="K6" i="23"/>
  <c r="Q14" i="21"/>
  <c r="UF12" i="27"/>
  <c r="P12" i="27"/>
  <c r="DF12" i="27" s="1"/>
  <c r="UJ14" i="21"/>
  <c r="Q16" i="21"/>
  <c r="UJ16" i="21"/>
  <c r="UJ12" i="19"/>
  <c r="Q12" i="19"/>
  <c r="N12" i="27"/>
  <c r="UH12" i="27"/>
  <c r="UG12" i="27"/>
  <c r="UK12" i="27"/>
  <c r="CZ12" i="27"/>
  <c r="I12" i="27" s="1"/>
  <c r="L12" i="27"/>
  <c r="DD12" i="27" s="1"/>
  <c r="UL12" i="27"/>
  <c r="J12" i="27"/>
  <c r="K12" i="27" s="1"/>
  <c r="UI12" i="27"/>
  <c r="H12" i="27" l="1"/>
  <c r="M12" i="27"/>
  <c r="N6" i="23"/>
  <c r="P6" i="23" s="1"/>
  <c r="O12" i="27"/>
  <c r="DE12" i="27"/>
  <c r="R12" i="27" s="1"/>
  <c r="T12" i="27" s="1"/>
  <c r="UM12" i="27"/>
  <c r="N10" i="24"/>
  <c r="P10" i="24" s="1"/>
  <c r="Q12" i="27"/>
  <c r="R12" i="19"/>
  <c r="T12" i="19" s="1"/>
  <c r="R14" i="21"/>
  <c r="T14" i="21" s="1"/>
  <c r="S16" i="21"/>
  <c r="E16" i="21"/>
  <c r="UJ12" i="27"/>
  <c r="E6" i="23" l="1"/>
  <c r="O6" i="23"/>
  <c r="E14" i="21"/>
  <c r="E12" i="19"/>
  <c r="S12" i="27"/>
  <c r="E10" i="24"/>
  <c r="O10" i="24"/>
  <c r="A16" i="21" a="1"/>
  <c r="A16" i="21" s="1"/>
  <c r="S14" i="21"/>
  <c r="S12" i="19"/>
  <c r="E12" i="27"/>
  <c r="A12" i="27" l="1" a="1"/>
  <c r="A12" i="27" s="1"/>
  <c r="CI17" i="24"/>
  <c r="CJ17" i="24"/>
  <c r="CK17" i="24"/>
  <c r="CL17" i="24"/>
  <c r="CM17" i="24"/>
  <c r="CN17" i="24"/>
  <c r="CP17" i="24"/>
  <c r="CQ17" i="24"/>
  <c r="CR17" i="24"/>
  <c r="WL17" i="24"/>
  <c r="WM17" i="24"/>
  <c r="WN17" i="24"/>
  <c r="XB17" i="24" s="1"/>
  <c r="WO17" i="24"/>
  <c r="XC17" i="24" s="1"/>
  <c r="WP17" i="24"/>
  <c r="WQ17" i="24"/>
  <c r="WR17" i="24"/>
  <c r="WS17" i="24"/>
  <c r="XE17" i="24" s="1"/>
  <c r="WT17" i="24"/>
  <c r="XF17" i="24" s="1"/>
  <c r="WU17" i="24"/>
  <c r="WV17" i="24"/>
  <c r="WW17" i="24"/>
  <c r="WX17" i="24"/>
  <c r="XI17" i="24" s="1"/>
  <c r="WY17" i="24"/>
  <c r="XJ17" i="24" s="1"/>
  <c r="WZ17" i="24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XE10" i="23" s="1"/>
  <c r="WT10" i="23"/>
  <c r="XF10" i="23" s="1"/>
  <c r="WU10" i="23"/>
  <c r="WV10" i="23"/>
  <c r="WW10" i="23"/>
  <c r="WX10" i="23"/>
  <c r="XI10" i="23" s="1"/>
  <c r="WY10" i="23"/>
  <c r="XJ10" i="23" s="1"/>
  <c r="WZ10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CT17" i="4"/>
  <c r="CU17" i="4"/>
  <c r="CV17" i="4"/>
  <c r="CX17" i="4"/>
  <c r="CY17" i="4"/>
  <c r="CZ17" i="4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CI16" i="24"/>
  <c r="CJ16" i="24"/>
  <c r="CK16" i="24"/>
  <c r="CL16" i="24"/>
  <c r="CM16" i="24"/>
  <c r="CN16" i="24"/>
  <c r="CP16" i="24"/>
  <c r="CQ16" i="24"/>
  <c r="CR16" i="24"/>
  <c r="WL16" i="24"/>
  <c r="WM16" i="24"/>
  <c r="WN16" i="24"/>
  <c r="XB16" i="24" s="1"/>
  <c r="WO16" i="24"/>
  <c r="XC16" i="24" s="1"/>
  <c r="WP16" i="24"/>
  <c r="WQ16" i="24"/>
  <c r="WR16" i="24"/>
  <c r="WS16" i="24"/>
  <c r="XE16" i="24" s="1"/>
  <c r="WT16" i="24"/>
  <c r="XF16" i="24" s="1"/>
  <c r="WU16" i="24"/>
  <c r="WV16" i="24"/>
  <c r="WW16" i="24"/>
  <c r="WX16" i="24"/>
  <c r="XI16" i="24" s="1"/>
  <c r="WY16" i="24"/>
  <c r="XJ16" i="24" s="1"/>
  <c r="WZ16" i="24"/>
  <c r="CI19" i="24"/>
  <c r="CJ19" i="24"/>
  <c r="CK19" i="24"/>
  <c r="CL19" i="24"/>
  <c r="CM19" i="24"/>
  <c r="CN19" i="24"/>
  <c r="CP19" i="24"/>
  <c r="CQ19" i="24"/>
  <c r="CR19" i="24"/>
  <c r="WL19" i="24"/>
  <c r="WM19" i="24"/>
  <c r="WN19" i="24"/>
  <c r="XB19" i="24" s="1"/>
  <c r="WO19" i="24"/>
  <c r="XC19" i="24" s="1"/>
  <c r="WP19" i="24"/>
  <c r="WQ19" i="24"/>
  <c r="WR19" i="24"/>
  <c r="WS19" i="24"/>
  <c r="XE19" i="24" s="1"/>
  <c r="WT19" i="24"/>
  <c r="XF19" i="24" s="1"/>
  <c r="WU19" i="24"/>
  <c r="WV19" i="24"/>
  <c r="WW19" i="24"/>
  <c r="WX19" i="24"/>
  <c r="XI19" i="24" s="1"/>
  <c r="WY19" i="24"/>
  <c r="XJ19" i="24" s="1"/>
  <c r="WZ19" i="24"/>
  <c r="G17" i="4" l="1"/>
  <c r="G10" i="23"/>
  <c r="G4" i="23"/>
  <c r="F17" i="4"/>
  <c r="H17" i="4" s="1"/>
  <c r="I17" i="4"/>
  <c r="I10" i="23"/>
  <c r="F10" i="23"/>
  <c r="F4" i="23"/>
  <c r="I4" i="23"/>
  <c r="G17" i="24"/>
  <c r="CO7" i="24"/>
  <c r="CS7" i="24" s="1"/>
  <c r="G7" i="24"/>
  <c r="F19" i="24"/>
  <c r="I19" i="24"/>
  <c r="CO16" i="24"/>
  <c r="CS16" i="24" s="1"/>
  <c r="G16" i="24"/>
  <c r="I16" i="24"/>
  <c r="F16" i="24"/>
  <c r="F7" i="24"/>
  <c r="I7" i="24"/>
  <c r="I17" i="24"/>
  <c r="F17" i="24"/>
  <c r="CO19" i="24"/>
  <c r="CS19" i="24" s="1"/>
  <c r="G19" i="24"/>
  <c r="T17" i="4"/>
  <c r="U17" i="4" s="1"/>
  <c r="R17" i="4"/>
  <c r="S17" i="4" s="1"/>
  <c r="CO17" i="24"/>
  <c r="CS17" i="24" s="1"/>
  <c r="XK10" i="23"/>
  <c r="XD17" i="24"/>
  <c r="L17" i="24"/>
  <c r="XK17" i="24"/>
  <c r="XG17" i="24"/>
  <c r="J17" i="24"/>
  <c r="K17" i="24" s="1"/>
  <c r="CO4" i="23"/>
  <c r="CS4" i="23" s="1"/>
  <c r="CO10" i="23"/>
  <c r="CS10" i="23" s="1"/>
  <c r="XG10" i="23"/>
  <c r="J10" i="23"/>
  <c r="K10" i="23" s="1"/>
  <c r="L10" i="23"/>
  <c r="XD10" i="23"/>
  <c r="J4" i="23"/>
  <c r="K4" i="23" s="1"/>
  <c r="XD4" i="23"/>
  <c r="XK4" i="23"/>
  <c r="L4" i="23"/>
  <c r="XG4" i="23"/>
  <c r="CW17" i="4"/>
  <c r="DA17" i="4" s="1"/>
  <c r="L17" i="4"/>
  <c r="M17" i="4" s="1"/>
  <c r="J17" i="4"/>
  <c r="K17" i="4" s="1"/>
  <c r="P17" i="4"/>
  <c r="DC17" i="4" s="1"/>
  <c r="N17" i="4"/>
  <c r="XD7" i="24"/>
  <c r="L7" i="24"/>
  <c r="J7" i="24"/>
  <c r="K7" i="24" s="1"/>
  <c r="XK7" i="24"/>
  <c r="XG7" i="24"/>
  <c r="XD16" i="24"/>
  <c r="L16" i="24"/>
  <c r="XK16" i="24"/>
  <c r="J16" i="24"/>
  <c r="K16" i="24" s="1"/>
  <c r="XG16" i="24"/>
  <c r="XD19" i="24"/>
  <c r="L19" i="24"/>
  <c r="XK19" i="24"/>
  <c r="XG19" i="24"/>
  <c r="J19" i="24"/>
  <c r="K19" i="24" s="1"/>
  <c r="H10" i="23" l="1"/>
  <c r="A10" i="23" s="1" a="1"/>
  <c r="A10" i="23" s="1"/>
  <c r="H4" i="23"/>
  <c r="DB17" i="4"/>
  <c r="H19" i="24"/>
  <c r="H16" i="24"/>
  <c r="H7" i="24"/>
  <c r="H17" i="24"/>
  <c r="A17" i="24" s="1" a="1"/>
  <c r="A17" i="24" s="1"/>
  <c r="CT7" i="24"/>
  <c r="CU7" i="24"/>
  <c r="CT17" i="24"/>
  <c r="CU17" i="24"/>
  <c r="CT19" i="24"/>
  <c r="CU19" i="24"/>
  <c r="CU16" i="24"/>
  <c r="CT16" i="24"/>
  <c r="CU10" i="23"/>
  <c r="CT10" i="23"/>
  <c r="CU4" i="23"/>
  <c r="CT4" i="23"/>
  <c r="XH10" i="23"/>
  <c r="XL10" i="23" s="1"/>
  <c r="M17" i="24"/>
  <c r="XH17" i="24"/>
  <c r="XL17" i="24" s="1"/>
  <c r="M10" i="23"/>
  <c r="XH4" i="23"/>
  <c r="XL4" i="23" s="1"/>
  <c r="M4" i="23"/>
  <c r="O17" i="4"/>
  <c r="Q17" i="4"/>
  <c r="XH7" i="24"/>
  <c r="XL7" i="24" s="1"/>
  <c r="M7" i="24"/>
  <c r="XH19" i="24"/>
  <c r="XL19" i="24" s="1"/>
  <c r="XH16" i="24"/>
  <c r="XL16" i="24" s="1"/>
  <c r="M16" i="24"/>
  <c r="M19" i="24"/>
  <c r="N10" i="23" l="1"/>
  <c r="P10" i="23" s="1"/>
  <c r="N16" i="24"/>
  <c r="E16" i="24" s="1"/>
  <c r="N17" i="24"/>
  <c r="P17" i="24" s="1"/>
  <c r="N19" i="24"/>
  <c r="O19" i="24" s="1"/>
  <c r="A16" i="24" a="1"/>
  <c r="A16" i="24" s="1"/>
  <c r="A17" i="4" a="1"/>
  <c r="A17" i="4" s="1"/>
  <c r="N7" i="24"/>
  <c r="E10" i="23"/>
  <c r="N4" i="23"/>
  <c r="P4" i="23" s="1"/>
  <c r="V17" i="4"/>
  <c r="X17" i="4" s="1"/>
  <c r="E17" i="24" l="1"/>
  <c r="O16" i="24"/>
  <c r="P16" i="24"/>
  <c r="O10" i="23"/>
  <c r="O17" i="24"/>
  <c r="P19" i="24"/>
  <c r="E19" i="24"/>
  <c r="E7" i="24"/>
  <c r="P7" i="24"/>
  <c r="E17" i="4"/>
  <c r="O7" i="24"/>
  <c r="E4" i="23"/>
  <c r="O4" i="23"/>
  <c r="W17" i="4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18" i="24"/>
  <c r="CJ18" i="24"/>
  <c r="CK18" i="24"/>
  <c r="CL18" i="24"/>
  <c r="CM18" i="24"/>
  <c r="CN18" i="24"/>
  <c r="CP18" i="24"/>
  <c r="CQ18" i="24"/>
  <c r="CR18" i="24"/>
  <c r="WL18" i="24"/>
  <c r="WM18" i="24"/>
  <c r="WN18" i="24"/>
  <c r="XB18" i="24" s="1"/>
  <c r="WO18" i="24"/>
  <c r="XC18" i="24" s="1"/>
  <c r="WP18" i="24"/>
  <c r="WQ18" i="24"/>
  <c r="WR18" i="24"/>
  <c r="WS18" i="24"/>
  <c r="XE18" i="24" s="1"/>
  <c r="WT18" i="24"/>
  <c r="XF18" i="24" s="1"/>
  <c r="WU18" i="24"/>
  <c r="WV18" i="24"/>
  <c r="WW18" i="24"/>
  <c r="WX18" i="24"/>
  <c r="XI18" i="24" s="1"/>
  <c r="WY18" i="24"/>
  <c r="XJ18" i="24" s="1"/>
  <c r="WZ18" i="24"/>
  <c r="I8" i="23" l="1"/>
  <c r="F8" i="23"/>
  <c r="G8" i="23"/>
  <c r="G8" i="24"/>
  <c r="I8" i="24"/>
  <c r="F8" i="24"/>
  <c r="I18" i="24"/>
  <c r="F18" i="24"/>
  <c r="G18" i="24"/>
  <c r="CO8" i="23"/>
  <c r="CS8" i="23" s="1"/>
  <c r="CO8" i="24"/>
  <c r="CS8" i="24" s="1"/>
  <c r="CO18" i="24"/>
  <c r="CS18" i="24" s="1"/>
  <c r="XD8" i="23"/>
  <c r="XG8" i="23"/>
  <c r="XK8" i="23"/>
  <c r="L8" i="23"/>
  <c r="J8" i="23"/>
  <c r="K8" i="23" s="1"/>
  <c r="XK18" i="24"/>
  <c r="XD8" i="24"/>
  <c r="J8" i="24"/>
  <c r="K8" i="24" s="1"/>
  <c r="L8" i="24"/>
  <c r="XK8" i="24"/>
  <c r="XG8" i="24"/>
  <c r="XD18" i="24"/>
  <c r="XG18" i="24"/>
  <c r="L18" i="24"/>
  <c r="J18" i="24"/>
  <c r="H8" i="23" l="1"/>
  <c r="H18" i="24"/>
  <c r="H8" i="24"/>
  <c r="CU18" i="24"/>
  <c r="CT18" i="24"/>
  <c r="M8" i="24"/>
  <c r="CU8" i="24"/>
  <c r="CT8" i="24"/>
  <c r="CU8" i="23"/>
  <c r="CT8" i="23"/>
  <c r="XH18" i="24"/>
  <c r="XL18" i="24" s="1"/>
  <c r="XH8" i="23"/>
  <c r="XL8" i="23" s="1"/>
  <c r="M8" i="23"/>
  <c r="XH8" i="24"/>
  <c r="XL8" i="24" s="1"/>
  <c r="M18" i="24"/>
  <c r="K18" i="24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3" i="21"/>
  <c r="CW13" i="21"/>
  <c r="CX13" i="21"/>
  <c r="CY13" i="21"/>
  <c r="DA13" i="21"/>
  <c r="DB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CV14" i="19"/>
  <c r="CW14" i="19"/>
  <c r="CX14" i="19"/>
  <c r="CY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CV30" i="19"/>
  <c r="CW30" i="19"/>
  <c r="CX30" i="19"/>
  <c r="CY30" i="19"/>
  <c r="DA30" i="19"/>
  <c r="DB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CV28" i="19"/>
  <c r="CW28" i="19"/>
  <c r="CX28" i="19"/>
  <c r="CY28" i="19"/>
  <c r="DA28" i="19"/>
  <c r="DB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9" i="27"/>
  <c r="CW9" i="27"/>
  <c r="CX9" i="27"/>
  <c r="CY9" i="27"/>
  <c r="DA9" i="27"/>
  <c r="DB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UB9" i="27"/>
  <c r="UC9" i="27"/>
  <c r="UD9" i="27"/>
  <c r="CV10" i="26"/>
  <c r="CW10" i="26"/>
  <c r="CX10" i="26"/>
  <c r="CY10" i="26"/>
  <c r="DA10" i="26"/>
  <c r="DB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3" i="21" l="1"/>
  <c r="G21" i="21"/>
  <c r="F13" i="21"/>
  <c r="F21" i="21"/>
  <c r="G28" i="19"/>
  <c r="G30" i="19"/>
  <c r="G14" i="19"/>
  <c r="G18" i="19"/>
  <c r="F28" i="19"/>
  <c r="F30" i="19"/>
  <c r="F14" i="19"/>
  <c r="F18" i="19"/>
  <c r="G9" i="27"/>
  <c r="G16" i="27"/>
  <c r="F9" i="27"/>
  <c r="F16" i="27"/>
  <c r="N18" i="24"/>
  <c r="G10" i="26"/>
  <c r="F10" i="26"/>
  <c r="N8" i="23"/>
  <c r="P8" i="23" s="1"/>
  <c r="O18" i="24"/>
  <c r="P18" i="24"/>
  <c r="DC13" i="21"/>
  <c r="DC21" i="21"/>
  <c r="DC30" i="19"/>
  <c r="DC28" i="19"/>
  <c r="DC18" i="19"/>
  <c r="DC14" i="19"/>
  <c r="DC9" i="27"/>
  <c r="DC16" i="27"/>
  <c r="DC4" i="26"/>
  <c r="DC10" i="26"/>
  <c r="UK16" i="27"/>
  <c r="N8" i="24"/>
  <c r="UK18" i="19"/>
  <c r="UF4" i="26"/>
  <c r="UK4" i="26"/>
  <c r="P21" i="21"/>
  <c r="UF21" i="21"/>
  <c r="UK14" i="19"/>
  <c r="UF14" i="19"/>
  <c r="CZ18" i="19"/>
  <c r="I18" i="19" s="1"/>
  <c r="CZ30" i="19"/>
  <c r="UH16" i="27"/>
  <c r="UG16" i="27"/>
  <c r="P9" i="27"/>
  <c r="DF9" i="27" s="1"/>
  <c r="P10" i="26"/>
  <c r="E18" i="24"/>
  <c r="UH21" i="21"/>
  <c r="UG21" i="21"/>
  <c r="UF13" i="21"/>
  <c r="N13" i="21"/>
  <c r="DE13" i="21" s="1"/>
  <c r="UK21" i="21"/>
  <c r="CZ21" i="21"/>
  <c r="I21" i="21" s="1"/>
  <c r="N21" i="21"/>
  <c r="DE21" i="21" s="1"/>
  <c r="L21" i="21"/>
  <c r="UL21" i="21"/>
  <c r="J21" i="21"/>
  <c r="K21" i="21" s="1"/>
  <c r="UI21" i="21"/>
  <c r="UH13" i="21"/>
  <c r="UG13" i="21"/>
  <c r="P13" i="21"/>
  <c r="DF13" i="21" s="1"/>
  <c r="CZ13" i="21"/>
  <c r="L13" i="21"/>
  <c r="UK13" i="21"/>
  <c r="UL13" i="21"/>
  <c r="J13" i="21"/>
  <c r="K13" i="21" s="1"/>
  <c r="UI13" i="21"/>
  <c r="N18" i="19"/>
  <c r="DE18" i="19" s="1"/>
  <c r="UF18" i="19"/>
  <c r="UL18" i="19"/>
  <c r="UH18" i="19"/>
  <c r="L18" i="19"/>
  <c r="UG18" i="19"/>
  <c r="J18" i="19"/>
  <c r="K18" i="19" s="1"/>
  <c r="P18" i="19"/>
  <c r="DF18" i="19" s="1"/>
  <c r="UI18" i="19"/>
  <c r="UH14" i="19"/>
  <c r="UG14" i="19"/>
  <c r="CZ14" i="19"/>
  <c r="L14" i="19"/>
  <c r="DD14" i="19" s="1"/>
  <c r="P14" i="19"/>
  <c r="N14" i="19"/>
  <c r="DE14" i="19" s="1"/>
  <c r="UL14" i="19"/>
  <c r="J14" i="19"/>
  <c r="K14" i="19" s="1"/>
  <c r="UI14" i="19"/>
  <c r="UL30" i="19"/>
  <c r="UF28" i="19"/>
  <c r="UF30" i="19"/>
  <c r="N30" i="19"/>
  <c r="DE30" i="19" s="1"/>
  <c r="UK30" i="19"/>
  <c r="UH30" i="19"/>
  <c r="UG30" i="19"/>
  <c r="L30" i="19"/>
  <c r="J30" i="19"/>
  <c r="K30" i="19" s="1"/>
  <c r="P30" i="19"/>
  <c r="DF30" i="19" s="1"/>
  <c r="UI30" i="19"/>
  <c r="UH28" i="19"/>
  <c r="UG28" i="19"/>
  <c r="P28" i="19"/>
  <c r="N28" i="19"/>
  <c r="UK28" i="19"/>
  <c r="CZ28" i="19"/>
  <c r="L28" i="19"/>
  <c r="UL28" i="19"/>
  <c r="J28" i="19"/>
  <c r="K28" i="19" s="1"/>
  <c r="UI28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9" i="27"/>
  <c r="UF9" i="27"/>
  <c r="UG9" i="27"/>
  <c r="UH9" i="27"/>
  <c r="CZ9" i="27"/>
  <c r="I9" i="27" s="1"/>
  <c r="N9" i="27"/>
  <c r="DE9" i="27" s="1"/>
  <c r="L9" i="27"/>
  <c r="DD9" i="27" s="1"/>
  <c r="UL9" i="27"/>
  <c r="J9" i="27"/>
  <c r="K9" i="27" s="1"/>
  <c r="UI9" i="27"/>
  <c r="UK10" i="26"/>
  <c r="UF10" i="26"/>
  <c r="CZ10" i="26"/>
  <c r="L10" i="26"/>
  <c r="UH10" i="26"/>
  <c r="N10" i="26"/>
  <c r="DE10" i="26" s="1"/>
  <c r="UL10" i="26"/>
  <c r="J10" i="26"/>
  <c r="UI10" i="26"/>
  <c r="UG10" i="26"/>
  <c r="UH4" i="26"/>
  <c r="UG4" i="26"/>
  <c r="CZ4" i="26"/>
  <c r="UL4" i="26"/>
  <c r="UI4" i="26"/>
  <c r="M16" i="27" l="1"/>
  <c r="I13" i="21"/>
  <c r="I30" i="19"/>
  <c r="H30" i="19" s="1"/>
  <c r="I28" i="19"/>
  <c r="H28" i="19" s="1"/>
  <c r="I14" i="19"/>
  <c r="H14" i="19" s="1"/>
  <c r="H16" i="27"/>
  <c r="H21" i="21"/>
  <c r="H13" i="21"/>
  <c r="M28" i="19"/>
  <c r="H18" i="19"/>
  <c r="H9" i="27"/>
  <c r="E8" i="23"/>
  <c r="I10" i="26"/>
  <c r="H10" i="26" s="1"/>
  <c r="M13" i="21"/>
  <c r="M21" i="21"/>
  <c r="M9" i="27"/>
  <c r="M18" i="19"/>
  <c r="M30" i="19"/>
  <c r="M14" i="19"/>
  <c r="O8" i="23"/>
  <c r="Q21" i="21"/>
  <c r="DF21" i="21"/>
  <c r="DD13" i="21"/>
  <c r="R13" i="21" s="1"/>
  <c r="T13" i="21" s="1"/>
  <c r="DD21" i="21"/>
  <c r="Q14" i="19"/>
  <c r="DF14" i="19"/>
  <c r="R14" i="19" s="1"/>
  <c r="T14" i="19" s="1"/>
  <c r="DD30" i="19"/>
  <c r="DD18" i="19"/>
  <c r="Q28" i="19"/>
  <c r="DF28" i="19"/>
  <c r="DD28" i="19"/>
  <c r="O28" i="19"/>
  <c r="DE28" i="19"/>
  <c r="DD16" i="27"/>
  <c r="DD10" i="26"/>
  <c r="Q10" i="26"/>
  <c r="DF10" i="26"/>
  <c r="E8" i="24"/>
  <c r="P8" i="24"/>
  <c r="UM28" i="19"/>
  <c r="UM16" i="27"/>
  <c r="UM10" i="26"/>
  <c r="UM21" i="21"/>
  <c r="UM13" i="21"/>
  <c r="UM18" i="19"/>
  <c r="UM14" i="19"/>
  <c r="UM30" i="19"/>
  <c r="UM9" i="27"/>
  <c r="UM4" i="26"/>
  <c r="UJ16" i="27"/>
  <c r="O8" i="24"/>
  <c r="UJ21" i="21"/>
  <c r="UJ18" i="19"/>
  <c r="UJ9" i="27"/>
  <c r="O18" i="19"/>
  <c r="UJ14" i="19"/>
  <c r="UJ13" i="21"/>
  <c r="O13" i="21"/>
  <c r="UJ30" i="19"/>
  <c r="O30" i="19"/>
  <c r="UJ28" i="19"/>
  <c r="O9" i="27"/>
  <c r="Q9" i="27"/>
  <c r="O16" i="27"/>
  <c r="Q13" i="21"/>
  <c r="O21" i="21"/>
  <c r="Q18" i="19"/>
  <c r="O14" i="19"/>
  <c r="Q30" i="19"/>
  <c r="Q16" i="27"/>
  <c r="R9" i="27"/>
  <c r="T9" i="27" s="1"/>
  <c r="O10" i="26"/>
  <c r="UJ10" i="26"/>
  <c r="K10" i="26"/>
  <c r="M10" i="26" s="1"/>
  <c r="UJ4" i="26"/>
  <c r="A21" i="21" l="1" a="1"/>
  <c r="A21" i="21" s="1"/>
  <c r="R18" i="19"/>
  <c r="T18" i="19" s="1"/>
  <c r="R10" i="26"/>
  <c r="T10" i="26" s="1"/>
  <c r="R21" i="21"/>
  <c r="T21" i="21" s="1"/>
  <c r="R16" i="27"/>
  <c r="T16" i="27" s="1"/>
  <c r="E13" i="21"/>
  <c r="S13" i="21"/>
  <c r="R30" i="19"/>
  <c r="T30" i="19" s="1"/>
  <c r="E14" i="19"/>
  <c r="S14" i="19"/>
  <c r="R28" i="19"/>
  <c r="T28" i="19" s="1"/>
  <c r="S9" i="27"/>
  <c r="E9" i="27"/>
  <c r="E18" i="19" l="1"/>
  <c r="S16" i="27"/>
  <c r="S10" i="26"/>
  <c r="A30" i="19" a="1"/>
  <c r="A30" i="19" s="1"/>
  <c r="A28" i="19" a="1"/>
  <c r="A28" i="19" s="1"/>
  <c r="A16" i="27" a="1"/>
  <c r="A16" i="27" s="1"/>
  <c r="A10" i="26" a="1"/>
  <c r="A10" i="26" s="1"/>
  <c r="S21" i="21"/>
  <c r="E21" i="21"/>
  <c r="S18" i="19"/>
  <c r="E10" i="26"/>
  <c r="S30" i="19"/>
  <c r="E16" i="27"/>
  <c r="E30" i="19"/>
  <c r="E28" i="19"/>
  <c r="S28" i="19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CQ13" i="22"/>
  <c r="CR13" i="22"/>
  <c r="CS13" i="22"/>
  <c r="CT13" i="22"/>
  <c r="CU13" i="22"/>
  <c r="CV13" i="22"/>
  <c r="CX13" i="22"/>
  <c r="CY13" i="22"/>
  <c r="CZ13" i="22"/>
  <c r="WT13" i="22"/>
  <c r="WU13" i="22"/>
  <c r="WV13" i="22"/>
  <c r="XJ13" i="22" s="1"/>
  <c r="WW13" i="22"/>
  <c r="XK13" i="22" s="1"/>
  <c r="WX13" i="22"/>
  <c r="WY13" i="22"/>
  <c r="WZ13" i="22"/>
  <c r="XA13" i="22"/>
  <c r="XM13" i="22" s="1"/>
  <c r="XB13" i="22"/>
  <c r="XN13" i="22" s="1"/>
  <c r="XC13" i="22"/>
  <c r="XD13" i="22"/>
  <c r="XE13" i="22"/>
  <c r="XF13" i="22"/>
  <c r="XQ13" i="22" s="1"/>
  <c r="XG13" i="22"/>
  <c r="XR13" i="22" s="1"/>
  <c r="XH13" i="22"/>
  <c r="G13" i="22" l="1"/>
  <c r="G12" i="22"/>
  <c r="F13" i="22"/>
  <c r="H13" i="22" s="1"/>
  <c r="I13" i="22"/>
  <c r="I12" i="22"/>
  <c r="F12" i="22"/>
  <c r="R13" i="22"/>
  <c r="S13" i="22" s="1"/>
  <c r="T13" i="22"/>
  <c r="U13" i="22" s="1"/>
  <c r="R12" i="22"/>
  <c r="S12" i="22" s="1"/>
  <c r="T12" i="22"/>
  <c r="U12" i="22" s="1"/>
  <c r="CW13" i="22"/>
  <c r="DA13" i="22" s="1"/>
  <c r="CW12" i="22"/>
  <c r="DA12" i="22" s="1"/>
  <c r="XL12" i="22"/>
  <c r="XS12" i="22"/>
  <c r="XO12" i="22"/>
  <c r="L12" i="22"/>
  <c r="M12" i="22" s="1"/>
  <c r="J12" i="22"/>
  <c r="K12" i="22" s="1"/>
  <c r="P12" i="22"/>
  <c r="DC12" i="22" s="1"/>
  <c r="N12" i="22"/>
  <c r="DB12" i="22" s="1"/>
  <c r="XO13" i="22"/>
  <c r="XL13" i="22"/>
  <c r="L13" i="22"/>
  <c r="M13" i="22" s="1"/>
  <c r="J13" i="22"/>
  <c r="K13" i="22" s="1"/>
  <c r="XS13" i="22"/>
  <c r="P13" i="22"/>
  <c r="N13" i="22"/>
  <c r="DB13" i="22" l="1"/>
  <c r="H12" i="22"/>
  <c r="Q13" i="22"/>
  <c r="DC13" i="22"/>
  <c r="XP12" i="22"/>
  <c r="XT12" i="22" s="1"/>
  <c r="XP13" i="22"/>
  <c r="XT13" i="22" s="1"/>
  <c r="Q12" i="22"/>
  <c r="O12" i="22"/>
  <c r="O13" i="22"/>
  <c r="V12" i="22" l="1"/>
  <c r="X12" i="22" s="1"/>
  <c r="V13" i="22"/>
  <c r="X13" i="22" s="1"/>
  <c r="W12" i="22" l="1"/>
  <c r="E12" i="22"/>
  <c r="E13" i="22"/>
  <c r="W13" i="22"/>
  <c r="CQ7" i="4" l="1"/>
  <c r="CR7" i="4"/>
  <c r="CS7" i="4"/>
  <c r="CT7" i="4"/>
  <c r="CU7" i="4"/>
  <c r="CV7" i="4"/>
  <c r="CX7" i="4"/>
  <c r="CY7" i="4"/>
  <c r="CZ7" i="4"/>
  <c r="UD11" i="27"/>
  <c r="UC11" i="27"/>
  <c r="UB11" i="27"/>
  <c r="UA11" i="27"/>
  <c r="TZ11" i="27"/>
  <c r="TY11" i="27"/>
  <c r="TX11" i="27"/>
  <c r="TW11" i="27"/>
  <c r="TV11" i="27"/>
  <c r="TU11" i="27"/>
  <c r="TT11" i="27"/>
  <c r="TS11" i="27"/>
  <c r="TR11" i="27"/>
  <c r="TQ11" i="27"/>
  <c r="TP11" i="27"/>
  <c r="TO11" i="27"/>
  <c r="TN11" i="27"/>
  <c r="TM11" i="27"/>
  <c r="TL11" i="27"/>
  <c r="TK11" i="27"/>
  <c r="DB11" i="27"/>
  <c r="DA11" i="27"/>
  <c r="CY11" i="27"/>
  <c r="CX11" i="27"/>
  <c r="CW11" i="27"/>
  <c r="CV11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7" i="27"/>
  <c r="UC7" i="27"/>
  <c r="UB7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DB7" i="27"/>
  <c r="DA7" i="27"/>
  <c r="CY7" i="27"/>
  <c r="CX7" i="27"/>
  <c r="CW7" i="27"/>
  <c r="CV7" i="27"/>
  <c r="UD10" i="27"/>
  <c r="UC10" i="27"/>
  <c r="UB10" i="27"/>
  <c r="UA10" i="27"/>
  <c r="TZ10" i="27"/>
  <c r="TY10" i="27"/>
  <c r="TX10" i="27"/>
  <c r="TW10" i="27"/>
  <c r="TV10" i="27"/>
  <c r="TU10" i="27"/>
  <c r="TT10" i="27"/>
  <c r="TS10" i="27"/>
  <c r="TR10" i="27"/>
  <c r="TQ10" i="27"/>
  <c r="TP10" i="27"/>
  <c r="TO10" i="27"/>
  <c r="TN10" i="27"/>
  <c r="TM10" i="27"/>
  <c r="TL10" i="27"/>
  <c r="TK10" i="27"/>
  <c r="DB10" i="27"/>
  <c r="DA10" i="27"/>
  <c r="CY10" i="27"/>
  <c r="CX10" i="27"/>
  <c r="CW10" i="27"/>
  <c r="CV10" i="27"/>
  <c r="UD4" i="27"/>
  <c r="UC4" i="27"/>
  <c r="UB4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DB4" i="27"/>
  <c r="DA4" i="27"/>
  <c r="CY4" i="27"/>
  <c r="CX4" i="27"/>
  <c r="CW4" i="27"/>
  <c r="CV4" i="27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UD11" i="26"/>
  <c r="UC11" i="26"/>
  <c r="UB11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DB11" i="26"/>
  <c r="DA11" i="26"/>
  <c r="CY11" i="26"/>
  <c r="CX11" i="26"/>
  <c r="CW11" i="26"/>
  <c r="CV11" i="26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5" i="26"/>
  <c r="UC5" i="26"/>
  <c r="UB5" i="26"/>
  <c r="UA5" i="26"/>
  <c r="TZ5" i="26"/>
  <c r="TY5" i="26"/>
  <c r="TX5" i="26"/>
  <c r="TW5" i="26"/>
  <c r="TV5" i="26"/>
  <c r="TU5" i="26"/>
  <c r="TT5" i="26"/>
  <c r="TS5" i="26"/>
  <c r="TR5" i="26"/>
  <c r="TQ5" i="26"/>
  <c r="TP5" i="26"/>
  <c r="TO5" i="26"/>
  <c r="TN5" i="26"/>
  <c r="TM5" i="26"/>
  <c r="TL5" i="26"/>
  <c r="TK5" i="26"/>
  <c r="DB5" i="26"/>
  <c r="DA5" i="26"/>
  <c r="CY5" i="26"/>
  <c r="CX5" i="26"/>
  <c r="CW5" i="26"/>
  <c r="CV5" i="26"/>
  <c r="TK4" i="19"/>
  <c r="F4" i="27" l="1"/>
  <c r="F11" i="27"/>
  <c r="G4" i="27"/>
  <c r="F10" i="27"/>
  <c r="F7" i="27"/>
  <c r="F5" i="27"/>
  <c r="G11" i="27"/>
  <c r="G10" i="27"/>
  <c r="G7" i="27"/>
  <c r="G5" i="27"/>
  <c r="G7" i="4"/>
  <c r="I7" i="4"/>
  <c r="F7" i="4"/>
  <c r="F9" i="26"/>
  <c r="F11" i="26"/>
  <c r="F5" i="26"/>
  <c r="F7" i="26"/>
  <c r="F8" i="26"/>
  <c r="G5" i="26"/>
  <c r="G11" i="26"/>
  <c r="G9" i="26"/>
  <c r="G7" i="26"/>
  <c r="G8" i="26"/>
  <c r="R7" i="4"/>
  <c r="S7" i="4" s="1"/>
  <c r="T7" i="4"/>
  <c r="U7" i="4" s="1"/>
  <c r="DC11" i="27"/>
  <c r="DC4" i="27"/>
  <c r="DC10" i="27"/>
  <c r="DC7" i="27"/>
  <c r="DC5" i="27"/>
  <c r="DC5" i="26"/>
  <c r="DC9" i="26"/>
  <c r="DC11" i="26"/>
  <c r="DC7" i="26"/>
  <c r="DC8" i="26"/>
  <c r="P9" i="26"/>
  <c r="CW7" i="4"/>
  <c r="DA7" i="4" s="1"/>
  <c r="J7" i="4"/>
  <c r="K7" i="4" s="1"/>
  <c r="UI11" i="27"/>
  <c r="UK11" i="27"/>
  <c r="CZ11" i="27"/>
  <c r="N7" i="4"/>
  <c r="DB7" i="4" s="1"/>
  <c r="P7" i="4"/>
  <c r="DC7" i="4" s="1"/>
  <c r="L7" i="4"/>
  <c r="M7" i="4" s="1"/>
  <c r="UF5" i="26"/>
  <c r="UF8" i="26"/>
  <c r="P11" i="27"/>
  <c r="P5" i="27"/>
  <c r="UH11" i="27"/>
  <c r="UF10" i="27"/>
  <c r="UK10" i="27"/>
  <c r="UH8" i="26"/>
  <c r="N11" i="26"/>
  <c r="UF7" i="26"/>
  <c r="CZ7" i="26"/>
  <c r="UF11" i="27"/>
  <c r="UG10" i="27"/>
  <c r="UH10" i="27"/>
  <c r="N7" i="27"/>
  <c r="P4" i="27"/>
  <c r="UF7" i="27"/>
  <c r="UK7" i="27"/>
  <c r="P7" i="27"/>
  <c r="UL11" i="27"/>
  <c r="UH7" i="27"/>
  <c r="UG5" i="27"/>
  <c r="UH5" i="27"/>
  <c r="N4" i="27"/>
  <c r="DE4" i="27" s="1"/>
  <c r="L5" i="27"/>
  <c r="N11" i="27"/>
  <c r="DE11" i="27" s="1"/>
  <c r="J4" i="27"/>
  <c r="K4" i="27" s="1"/>
  <c r="P10" i="27"/>
  <c r="UG11" i="27"/>
  <c r="UG4" i="27"/>
  <c r="UH4" i="27"/>
  <c r="J5" i="27"/>
  <c r="K5" i="27" s="1"/>
  <c r="J7" i="27"/>
  <c r="K7" i="27" s="1"/>
  <c r="N5" i="27"/>
  <c r="DE5" i="27" s="1"/>
  <c r="UF5" i="27"/>
  <c r="UK5" i="27"/>
  <c r="UI4" i="27"/>
  <c r="UK4" i="27"/>
  <c r="J10" i="27"/>
  <c r="K10" i="27" s="1"/>
  <c r="N10" i="27"/>
  <c r="UH5" i="26"/>
  <c r="N8" i="26"/>
  <c r="DE8" i="26" s="1"/>
  <c r="UH11" i="26"/>
  <c r="P5" i="26"/>
  <c r="UH7" i="26"/>
  <c r="UG9" i="26"/>
  <c r="N9" i="26"/>
  <c r="DE9" i="26" s="1"/>
  <c r="UI9" i="26"/>
  <c r="N7" i="26"/>
  <c r="DE7" i="26" s="1"/>
  <c r="UG5" i="26"/>
  <c r="UH9" i="26"/>
  <c r="P7" i="26"/>
  <c r="UG7" i="26"/>
  <c r="UL7" i="26"/>
  <c r="UI7" i="26"/>
  <c r="UK7" i="26"/>
  <c r="P8" i="26"/>
  <c r="UG8" i="26"/>
  <c r="UL8" i="26"/>
  <c r="P11" i="26"/>
  <c r="UF11" i="26"/>
  <c r="UK11" i="26"/>
  <c r="L8" i="26"/>
  <c r="UI8" i="26"/>
  <c r="UK8" i="26"/>
  <c r="N5" i="26"/>
  <c r="UI5" i="26"/>
  <c r="UF9" i="26"/>
  <c r="CZ11" i="26"/>
  <c r="CZ4" i="27"/>
  <c r="I4" i="27" s="1"/>
  <c r="UG7" i="27"/>
  <c r="UI10" i="27"/>
  <c r="L7" i="27"/>
  <c r="DD7" i="27" s="1"/>
  <c r="UI7" i="27"/>
  <c r="UI5" i="27"/>
  <c r="CZ10" i="27"/>
  <c r="L10" i="27"/>
  <c r="DD10" i="27" s="1"/>
  <c r="UL10" i="27"/>
  <c r="CZ7" i="27"/>
  <c r="I7" i="27" s="1"/>
  <c r="CZ5" i="27"/>
  <c r="I5" i="27" s="1"/>
  <c r="L4" i="27"/>
  <c r="DD4" i="27" s="1"/>
  <c r="UL4" i="27"/>
  <c r="UF4" i="27"/>
  <c r="UL7" i="27"/>
  <c r="UL5" i="27"/>
  <c r="L11" i="27"/>
  <c r="DD11" i="27" s="1"/>
  <c r="J11" i="27"/>
  <c r="UG11" i="26"/>
  <c r="L5" i="26"/>
  <c r="DD5" i="26" s="1"/>
  <c r="J5" i="26"/>
  <c r="L9" i="26"/>
  <c r="DD9" i="26" s="1"/>
  <c r="J9" i="26"/>
  <c r="J11" i="26"/>
  <c r="CZ8" i="26"/>
  <c r="I8" i="26" s="1"/>
  <c r="CZ5" i="26"/>
  <c r="J7" i="26"/>
  <c r="UL5" i="26"/>
  <c r="UK5" i="26"/>
  <c r="CZ9" i="26"/>
  <c r="L11" i="26"/>
  <c r="DD11" i="26" s="1"/>
  <c r="J8" i="26"/>
  <c r="UI11" i="26"/>
  <c r="UL9" i="26"/>
  <c r="UK9" i="26"/>
  <c r="UL11" i="26"/>
  <c r="L7" i="26"/>
  <c r="DD7" i="26" s="1"/>
  <c r="I10" i="27" l="1"/>
  <c r="H10" i="27" s="1"/>
  <c r="I11" i="27"/>
  <c r="M10" i="27"/>
  <c r="H5" i="27"/>
  <c r="H7" i="27"/>
  <c r="H4" i="27"/>
  <c r="H11" i="27"/>
  <c r="M4" i="27"/>
  <c r="M7" i="27"/>
  <c r="H7" i="4"/>
  <c r="I5" i="26"/>
  <c r="I7" i="26"/>
  <c r="H7" i="26" s="1"/>
  <c r="I11" i="26"/>
  <c r="H11" i="26" s="1"/>
  <c r="I9" i="26"/>
  <c r="H9" i="26" s="1"/>
  <c r="H8" i="26"/>
  <c r="H5" i="26"/>
  <c r="M5" i="27"/>
  <c r="Q7" i="27"/>
  <c r="DF7" i="27"/>
  <c r="DD5" i="27"/>
  <c r="Q5" i="27"/>
  <c r="DF5" i="27"/>
  <c r="O7" i="27"/>
  <c r="DE7" i="27"/>
  <c r="Q11" i="27"/>
  <c r="DF11" i="27"/>
  <c r="O10" i="27"/>
  <c r="DE10" i="27"/>
  <c r="Q4" i="27"/>
  <c r="DF4" i="27"/>
  <c r="Q10" i="27"/>
  <c r="DF10" i="27"/>
  <c r="DD8" i="26"/>
  <c r="Q8" i="26"/>
  <c r="DF8" i="26"/>
  <c r="Q5" i="26"/>
  <c r="DF5" i="26"/>
  <c r="Q9" i="26"/>
  <c r="DF9" i="26"/>
  <c r="Q7" i="26"/>
  <c r="DF7" i="26"/>
  <c r="O11" i="26"/>
  <c r="DE11" i="26"/>
  <c r="Q11" i="26"/>
  <c r="DF11" i="26"/>
  <c r="O5" i="26"/>
  <c r="DE5" i="26"/>
  <c r="UM7" i="27"/>
  <c r="UM4" i="27"/>
  <c r="UM10" i="27"/>
  <c r="UM5" i="27"/>
  <c r="UM11" i="27"/>
  <c r="UM8" i="26"/>
  <c r="UM9" i="26"/>
  <c r="UM11" i="26"/>
  <c r="UM7" i="26"/>
  <c r="UM5" i="26"/>
  <c r="V7" i="4"/>
  <c r="X7" i="4" s="1"/>
  <c r="O4" i="27"/>
  <c r="O9" i="26"/>
  <c r="O7" i="4"/>
  <c r="Q7" i="4"/>
  <c r="UJ10" i="27"/>
  <c r="UJ5" i="26"/>
  <c r="UJ8" i="26"/>
  <c r="O7" i="26"/>
  <c r="UJ5" i="27"/>
  <c r="UJ9" i="26"/>
  <c r="O8" i="26"/>
  <c r="UJ11" i="27"/>
  <c r="UJ4" i="27"/>
  <c r="O5" i="27"/>
  <c r="O11" i="27"/>
  <c r="UJ7" i="26"/>
  <c r="UJ7" i="27"/>
  <c r="K11" i="27"/>
  <c r="M11" i="27" s="1"/>
  <c r="K11" i="26"/>
  <c r="M11" i="26" s="1"/>
  <c r="UJ11" i="26"/>
  <c r="K7" i="26"/>
  <c r="M7" i="26" s="1"/>
  <c r="K8" i="26"/>
  <c r="M8" i="26" s="1"/>
  <c r="K9" i="26"/>
  <c r="M9" i="26" s="1"/>
  <c r="K5" i="26"/>
  <c r="M5" i="26" s="1"/>
  <c r="R9" i="26" l="1"/>
  <c r="T9" i="26" s="1"/>
  <c r="R5" i="27"/>
  <c r="T5" i="27" s="1"/>
  <c r="E7" i="4"/>
  <c r="R11" i="27"/>
  <c r="T11" i="27" s="1"/>
  <c r="W7" i="4"/>
  <c r="R8" i="26"/>
  <c r="T8" i="26" s="1"/>
  <c r="R4" i="27"/>
  <c r="T4" i="27" s="1"/>
  <c r="R7" i="27"/>
  <c r="T7" i="27" s="1"/>
  <c r="R10" i="27"/>
  <c r="T10" i="27" s="1"/>
  <c r="R5" i="26"/>
  <c r="T5" i="26" s="1"/>
  <c r="R11" i="26"/>
  <c r="T11" i="26" s="1"/>
  <c r="R7" i="26"/>
  <c r="T7" i="26" s="1"/>
  <c r="E11" i="27" l="1"/>
  <c r="S9" i="26"/>
  <c r="S8" i="26"/>
  <c r="S5" i="27"/>
  <c r="E5" i="27"/>
  <c r="E9" i="26"/>
  <c r="S11" i="27"/>
  <c r="E8" i="26"/>
  <c r="E10" i="27"/>
  <c r="S10" i="27"/>
  <c r="E7" i="27"/>
  <c r="S7" i="27"/>
  <c r="E4" i="27"/>
  <c r="S4" i="27"/>
  <c r="S7" i="26"/>
  <c r="S5" i="26"/>
  <c r="E11" i="26"/>
  <c r="S11" i="26"/>
  <c r="E5" i="26"/>
  <c r="E7" i="26"/>
  <c r="CV15" i="19"/>
  <c r="CW15" i="19"/>
  <c r="CX15" i="19"/>
  <c r="CY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F15" i="19" l="1"/>
  <c r="G15" i="19"/>
  <c r="A6" i="27" a="1"/>
  <c r="A6" i="27" s="1"/>
  <c r="A14" i="27" a="1"/>
  <c r="A14" i="27" s="1"/>
  <c r="A8" i="27" a="1"/>
  <c r="A8" i="27" s="1"/>
  <c r="A9" i="27" a="1"/>
  <c r="A9" i="27" s="1"/>
  <c r="DC15" i="19"/>
  <c r="A7" i="27" a="1"/>
  <c r="A7" i="27" s="1"/>
  <c r="A5" i="27" a="1"/>
  <c r="A5" i="27" s="1"/>
  <c r="A10" i="27" a="1"/>
  <c r="A10" i="27" s="1"/>
  <c r="A4" i="27" a="1"/>
  <c r="A4" i="27" s="1"/>
  <c r="A11" i="27" a="1"/>
  <c r="A11" i="27" s="1"/>
  <c r="A11" i="26" a="1"/>
  <c r="A11" i="26" s="1"/>
  <c r="UF15" i="19"/>
  <c r="P15" i="19"/>
  <c r="DF15" i="19" s="1"/>
  <c r="N15" i="19"/>
  <c r="DE15" i="19" s="1"/>
  <c r="UK15" i="19"/>
  <c r="CZ15" i="19"/>
  <c r="UH15" i="19"/>
  <c r="UL15" i="19"/>
  <c r="UG15" i="19"/>
  <c r="L15" i="19"/>
  <c r="DD15" i="19" s="1"/>
  <c r="J15" i="19"/>
  <c r="UI15" i="19"/>
  <c r="I15" i="19" l="1"/>
  <c r="H15" i="19" s="1"/>
  <c r="UM15" i="19"/>
  <c r="Q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15" i="19"/>
  <c r="UJ15" i="19"/>
  <c r="K15" i="19"/>
  <c r="M15" i="19" s="1"/>
  <c r="R15" i="19" l="1"/>
  <c r="T15" i="19" s="1"/>
  <c r="S15" i="19" l="1"/>
  <c r="E15" i="19"/>
  <c r="CV22" i="19" l="1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19" i="19"/>
  <c r="CW19" i="19"/>
  <c r="CX19" i="19"/>
  <c r="CY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17" i="19" l="1"/>
  <c r="G19" i="19"/>
  <c r="G22" i="19"/>
  <c r="F17" i="19"/>
  <c r="F19" i="19"/>
  <c r="F22" i="19"/>
  <c r="DC17" i="19"/>
  <c r="DC19" i="19"/>
  <c r="DC22" i="19"/>
  <c r="UK22" i="19"/>
  <c r="UF22" i="19"/>
  <c r="P22" i="19"/>
  <c r="DF22" i="19" s="1"/>
  <c r="CZ22" i="19"/>
  <c r="I22" i="19" s="1"/>
  <c r="N22" i="19"/>
  <c r="DE22" i="19" s="1"/>
  <c r="UH22" i="19"/>
  <c r="UG22" i="19"/>
  <c r="UL22" i="19"/>
  <c r="L22" i="19"/>
  <c r="DD22" i="19" s="1"/>
  <c r="J22" i="19"/>
  <c r="UI22" i="19"/>
  <c r="UK19" i="19"/>
  <c r="UF19" i="19"/>
  <c r="P19" i="19"/>
  <c r="DF19" i="19" s="1"/>
  <c r="N19" i="19"/>
  <c r="DE19" i="19" s="1"/>
  <c r="CZ19" i="19"/>
  <c r="I19" i="19" s="1"/>
  <c r="UG19" i="19"/>
  <c r="UH19" i="19"/>
  <c r="UL19" i="19"/>
  <c r="L19" i="19"/>
  <c r="DD19" i="19" s="1"/>
  <c r="J19" i="19"/>
  <c r="K19" i="19" s="1"/>
  <c r="M19" i="19" s="1"/>
  <c r="UI19" i="19"/>
  <c r="UK17" i="19"/>
  <c r="UG17" i="19"/>
  <c r="N17" i="19"/>
  <c r="DE17" i="19" s="1"/>
  <c r="CZ17" i="19"/>
  <c r="UF17" i="19"/>
  <c r="P17" i="19"/>
  <c r="DF17" i="19" s="1"/>
  <c r="UH17" i="19"/>
  <c r="UL17" i="19"/>
  <c r="L17" i="19"/>
  <c r="DD17" i="19" s="1"/>
  <c r="J17" i="19"/>
  <c r="UI17" i="19"/>
  <c r="I17" i="19" l="1"/>
  <c r="H17" i="19" s="1"/>
  <c r="H22" i="19"/>
  <c r="H19" i="19"/>
  <c r="UM22" i="19"/>
  <c r="UM19" i="19"/>
  <c r="UM17" i="19"/>
  <c r="Q22" i="19"/>
  <c r="O22" i="19"/>
  <c r="O17" i="19"/>
  <c r="R17" i="19"/>
  <c r="T17" i="19" s="1"/>
  <c r="O19" i="19"/>
  <c r="R19" i="19"/>
  <c r="T19" i="19" s="1"/>
  <c r="Q19" i="19"/>
  <c r="UJ17" i="19"/>
  <c r="UJ22" i="19"/>
  <c r="K22" i="19"/>
  <c r="M22" i="19" s="1"/>
  <c r="Q17" i="19"/>
  <c r="UJ19" i="19"/>
  <c r="K17" i="19"/>
  <c r="M17" i="19" s="1"/>
  <c r="A22" i="19" l="1" a="1"/>
  <c r="A22" i="19" s="1"/>
  <c r="S17" i="19"/>
  <c r="S19" i="19"/>
  <c r="R22" i="19"/>
  <c r="T22" i="19" s="1"/>
  <c r="E19" i="19"/>
  <c r="E17" i="19"/>
  <c r="S22" i="19" l="1"/>
  <c r="E22" i="19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8" i="23"/>
  <c r="CJ18" i="23"/>
  <c r="CK18" i="23"/>
  <c r="CL18" i="23"/>
  <c r="CM18" i="23"/>
  <c r="CN18" i="23"/>
  <c r="CP18" i="23"/>
  <c r="CQ18" i="23"/>
  <c r="CR18" i="23"/>
  <c r="WL18" i="23"/>
  <c r="WM18" i="23"/>
  <c r="WN18" i="23"/>
  <c r="XB18" i="23" s="1"/>
  <c r="WO18" i="23"/>
  <c r="XC18" i="23" s="1"/>
  <c r="WP18" i="23"/>
  <c r="WQ18" i="23"/>
  <c r="WR18" i="23"/>
  <c r="WS18" i="23"/>
  <c r="XE18" i="23" s="1"/>
  <c r="WT18" i="23"/>
  <c r="XF18" i="23" s="1"/>
  <c r="WU18" i="23"/>
  <c r="WV18" i="23"/>
  <c r="WW18" i="23"/>
  <c r="WX18" i="23"/>
  <c r="XI18" i="23" s="1"/>
  <c r="WY18" i="23"/>
  <c r="XJ18" i="23" s="1"/>
  <c r="WZ18" i="23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6" i="22"/>
  <c r="CR16" i="22"/>
  <c r="CS16" i="22"/>
  <c r="CT16" i="22"/>
  <c r="CU16" i="22"/>
  <c r="CV16" i="22"/>
  <c r="CX16" i="22"/>
  <c r="CY16" i="22"/>
  <c r="CZ16" i="22"/>
  <c r="WT16" i="22"/>
  <c r="WU16" i="22"/>
  <c r="WV16" i="22"/>
  <c r="XJ16" i="22" s="1"/>
  <c r="WW16" i="22"/>
  <c r="XK16" i="22" s="1"/>
  <c r="WX16" i="22"/>
  <c r="WY16" i="22"/>
  <c r="WZ16" i="22"/>
  <c r="XA16" i="22"/>
  <c r="XM16" i="22" s="1"/>
  <c r="XB16" i="22"/>
  <c r="XN16" i="22" s="1"/>
  <c r="XC16" i="22"/>
  <c r="XD16" i="22"/>
  <c r="XE16" i="22"/>
  <c r="XF16" i="22"/>
  <c r="XQ16" i="22" s="1"/>
  <c r="XG16" i="22"/>
  <c r="XR16" i="22" s="1"/>
  <c r="XH16" i="22"/>
  <c r="CQ25" i="4"/>
  <c r="CR25" i="4"/>
  <c r="CS25" i="4"/>
  <c r="CT25" i="4"/>
  <c r="CU25" i="4"/>
  <c r="CV25" i="4"/>
  <c r="CX25" i="4"/>
  <c r="CY25" i="4"/>
  <c r="CZ25" i="4"/>
  <c r="CQ15" i="4"/>
  <c r="CR15" i="4"/>
  <c r="CS15" i="4"/>
  <c r="G15" i="4" s="1"/>
  <c r="CT15" i="4"/>
  <c r="CU15" i="4"/>
  <c r="CV15" i="4"/>
  <c r="CX15" i="4"/>
  <c r="CY15" i="4"/>
  <c r="CZ15" i="4"/>
  <c r="G16" i="22" l="1"/>
  <c r="F25" i="4"/>
  <c r="I25" i="4"/>
  <c r="I15" i="4"/>
  <c r="F15" i="4"/>
  <c r="H15" i="4" s="1"/>
  <c r="G25" i="4"/>
  <c r="F18" i="23"/>
  <c r="I18" i="23"/>
  <c r="G18" i="23"/>
  <c r="G14" i="24"/>
  <c r="F14" i="24"/>
  <c r="I14" i="24"/>
  <c r="I7" i="22"/>
  <c r="F7" i="22"/>
  <c r="G10" i="22"/>
  <c r="I10" i="22"/>
  <c r="F10" i="22"/>
  <c r="I16" i="22"/>
  <c r="F16" i="22"/>
  <c r="G7" i="22"/>
  <c r="R15" i="4"/>
  <c r="S15" i="4" s="1"/>
  <c r="T15" i="4"/>
  <c r="U15" i="4" s="1"/>
  <c r="R25" i="4"/>
  <c r="S25" i="4" s="1"/>
  <c r="T25" i="4"/>
  <c r="U25" i="4" s="1"/>
  <c r="R7" i="22"/>
  <c r="S7" i="22" s="1"/>
  <c r="T7" i="22"/>
  <c r="U7" i="22" s="1"/>
  <c r="R16" i="22"/>
  <c r="S16" i="22" s="1"/>
  <c r="T16" i="22"/>
  <c r="U16" i="22" s="1"/>
  <c r="T10" i="22"/>
  <c r="U10" i="22" s="1"/>
  <c r="R10" i="22"/>
  <c r="S10" i="22" s="1"/>
  <c r="L14" i="24"/>
  <c r="L18" i="23"/>
  <c r="CO18" i="23"/>
  <c r="CS18" i="23" s="1"/>
  <c r="CW10" i="22"/>
  <c r="DA10" i="22" s="1"/>
  <c r="CW7" i="22"/>
  <c r="DA7" i="22" s="1"/>
  <c r="CO14" i="24"/>
  <c r="CS14" i="24" s="1"/>
  <c r="XG14" i="24"/>
  <c r="XD14" i="24"/>
  <c r="XK14" i="24"/>
  <c r="J14" i="24"/>
  <c r="XK18" i="23"/>
  <c r="XG18" i="23"/>
  <c r="XD18" i="23"/>
  <c r="J18" i="23"/>
  <c r="J10" i="22"/>
  <c r="K10" i="22" s="1"/>
  <c r="XS10" i="22"/>
  <c r="XO10" i="22"/>
  <c r="XL10" i="22"/>
  <c r="L10" i="22"/>
  <c r="M10" i="22" s="1"/>
  <c r="P10" i="22"/>
  <c r="DC10" i="22" s="1"/>
  <c r="N10" i="22"/>
  <c r="CW16" i="22"/>
  <c r="DA16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6" i="22"/>
  <c r="J16" i="22"/>
  <c r="K16" i="22" s="1"/>
  <c r="XO16" i="22"/>
  <c r="XS16" i="22"/>
  <c r="L16" i="22"/>
  <c r="M16" i="22" s="1"/>
  <c r="P16" i="22"/>
  <c r="DC16" i="22" s="1"/>
  <c r="N16" i="22"/>
  <c r="CW25" i="4"/>
  <c r="DA25" i="4" s="1"/>
  <c r="J25" i="4"/>
  <c r="K25" i="4" s="1"/>
  <c r="CW15" i="4"/>
  <c r="DA15" i="4" s="1"/>
  <c r="L25" i="4"/>
  <c r="M25" i="4" s="1"/>
  <c r="P25" i="4"/>
  <c r="DC25" i="4" s="1"/>
  <c r="N25" i="4"/>
  <c r="DB25" i="4" s="1"/>
  <c r="L15" i="4"/>
  <c r="M15" i="4" s="1"/>
  <c r="P15" i="4"/>
  <c r="DC15" i="4" s="1"/>
  <c r="N15" i="4"/>
  <c r="J15" i="4"/>
  <c r="K15" i="4" s="1"/>
  <c r="H16" i="22" l="1"/>
  <c r="A16" i="22" s="1" a="1"/>
  <c r="A16" i="22" s="1"/>
  <c r="DB15" i="4"/>
  <c r="V15" i="4" s="1"/>
  <c r="X15" i="4" s="1"/>
  <c r="DB16" i="22"/>
  <c r="DB10" i="22"/>
  <c r="H25" i="4"/>
  <c r="H18" i="23"/>
  <c r="A18" i="23" s="1" a="1"/>
  <c r="A18" i="23" s="1"/>
  <c r="H14" i="24"/>
  <c r="H10" i="22"/>
  <c r="H7" i="22"/>
  <c r="CT14" i="24"/>
  <c r="CU14" i="24"/>
  <c r="CU18" i="23"/>
  <c r="CT18" i="23"/>
  <c r="M14" i="24"/>
  <c r="M18" i="23"/>
  <c r="XP10" i="22"/>
  <c r="XT10" i="22" s="1"/>
  <c r="XP7" i="22"/>
  <c r="XT7" i="22" s="1"/>
  <c r="XH14" i="24"/>
  <c r="XL14" i="24" s="1"/>
  <c r="K14" i="24"/>
  <c r="XH18" i="23"/>
  <c r="XL18" i="23" s="1"/>
  <c r="K18" i="23"/>
  <c r="O10" i="22"/>
  <c r="Q10" i="22"/>
  <c r="XP16" i="22"/>
  <c r="XT16" i="22" s="1"/>
  <c r="Q7" i="22"/>
  <c r="O7" i="22"/>
  <c r="O16" i="22"/>
  <c r="Q16" i="22"/>
  <c r="O25" i="4"/>
  <c r="Q25" i="4"/>
  <c r="O15" i="4"/>
  <c r="Q15" i="4"/>
  <c r="A25" i="4" l="1" a="1"/>
  <c r="A25" i="4" s="1"/>
  <c r="N14" i="24"/>
  <c r="P14" i="24" s="1"/>
  <c r="N18" i="23"/>
  <c r="P18" i="23" s="1"/>
  <c r="V10" i="22"/>
  <c r="X10" i="22" s="1"/>
  <c r="V7" i="22"/>
  <c r="X7" i="22" s="1"/>
  <c r="V16" i="22"/>
  <c r="X16" i="22" s="1"/>
  <c r="E15" i="4"/>
  <c r="V25" i="4"/>
  <c r="X25" i="4" s="1"/>
  <c r="W15" i="4"/>
  <c r="W16" i="22" l="1"/>
  <c r="W7" i="22"/>
  <c r="W10" i="22"/>
  <c r="E14" i="24"/>
  <c r="O18" i="23"/>
  <c r="E18" i="23"/>
  <c r="O14" i="24"/>
  <c r="E10" i="22"/>
  <c r="E7" i="22"/>
  <c r="E16" i="22"/>
  <c r="W25" i="4"/>
  <c r="E25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H6" i="4" s="1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9" i="21"/>
  <c r="CW9" i="21"/>
  <c r="CX9" i="21"/>
  <c r="CY9" i="21"/>
  <c r="DA9" i="21"/>
  <c r="DB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UB9" i="21"/>
  <c r="UC9" i="21"/>
  <c r="UD9" i="21"/>
  <c r="CV10" i="19"/>
  <c r="CW10" i="19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G9" i="21" l="1"/>
  <c r="F9" i="21"/>
  <c r="G10" i="19"/>
  <c r="F10" i="19"/>
  <c r="CT6" i="24"/>
  <c r="CU6" i="24"/>
  <c r="DC9" i="21"/>
  <c r="DC10" i="19"/>
  <c r="M6" i="24"/>
  <c r="O6" i="4"/>
  <c r="Q6" i="4"/>
  <c r="XH6" i="24"/>
  <c r="XL6" i="24" s="1"/>
  <c r="K6" i="24"/>
  <c r="UF9" i="21"/>
  <c r="UK9" i="21"/>
  <c r="N9" i="21"/>
  <c r="DE9" i="21" s="1"/>
  <c r="CZ9" i="21"/>
  <c r="I9" i="21" s="1"/>
  <c r="P9" i="21"/>
  <c r="DF9" i="21" s="1"/>
  <c r="UH9" i="21"/>
  <c r="UG9" i="21"/>
  <c r="UL9" i="21"/>
  <c r="L9" i="21"/>
  <c r="DD9" i="21" s="1"/>
  <c r="J9" i="21"/>
  <c r="UI9" i="21"/>
  <c r="UF10" i="19"/>
  <c r="UK10" i="19"/>
  <c r="P10" i="19"/>
  <c r="DF10" i="19" s="1"/>
  <c r="CZ10" i="19"/>
  <c r="I10" i="19" s="1"/>
  <c r="UH10" i="19"/>
  <c r="UG10" i="19"/>
  <c r="UL10" i="19"/>
  <c r="N10" i="19"/>
  <c r="DE10" i="19" s="1"/>
  <c r="L10" i="19"/>
  <c r="DD10" i="19" s="1"/>
  <c r="J10" i="19"/>
  <c r="K10" i="19" s="1"/>
  <c r="UI10" i="19"/>
  <c r="M10" i="19" l="1"/>
  <c r="H10" i="19"/>
  <c r="H9" i="21"/>
  <c r="UM9" i="21"/>
  <c r="UM10" i="19"/>
  <c r="Q10" i="19"/>
  <c r="O9" i="21"/>
  <c r="K9" i="21"/>
  <c r="M9" i="21" s="1"/>
  <c r="O10" i="19"/>
  <c r="UJ10" i="19"/>
  <c r="V6" i="4"/>
  <c r="X6" i="4" s="1"/>
  <c r="N6" i="24"/>
  <c r="P6" i="24" s="1"/>
  <c r="UJ9" i="21"/>
  <c r="Q9" i="21"/>
  <c r="E6" i="4" l="1"/>
  <c r="E6" i="24"/>
  <c r="W6" i="4"/>
  <c r="R9" i="21"/>
  <c r="T9" i="21" s="1"/>
  <c r="O6" i="24"/>
  <c r="R10" i="19"/>
  <c r="T10" i="19" s="1"/>
  <c r="S9" i="21" l="1"/>
  <c r="S10" i="19"/>
  <c r="E9" i="21"/>
  <c r="E10" i="19"/>
  <c r="CI13" i="23" l="1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5" i="22"/>
  <c r="XG15" i="22"/>
  <c r="XR15" i="22" s="1"/>
  <c r="XF15" i="22"/>
  <c r="XQ15" i="22" s="1"/>
  <c r="XE15" i="22"/>
  <c r="XD15" i="22"/>
  <c r="XC15" i="22"/>
  <c r="XB15" i="22"/>
  <c r="XN15" i="22" s="1"/>
  <c r="XA15" i="22"/>
  <c r="XM15" i="22" s="1"/>
  <c r="WZ15" i="22"/>
  <c r="WY15" i="22"/>
  <c r="WX15" i="22"/>
  <c r="WW15" i="22"/>
  <c r="XK15" i="22" s="1"/>
  <c r="WV15" i="22"/>
  <c r="XJ15" i="22" s="1"/>
  <c r="WU15" i="22"/>
  <c r="WT15" i="22"/>
  <c r="CZ15" i="22"/>
  <c r="CY15" i="22"/>
  <c r="CX15" i="22"/>
  <c r="CV15" i="22"/>
  <c r="CU15" i="22"/>
  <c r="CT15" i="22"/>
  <c r="CS15" i="22"/>
  <c r="CR15" i="22"/>
  <c r="CQ15" i="22"/>
  <c r="XH9" i="22"/>
  <c r="XG9" i="22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14" i="22"/>
  <c r="XG14" i="22"/>
  <c r="XR14" i="22" s="1"/>
  <c r="XF14" i="22"/>
  <c r="XQ14" i="22" s="1"/>
  <c r="XE14" i="22"/>
  <c r="XD14" i="22"/>
  <c r="XC14" i="22"/>
  <c r="XB14" i="22"/>
  <c r="XN14" i="22" s="1"/>
  <c r="XA14" i="22"/>
  <c r="XM14" i="22" s="1"/>
  <c r="WZ14" i="22"/>
  <c r="WY14" i="22"/>
  <c r="WX14" i="22"/>
  <c r="WW14" i="22"/>
  <c r="XK14" i="22" s="1"/>
  <c r="WV14" i="22"/>
  <c r="XJ14" i="22" s="1"/>
  <c r="WU14" i="22"/>
  <c r="WT14" i="22"/>
  <c r="CZ14" i="22"/>
  <c r="CY14" i="22"/>
  <c r="CX14" i="22"/>
  <c r="CV14" i="22"/>
  <c r="CU14" i="22"/>
  <c r="CT14" i="22"/>
  <c r="CS14" i="22"/>
  <c r="CR14" i="22"/>
  <c r="CQ14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3" i="23"/>
  <c r="F13" i="23"/>
  <c r="I13" i="23"/>
  <c r="I4" i="24"/>
  <c r="F4" i="24"/>
  <c r="F5" i="24"/>
  <c r="I5" i="24"/>
  <c r="G5" i="24"/>
  <c r="F5" i="22"/>
  <c r="I5" i="22"/>
  <c r="F6" i="22"/>
  <c r="H6" i="22" s="1"/>
  <c r="I6" i="22"/>
  <c r="I4" i="22"/>
  <c r="F4" i="22"/>
  <c r="F8" i="22"/>
  <c r="I8" i="22"/>
  <c r="I9" i="22"/>
  <c r="F9" i="22"/>
  <c r="G8" i="22"/>
  <c r="G9" i="22"/>
  <c r="I15" i="22"/>
  <c r="F15" i="22"/>
  <c r="G15" i="22"/>
  <c r="F14" i="22"/>
  <c r="I14" i="22"/>
  <c r="G5" i="22"/>
  <c r="H5" i="22" s="1"/>
  <c r="G14" i="22"/>
  <c r="T8" i="22"/>
  <c r="U8" i="22" s="1"/>
  <c r="R8" i="22"/>
  <c r="S8" i="22" s="1"/>
  <c r="R9" i="22"/>
  <c r="S9" i="22" s="1"/>
  <c r="T9" i="22"/>
  <c r="U9" i="22" s="1"/>
  <c r="T6" i="22"/>
  <c r="U6" i="22" s="1"/>
  <c r="R6" i="22"/>
  <c r="S6" i="22" s="1"/>
  <c r="T4" i="22"/>
  <c r="U4" i="22" s="1"/>
  <c r="R4" i="22"/>
  <c r="S4" i="22" s="1"/>
  <c r="R15" i="22"/>
  <c r="S15" i="22" s="1"/>
  <c r="T15" i="22"/>
  <c r="U15" i="22" s="1"/>
  <c r="R14" i="22"/>
  <c r="S14" i="22" s="1"/>
  <c r="T14" i="22"/>
  <c r="U14" i="22" s="1"/>
  <c r="R5" i="22"/>
  <c r="S5" i="22" s="1"/>
  <c r="T5" i="22"/>
  <c r="U5" i="22" s="1"/>
  <c r="L5" i="24"/>
  <c r="L4" i="24"/>
  <c r="L13" i="23"/>
  <c r="CO5" i="24"/>
  <c r="CS5" i="24" s="1"/>
  <c r="CO4" i="24"/>
  <c r="CS4" i="24" s="1"/>
  <c r="CO13" i="23"/>
  <c r="CS13" i="23" s="1"/>
  <c r="CW15" i="22"/>
  <c r="DA15" i="22" s="1"/>
  <c r="XS15" i="22"/>
  <c r="P4" i="22"/>
  <c r="DC4" i="22" s="1"/>
  <c r="XK13" i="23"/>
  <c r="XG13" i="23"/>
  <c r="XD13" i="23"/>
  <c r="J13" i="23"/>
  <c r="K13" i="23" s="1"/>
  <c r="P15" i="22"/>
  <c r="DC15" i="22" s="1"/>
  <c r="J4" i="24"/>
  <c r="XG5" i="24"/>
  <c r="J5" i="24"/>
  <c r="K5" i="24" s="1"/>
  <c r="P8" i="22"/>
  <c r="DC8" i="22" s="1"/>
  <c r="CW4" i="22"/>
  <c r="DA4" i="22" s="1"/>
  <c r="P14" i="22"/>
  <c r="DC14" i="22" s="1"/>
  <c r="XD4" i="24"/>
  <c r="XG4" i="24"/>
  <c r="XK4" i="24"/>
  <c r="XD5" i="24"/>
  <c r="XK5" i="24"/>
  <c r="J6" i="22"/>
  <c r="K6" i="22" s="1"/>
  <c r="XS14" i="22"/>
  <c r="CW6" i="22"/>
  <c r="DA6" i="22" s="1"/>
  <c r="XO4" i="22"/>
  <c r="XS6" i="22"/>
  <c r="XL14" i="22"/>
  <c r="L8" i="22"/>
  <c r="M8" i="22" s="1"/>
  <c r="L14" i="22"/>
  <c r="M14" i="22" s="1"/>
  <c r="XS4" i="22"/>
  <c r="XL8" i="22"/>
  <c r="N14" i="22"/>
  <c r="XO8" i="22"/>
  <c r="P5" i="22"/>
  <c r="DC5" i="22" s="1"/>
  <c r="XL5" i="22"/>
  <c r="XO5" i="22"/>
  <c r="N8" i="22"/>
  <c r="DB8" i="22" s="1"/>
  <c r="P9" i="22"/>
  <c r="DC9" i="22" s="1"/>
  <c r="L6" i="22"/>
  <c r="M6" i="22" s="1"/>
  <c r="J4" i="22"/>
  <c r="K4" i="22" s="1"/>
  <c r="XS8" i="22"/>
  <c r="XO14" i="22"/>
  <c r="XL9" i="22"/>
  <c r="N6" i="22"/>
  <c r="DB6" i="22" s="1"/>
  <c r="XO6" i="22"/>
  <c r="CW5" i="22"/>
  <c r="DA5" i="22" s="1"/>
  <c r="N4" i="22"/>
  <c r="XO9" i="22"/>
  <c r="P6" i="22"/>
  <c r="DC6" i="22" s="1"/>
  <c r="CW8" i="22"/>
  <c r="DA8" i="22" s="1"/>
  <c r="CW9" i="22"/>
  <c r="DA9" i="22" s="1"/>
  <c r="XL15" i="22"/>
  <c r="XL4" i="22"/>
  <c r="XO15" i="22"/>
  <c r="XL6" i="22"/>
  <c r="L5" i="22"/>
  <c r="J5" i="22"/>
  <c r="N5" i="22"/>
  <c r="CW14" i="22"/>
  <c r="DA14" i="22" s="1"/>
  <c r="N15" i="22"/>
  <c r="J14" i="22"/>
  <c r="XS5" i="22"/>
  <c r="J9" i="22"/>
  <c r="XS9" i="22"/>
  <c r="XR9" i="22"/>
  <c r="J8" i="22"/>
  <c r="L4" i="22"/>
  <c r="N9" i="22"/>
  <c r="L9" i="22"/>
  <c r="L15" i="22"/>
  <c r="J15" i="22"/>
  <c r="H4" i="24" l="1"/>
  <c r="H4" i="22"/>
  <c r="H15" i="22"/>
  <c r="DB9" i="22"/>
  <c r="V9" i="22" s="1"/>
  <c r="X9" i="22" s="1"/>
  <c r="DB15" i="22"/>
  <c r="DB4" i="22"/>
  <c r="V4" i="22" s="1"/>
  <c r="X4" i="22" s="1"/>
  <c r="DB5" i="22"/>
  <c r="DB14" i="22"/>
  <c r="V14" i="22" s="1"/>
  <c r="X14" i="22" s="1"/>
  <c r="H13" i="23"/>
  <c r="H5" i="24"/>
  <c r="H8" i="22"/>
  <c r="H14" i="22"/>
  <c r="H9" i="22"/>
  <c r="CT4" i="24"/>
  <c r="CU4" i="24"/>
  <c r="CU5" i="24"/>
  <c r="CT5" i="24"/>
  <c r="CU13" i="23"/>
  <c r="CT13" i="23"/>
  <c r="M4" i="24"/>
  <c r="M5" i="24"/>
  <c r="M13" i="23"/>
  <c r="Q15" i="22"/>
  <c r="Q5" i="22"/>
  <c r="Q8" i="22"/>
  <c r="XP8" i="22"/>
  <c r="XT8" i="22" s="1"/>
  <c r="Q4" i="22"/>
  <c r="XP6" i="22"/>
  <c r="XT6" i="22" s="1"/>
  <c r="Q9" i="22"/>
  <c r="Q14" i="22"/>
  <c r="O8" i="22"/>
  <c r="O9" i="22"/>
  <c r="O6" i="22"/>
  <c r="O14" i="22"/>
  <c r="O5" i="22"/>
  <c r="O15" i="22"/>
  <c r="Q6" i="22"/>
  <c r="O4" i="22"/>
  <c r="XP14" i="22"/>
  <c r="XT14" i="22" s="1"/>
  <c r="XP4" i="22"/>
  <c r="XT4" i="22" s="1"/>
  <c r="XP15" i="22"/>
  <c r="XT15" i="22" s="1"/>
  <c r="XP9" i="22"/>
  <c r="XT9" i="22" s="1"/>
  <c r="XH13" i="23"/>
  <c r="XL13" i="23" s="1"/>
  <c r="XH5" i="24"/>
  <c r="XL5" i="24" s="1"/>
  <c r="K4" i="24"/>
  <c r="XH4" i="24"/>
  <c r="XL4" i="24" s="1"/>
  <c r="XP5" i="22"/>
  <c r="XT5" i="22" s="1"/>
  <c r="K8" i="22"/>
  <c r="M15" i="22"/>
  <c r="M4" i="22"/>
  <c r="K5" i="22"/>
  <c r="K15" i="22"/>
  <c r="K14" i="22"/>
  <c r="M5" i="22"/>
  <c r="M9" i="22"/>
  <c r="K9" i="22"/>
  <c r="V15" i="22" l="1"/>
  <c r="X15" i="22" s="1"/>
  <c r="N13" i="23"/>
  <c r="P13" i="23" s="1"/>
  <c r="V8" i="22"/>
  <c r="X8" i="22" s="1"/>
  <c r="N4" i="24"/>
  <c r="P4" i="24" s="1"/>
  <c r="N5" i="24"/>
  <c r="P5" i="24" s="1"/>
  <c r="V5" i="22"/>
  <c r="X5" i="22" s="1"/>
  <c r="V6" i="22"/>
  <c r="X6" i="22" s="1"/>
  <c r="E4" i="22"/>
  <c r="E14" i="22"/>
  <c r="E9" i="22"/>
  <c r="W14" i="22"/>
  <c r="W9" i="22"/>
  <c r="W4" i="22"/>
  <c r="E15" i="22" l="1"/>
  <c r="W15" i="22"/>
  <c r="E4" i="24"/>
  <c r="O13" i="23"/>
  <c r="E13" i="23"/>
  <c r="A13" i="23" s="1" a="1"/>
  <c r="A13" i="23" s="1"/>
  <c r="E5" i="24"/>
  <c r="W8" i="22"/>
  <c r="E8" i="22"/>
  <c r="W5" i="22"/>
  <c r="E6" i="22"/>
  <c r="O4" i="24"/>
  <c r="O5" i="24"/>
  <c r="W6" i="22"/>
  <c r="E5" i="22"/>
  <c r="A9" i="24" l="1" a="1"/>
  <c r="A9" i="24" s="1"/>
  <c r="A11" i="24" a="1"/>
  <c r="A11" i="24" s="1"/>
  <c r="A15" i="22" a="1"/>
  <c r="A15" i="22" s="1"/>
  <c r="A12" i="24" a="1"/>
  <c r="A12" i="24" s="1"/>
  <c r="A13" i="24" a="1"/>
  <c r="A13" i="24" s="1"/>
  <c r="A15" i="24" a="1"/>
  <c r="A15" i="24" s="1"/>
  <c r="A8" i="23" a="1"/>
  <c r="A8" i="23" s="1"/>
  <c r="A7" i="23" a="1"/>
  <c r="A7" i="23" s="1"/>
  <c r="A5" i="23" a="1"/>
  <c r="A5" i="23" s="1"/>
  <c r="A11" i="22" a="1"/>
  <c r="A11" i="22" s="1"/>
  <c r="A6" i="23" a="1"/>
  <c r="A6" i="23" s="1"/>
  <c r="A10" i="24" a="1"/>
  <c r="A10" i="24" s="1"/>
  <c r="A10" i="22" a="1"/>
  <c r="A10" i="22" s="1"/>
  <c r="A12" i="22" a="1"/>
  <c r="A12" i="22" s="1"/>
  <c r="A14" i="22" a="1"/>
  <c r="A14" i="22" s="1"/>
  <c r="A14" i="24" a="1"/>
  <c r="A14" i="24" s="1"/>
  <c r="A5" i="24" a="1"/>
  <c r="A5" i="24" s="1"/>
  <c r="A6" i="24" a="1"/>
  <c r="A6" i="24" s="1"/>
  <c r="A8" i="24" a="1"/>
  <c r="A8" i="24" s="1"/>
  <c r="A7" i="24" a="1"/>
  <c r="A7" i="24" s="1"/>
  <c r="A19" i="24" a="1"/>
  <c r="A19" i="24" s="1"/>
  <c r="A4" i="24" a="1"/>
  <c r="A4" i="24" s="1"/>
  <c r="A18" i="24" a="1"/>
  <c r="A18" i="24" s="1"/>
  <c r="A4" i="23" a="1"/>
  <c r="A4" i="23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3" i="22" a="1"/>
  <c r="A13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9" i="4" l="1"/>
  <c r="CR9" i="4"/>
  <c r="CS9" i="4"/>
  <c r="CT9" i="4"/>
  <c r="CU9" i="4"/>
  <c r="CV9" i="4"/>
  <c r="CX9" i="4"/>
  <c r="CY9" i="4"/>
  <c r="CZ9" i="4"/>
  <c r="G9" i="4" l="1"/>
  <c r="F9" i="4"/>
  <c r="H9" i="4" s="1"/>
  <c r="I9" i="4"/>
  <c r="T9" i="4"/>
  <c r="U9" i="4" s="1"/>
  <c r="R9" i="4"/>
  <c r="S9" i="4" s="1"/>
  <c r="CW9" i="4"/>
  <c r="DA9" i="4" s="1"/>
  <c r="P9" i="4"/>
  <c r="DC9" i="4" s="1"/>
  <c r="L9" i="4"/>
  <c r="J9" i="4"/>
  <c r="N9" i="4"/>
  <c r="DB9" i="4" s="1"/>
  <c r="V9" i="4" l="1"/>
  <c r="X9" i="4" s="1"/>
  <c r="O9" i="4"/>
  <c r="M9" i="4"/>
  <c r="Q9" i="4"/>
  <c r="K9" i="4"/>
  <c r="W9" i="4" l="1"/>
  <c r="E9" i="4"/>
  <c r="UD15" i="21" l="1"/>
  <c r="UC15" i="21"/>
  <c r="UB15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DB15" i="21"/>
  <c r="DA15" i="21"/>
  <c r="CY15" i="21"/>
  <c r="CX15" i="21"/>
  <c r="CW15" i="21"/>
  <c r="CV15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9" i="21"/>
  <c r="UC19" i="21"/>
  <c r="UB19" i="21"/>
  <c r="UA19" i="21"/>
  <c r="TZ19" i="21"/>
  <c r="TY19" i="21"/>
  <c r="TX19" i="21"/>
  <c r="TW19" i="21"/>
  <c r="TV19" i="21"/>
  <c r="TU19" i="21"/>
  <c r="TT19" i="21"/>
  <c r="TS19" i="21"/>
  <c r="TR19" i="21"/>
  <c r="TQ19" i="21"/>
  <c r="TP19" i="21"/>
  <c r="TO19" i="21"/>
  <c r="TN19" i="21"/>
  <c r="TM19" i="21"/>
  <c r="TL19" i="21"/>
  <c r="TK19" i="21"/>
  <c r="DB19" i="21"/>
  <c r="DA19" i="21"/>
  <c r="CY19" i="21"/>
  <c r="CX19" i="21"/>
  <c r="CW19" i="21"/>
  <c r="G19" i="21" s="1"/>
  <c r="CV19" i="21"/>
  <c r="UD12" i="21"/>
  <c r="UC12" i="21"/>
  <c r="UB12" i="21"/>
  <c r="UA12" i="21"/>
  <c r="TZ12" i="21"/>
  <c r="TY12" i="21"/>
  <c r="TX12" i="21"/>
  <c r="TW12" i="21"/>
  <c r="TV12" i="21"/>
  <c r="TU12" i="21"/>
  <c r="TT12" i="21"/>
  <c r="TS12" i="21"/>
  <c r="TR12" i="21"/>
  <c r="TQ12" i="21"/>
  <c r="TP12" i="21"/>
  <c r="TO12" i="21"/>
  <c r="TN12" i="21"/>
  <c r="TM12" i="21"/>
  <c r="TL12" i="21"/>
  <c r="TK12" i="21"/>
  <c r="DB12" i="21"/>
  <c r="DA12" i="21"/>
  <c r="CY12" i="21"/>
  <c r="CX12" i="21"/>
  <c r="CW12" i="21"/>
  <c r="G12" i="21" s="1"/>
  <c r="CV12" i="21"/>
  <c r="UD8" i="21"/>
  <c r="UC8" i="21"/>
  <c r="UB8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DB8" i="21"/>
  <c r="DA8" i="21"/>
  <c r="CY8" i="21"/>
  <c r="CX8" i="21"/>
  <c r="CW8" i="21"/>
  <c r="CV8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G10" i="21" s="1"/>
  <c r="CV10" i="21"/>
  <c r="UD11" i="21"/>
  <c r="UC11" i="21"/>
  <c r="UB11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DB11" i="21"/>
  <c r="DA11" i="21"/>
  <c r="CY11" i="21"/>
  <c r="CX11" i="21"/>
  <c r="CW11" i="21"/>
  <c r="CV11" i="21"/>
  <c r="CY20" i="19"/>
  <c r="CY5" i="19"/>
  <c r="CY16" i="19"/>
  <c r="CY7" i="19"/>
  <c r="CY11" i="19"/>
  <c r="CY6" i="19"/>
  <c r="CY13" i="19"/>
  <c r="CY4" i="19"/>
  <c r="CY9" i="19"/>
  <c r="CX9" i="19"/>
  <c r="CX4" i="19"/>
  <c r="CX13" i="19"/>
  <c r="CX6" i="19"/>
  <c r="CX11" i="19"/>
  <c r="CX7" i="19"/>
  <c r="CX16" i="19"/>
  <c r="CX5" i="19"/>
  <c r="CX20" i="19"/>
  <c r="CV11" i="19"/>
  <c r="CW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V7" i="19"/>
  <c r="CW7" i="19"/>
  <c r="DA7" i="19"/>
  <c r="DB7" i="19"/>
  <c r="TK7" i="19"/>
  <c r="TL7" i="19"/>
  <c r="TM7" i="19"/>
  <c r="TN7" i="19"/>
  <c r="TO7" i="19"/>
  <c r="TP7" i="19"/>
  <c r="TQ7" i="19"/>
  <c r="TR7" i="19"/>
  <c r="TS7" i="19"/>
  <c r="TT7" i="19"/>
  <c r="TU7" i="19"/>
  <c r="TV7" i="19"/>
  <c r="TW7" i="19"/>
  <c r="TX7" i="19"/>
  <c r="TY7" i="19"/>
  <c r="TZ7" i="19"/>
  <c r="UA7" i="19"/>
  <c r="UB7" i="19"/>
  <c r="UC7" i="19"/>
  <c r="UD7" i="19"/>
  <c r="CV16" i="19"/>
  <c r="CW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CV20" i="19"/>
  <c r="CW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9" i="19"/>
  <c r="UC9" i="19"/>
  <c r="UB9" i="19"/>
  <c r="UA9" i="19"/>
  <c r="TZ9" i="19"/>
  <c r="TY9" i="19"/>
  <c r="TX9" i="19"/>
  <c r="TW9" i="19"/>
  <c r="TV9" i="19"/>
  <c r="TU9" i="19"/>
  <c r="TT9" i="19"/>
  <c r="TS9" i="19"/>
  <c r="TR9" i="19"/>
  <c r="TQ9" i="19"/>
  <c r="TP9" i="19"/>
  <c r="TO9" i="19"/>
  <c r="TN9" i="19"/>
  <c r="TM9" i="19"/>
  <c r="TL9" i="19"/>
  <c r="TK9" i="19"/>
  <c r="DB9" i="19"/>
  <c r="DA9" i="19"/>
  <c r="CW9" i="19"/>
  <c r="CV9" i="19"/>
  <c r="F10" i="21" l="1"/>
  <c r="F12" i="21"/>
  <c r="F11" i="21"/>
  <c r="F8" i="21"/>
  <c r="F15" i="21"/>
  <c r="F4" i="21"/>
  <c r="F19" i="21"/>
  <c r="F7" i="21"/>
  <c r="F6" i="21"/>
  <c r="G7" i="21"/>
  <c r="G6" i="21"/>
  <c r="G11" i="21"/>
  <c r="G8" i="21"/>
  <c r="G15" i="21"/>
  <c r="G4" i="19"/>
  <c r="G5" i="19"/>
  <c r="F5" i="19"/>
  <c r="F13" i="19"/>
  <c r="F9" i="19"/>
  <c r="G13" i="19"/>
  <c r="G9" i="19"/>
  <c r="G20" i="19"/>
  <c r="G16" i="19"/>
  <c r="G11" i="19"/>
  <c r="F20" i="19"/>
  <c r="F16" i="19"/>
  <c r="F11" i="19"/>
  <c r="F6" i="19"/>
  <c r="F4" i="19"/>
  <c r="G6" i="19"/>
  <c r="G7" i="19"/>
  <c r="F7" i="19"/>
  <c r="DC10" i="21"/>
  <c r="DC11" i="21"/>
  <c r="DC7" i="21"/>
  <c r="DC8" i="21"/>
  <c r="DC12" i="21"/>
  <c r="DC19" i="21"/>
  <c r="DC4" i="21"/>
  <c r="DC6" i="21"/>
  <c r="DC15" i="21"/>
  <c r="DC13" i="19"/>
  <c r="DC9" i="19"/>
  <c r="DC5" i="19"/>
  <c r="DC20" i="19"/>
  <c r="DC16" i="19"/>
  <c r="DC7" i="19"/>
  <c r="DC6" i="19"/>
  <c r="DC4" i="19"/>
  <c r="DC11" i="19"/>
  <c r="CZ6" i="19"/>
  <c r="CZ11" i="19"/>
  <c r="CZ16" i="19"/>
  <c r="I16" i="19" s="1"/>
  <c r="CZ4" i="19"/>
  <c r="I4" i="19" s="1"/>
  <c r="N20" i="19"/>
  <c r="DE20" i="19" s="1"/>
  <c r="CZ20" i="19"/>
  <c r="P6" i="21"/>
  <c r="DF6" i="21" s="1"/>
  <c r="UF15" i="21"/>
  <c r="UK15" i="21"/>
  <c r="CZ6" i="21"/>
  <c r="UL15" i="21"/>
  <c r="L15" i="21"/>
  <c r="DD15" i="21" s="1"/>
  <c r="UH7" i="21"/>
  <c r="UF10" i="21"/>
  <c r="UK10" i="21"/>
  <c r="P4" i="21"/>
  <c r="DF4" i="21" s="1"/>
  <c r="UI19" i="21"/>
  <c r="L6" i="21"/>
  <c r="DD6" i="21" s="1"/>
  <c r="P19" i="21"/>
  <c r="DF19" i="21" s="1"/>
  <c r="P15" i="21"/>
  <c r="DF15" i="21" s="1"/>
  <c r="UH15" i="21"/>
  <c r="N11" i="21"/>
  <c r="DE11" i="21" s="1"/>
  <c r="UF4" i="21"/>
  <c r="UI7" i="21"/>
  <c r="CZ5" i="19"/>
  <c r="I5" i="19" s="1"/>
  <c r="CZ13" i="19"/>
  <c r="I13" i="19" s="1"/>
  <c r="UF8" i="21"/>
  <c r="P12" i="21"/>
  <c r="DF12" i="21" s="1"/>
  <c r="CZ12" i="21"/>
  <c r="P11" i="21"/>
  <c r="DF11" i="21" s="1"/>
  <c r="UF11" i="21"/>
  <c r="CZ10" i="21"/>
  <c r="I10" i="21" s="1"/>
  <c r="UI6" i="21"/>
  <c r="CZ15" i="21"/>
  <c r="UK19" i="21"/>
  <c r="CZ4" i="21"/>
  <c r="UG19" i="21"/>
  <c r="UH19" i="21"/>
  <c r="UL19" i="21"/>
  <c r="UH8" i="21"/>
  <c r="UL6" i="21"/>
  <c r="UH10" i="21"/>
  <c r="N7" i="21"/>
  <c r="DE7" i="21" s="1"/>
  <c r="P7" i="21"/>
  <c r="DF7" i="21" s="1"/>
  <c r="N8" i="21"/>
  <c r="DE8" i="21" s="1"/>
  <c r="N6" i="21"/>
  <c r="DE6" i="21" s="1"/>
  <c r="UF6" i="21"/>
  <c r="UK6" i="21"/>
  <c r="UK7" i="21"/>
  <c r="L8" i="21"/>
  <c r="DD8" i="21" s="1"/>
  <c r="UL8" i="21"/>
  <c r="L12" i="21"/>
  <c r="DD12" i="21" s="1"/>
  <c r="UI12" i="21"/>
  <c r="UK12" i="21"/>
  <c r="CZ19" i="21"/>
  <c r="N15" i="21"/>
  <c r="DE15" i="21" s="1"/>
  <c r="UL11" i="21"/>
  <c r="N10" i="21"/>
  <c r="DE10" i="21" s="1"/>
  <c r="UK8" i="21"/>
  <c r="N12" i="21"/>
  <c r="DE12" i="21" s="1"/>
  <c r="UH12" i="21"/>
  <c r="UH6" i="21"/>
  <c r="UI15" i="21"/>
  <c r="UK11" i="21"/>
  <c r="UG4" i="21"/>
  <c r="UH4" i="21"/>
  <c r="CZ8" i="21"/>
  <c r="UL12" i="21"/>
  <c r="UH11" i="21"/>
  <c r="UI9" i="19"/>
  <c r="UI6" i="19"/>
  <c r="CZ7" i="19"/>
  <c r="UI11" i="19"/>
  <c r="UI20" i="19"/>
  <c r="UI4" i="19"/>
  <c r="UI5" i="19"/>
  <c r="UI16" i="19"/>
  <c r="UI13" i="19"/>
  <c r="UI7" i="19"/>
  <c r="CZ9" i="19"/>
  <c r="L10" i="21"/>
  <c r="DD10" i="21" s="1"/>
  <c r="UG12" i="21"/>
  <c r="UI10" i="21"/>
  <c r="UG8" i="21"/>
  <c r="UG11" i="21"/>
  <c r="UI4" i="21"/>
  <c r="UF7" i="21"/>
  <c r="J8" i="21"/>
  <c r="UI11" i="21"/>
  <c r="UI8" i="21"/>
  <c r="J12" i="21"/>
  <c r="UG15" i="21"/>
  <c r="L11" i="21"/>
  <c r="DD11" i="21" s="1"/>
  <c r="J10" i="21"/>
  <c r="J19" i="21"/>
  <c r="L19" i="21"/>
  <c r="DD19" i="21" s="1"/>
  <c r="UL10" i="21"/>
  <c r="UG7" i="21"/>
  <c r="J11" i="21"/>
  <c r="P10" i="21"/>
  <c r="DF10" i="21" s="1"/>
  <c r="CZ11" i="21"/>
  <c r="N4" i="21"/>
  <c r="DE4" i="21" s="1"/>
  <c r="L4" i="21"/>
  <c r="DD4" i="21" s="1"/>
  <c r="J4" i="21"/>
  <c r="CZ7" i="21"/>
  <c r="P8" i="21"/>
  <c r="DF8" i="21" s="1"/>
  <c r="UL4" i="21"/>
  <c r="UK4" i="21"/>
  <c r="UG10" i="21"/>
  <c r="UL7" i="21"/>
  <c r="L7" i="21"/>
  <c r="DD7" i="21" s="1"/>
  <c r="J7" i="21"/>
  <c r="UG6" i="21"/>
  <c r="UF12" i="21"/>
  <c r="UF19" i="21"/>
  <c r="J6" i="21"/>
  <c r="N19" i="21"/>
  <c r="DE19" i="21" s="1"/>
  <c r="J15" i="21"/>
  <c r="J9" i="19"/>
  <c r="N5" i="19"/>
  <c r="DE5" i="19" s="1"/>
  <c r="N9" i="19"/>
  <c r="DE9" i="19" s="1"/>
  <c r="N16" i="19"/>
  <c r="DE16" i="19" s="1"/>
  <c r="N13" i="19"/>
  <c r="DE13" i="19" s="1"/>
  <c r="N11" i="19"/>
  <c r="DE11" i="19" s="1"/>
  <c r="N6" i="19"/>
  <c r="DE6" i="19" s="1"/>
  <c r="N7" i="19"/>
  <c r="DE7" i="19" s="1"/>
  <c r="UK16" i="19"/>
  <c r="UH16" i="19"/>
  <c r="J5" i="19"/>
  <c r="K5" i="19" s="1"/>
  <c r="UF16" i="19"/>
  <c r="P7" i="19"/>
  <c r="DF7" i="19" s="1"/>
  <c r="UK20" i="19"/>
  <c r="UF20" i="19"/>
  <c r="UG7" i="19"/>
  <c r="UK5" i="19"/>
  <c r="P16" i="19"/>
  <c r="DF16" i="19" s="1"/>
  <c r="UH7" i="19"/>
  <c r="UG16" i="19"/>
  <c r="UL20" i="19"/>
  <c r="UH20" i="19"/>
  <c r="P20" i="19"/>
  <c r="DF20" i="19" s="1"/>
  <c r="P11" i="19"/>
  <c r="DF11" i="19" s="1"/>
  <c r="UL5" i="19"/>
  <c r="UH5" i="19"/>
  <c r="UG5" i="19"/>
  <c r="UL16" i="19"/>
  <c r="J16" i="19"/>
  <c r="UG20" i="19"/>
  <c r="L20" i="19"/>
  <c r="DD20" i="19" s="1"/>
  <c r="P5" i="19"/>
  <c r="DF5" i="19" s="1"/>
  <c r="UK7" i="19"/>
  <c r="UF7" i="19"/>
  <c r="UF5" i="19"/>
  <c r="UL7" i="19"/>
  <c r="UH11" i="19"/>
  <c r="UG11" i="19"/>
  <c r="UK11" i="19"/>
  <c r="UF11" i="19"/>
  <c r="L11" i="19"/>
  <c r="DD11" i="19" s="1"/>
  <c r="J20" i="19"/>
  <c r="L7" i="19"/>
  <c r="DD7" i="19" s="1"/>
  <c r="J11" i="19"/>
  <c r="UL11" i="19"/>
  <c r="L16" i="19"/>
  <c r="DD16" i="19" s="1"/>
  <c r="J7" i="19"/>
  <c r="L5" i="19"/>
  <c r="DD5" i="19" s="1"/>
  <c r="UL6" i="19"/>
  <c r="UK6" i="19"/>
  <c r="P13" i="19"/>
  <c r="DF13" i="19" s="1"/>
  <c r="UF4" i="19"/>
  <c r="UK9" i="19"/>
  <c r="L9" i="19"/>
  <c r="DD9" i="19" s="1"/>
  <c r="UF13" i="19"/>
  <c r="UL4" i="19"/>
  <c r="P9" i="19"/>
  <c r="DF9" i="19" s="1"/>
  <c r="UG13" i="19"/>
  <c r="UL9" i="19"/>
  <c r="UL13" i="19"/>
  <c r="L6" i="19"/>
  <c r="DD6" i="19" s="1"/>
  <c r="UG4" i="19"/>
  <c r="UH4" i="19"/>
  <c r="UK13" i="19"/>
  <c r="P6" i="19"/>
  <c r="DF6" i="19" s="1"/>
  <c r="UF9" i="19"/>
  <c r="J6" i="19"/>
  <c r="UF6" i="19"/>
  <c r="UG9" i="19"/>
  <c r="UH9" i="19"/>
  <c r="J13" i="19"/>
  <c r="UG6" i="19"/>
  <c r="UH6" i="19"/>
  <c r="UH13" i="19"/>
  <c r="UK4" i="19"/>
  <c r="L13" i="19"/>
  <c r="DD13" i="19" s="1"/>
  <c r="H6" i="21" l="1"/>
  <c r="H5" i="19"/>
  <c r="H7" i="21"/>
  <c r="I4" i="21"/>
  <c r="I9" i="19"/>
  <c r="H9" i="19" s="1"/>
  <c r="H8" i="21"/>
  <c r="I12" i="21"/>
  <c r="H12" i="21" s="1"/>
  <c r="I19" i="21"/>
  <c r="I8" i="21"/>
  <c r="I11" i="21"/>
  <c r="H11" i="21" s="1"/>
  <c r="I7" i="21"/>
  <c r="H4" i="21"/>
  <c r="H10" i="21"/>
  <c r="I15" i="21"/>
  <c r="H15" i="21" s="1"/>
  <c r="H19" i="21"/>
  <c r="I6" i="21"/>
  <c r="I6" i="19"/>
  <c r="I7" i="19"/>
  <c r="H7" i="19" s="1"/>
  <c r="I20" i="19"/>
  <c r="H20" i="19" s="1"/>
  <c r="I11" i="19"/>
  <c r="H16" i="19"/>
  <c r="H13" i="19"/>
  <c r="H6" i="19"/>
  <c r="H4" i="19"/>
  <c r="H11" i="19"/>
  <c r="M5" i="19"/>
  <c r="UM6" i="21"/>
  <c r="UM10" i="21"/>
  <c r="UM6" i="19"/>
  <c r="UM11" i="21"/>
  <c r="UM5" i="19"/>
  <c r="UM4" i="21"/>
  <c r="UM19" i="21"/>
  <c r="UM15" i="21"/>
  <c r="UM8" i="21"/>
  <c r="UM7" i="21"/>
  <c r="UM12" i="21"/>
  <c r="UM20" i="19"/>
  <c r="UM7" i="19"/>
  <c r="UM9" i="19"/>
  <c r="UM11" i="19"/>
  <c r="UM13" i="19"/>
  <c r="UM4" i="19"/>
  <c r="UM16" i="19"/>
  <c r="O19" i="21"/>
  <c r="O4" i="21"/>
  <c r="O10" i="21"/>
  <c r="O6" i="21"/>
  <c r="O8" i="21"/>
  <c r="K12" i="21"/>
  <c r="M12" i="21" s="1"/>
  <c r="O15" i="21"/>
  <c r="O11" i="21"/>
  <c r="O7" i="21"/>
  <c r="O12" i="21"/>
  <c r="O6" i="19"/>
  <c r="O11" i="19"/>
  <c r="R11" i="19"/>
  <c r="T11" i="19" s="1"/>
  <c r="O9" i="19"/>
  <c r="O5" i="19"/>
  <c r="O13" i="19"/>
  <c r="O16" i="19"/>
  <c r="O7" i="19"/>
  <c r="O20" i="19"/>
  <c r="UJ15" i="21"/>
  <c r="Q12" i="21"/>
  <c r="Q15" i="21"/>
  <c r="Q4" i="21"/>
  <c r="Q6" i="21"/>
  <c r="R8" i="21"/>
  <c r="T8" i="21" s="1"/>
  <c r="R19" i="21"/>
  <c r="T19" i="21" s="1"/>
  <c r="Q7" i="21"/>
  <c r="Q11" i="21"/>
  <c r="R12" i="21"/>
  <c r="T12" i="21" s="1"/>
  <c r="Q13" i="19"/>
  <c r="R20" i="19"/>
  <c r="T20" i="19" s="1"/>
  <c r="Q16" i="19"/>
  <c r="Q5" i="19"/>
  <c r="Q7" i="19"/>
  <c r="Q6" i="19"/>
  <c r="UJ12" i="21"/>
  <c r="UJ19" i="21"/>
  <c r="UJ5" i="19"/>
  <c r="UJ6" i="19"/>
  <c r="UJ4" i="21"/>
  <c r="UJ11" i="21"/>
  <c r="Q19" i="21"/>
  <c r="K10" i="21"/>
  <c r="M10" i="21" s="1"/>
  <c r="K8" i="21"/>
  <c r="M8" i="21" s="1"/>
  <c r="K19" i="21"/>
  <c r="M19" i="21" s="1"/>
  <c r="K6" i="19"/>
  <c r="M6" i="19" s="1"/>
  <c r="K13" i="19"/>
  <c r="M13" i="19" s="1"/>
  <c r="K16" i="19"/>
  <c r="M16" i="19" s="1"/>
  <c r="UJ8" i="21"/>
  <c r="UJ11" i="19"/>
  <c r="UJ4" i="19"/>
  <c r="UJ13" i="19"/>
  <c r="UJ7" i="19"/>
  <c r="UJ9" i="19"/>
  <c r="UJ20" i="19"/>
  <c r="UJ16" i="19"/>
  <c r="K4" i="21"/>
  <c r="M4" i="21" s="1"/>
  <c r="UJ10" i="21"/>
  <c r="UJ6" i="21"/>
  <c r="K7" i="21"/>
  <c r="M7" i="21" s="1"/>
  <c r="Q8" i="21"/>
  <c r="UJ7" i="21"/>
  <c r="K15" i="21"/>
  <c r="M15" i="21" s="1"/>
  <c r="Q10" i="21"/>
  <c r="K6" i="21"/>
  <c r="M6" i="21" s="1"/>
  <c r="K11" i="21"/>
  <c r="M11" i="21" s="1"/>
  <c r="Q11" i="19"/>
  <c r="Q20" i="19"/>
  <c r="K11" i="19"/>
  <c r="M11" i="19" s="1"/>
  <c r="K20" i="19"/>
  <c r="M20" i="19" s="1"/>
  <c r="K7" i="19"/>
  <c r="M7" i="19" s="1"/>
  <c r="Q9" i="19"/>
  <c r="K9" i="19"/>
  <c r="M9" i="19" s="1"/>
  <c r="S8" i="21" l="1"/>
  <c r="S12" i="21"/>
  <c r="S19" i="21"/>
  <c r="S11" i="19"/>
  <c r="S20" i="19"/>
  <c r="E12" i="21"/>
  <c r="E19" i="21"/>
  <c r="E8" i="21"/>
  <c r="R10" i="21"/>
  <c r="T10" i="21" s="1"/>
  <c r="R6" i="21"/>
  <c r="T6" i="21" s="1"/>
  <c r="R11" i="21"/>
  <c r="T11" i="21" s="1"/>
  <c r="R9" i="19"/>
  <c r="T9" i="19" s="1"/>
  <c r="R15" i="21"/>
  <c r="T15" i="21" s="1"/>
  <c r="R7" i="21"/>
  <c r="T7" i="21" s="1"/>
  <c r="R4" i="21"/>
  <c r="T4" i="21" s="1"/>
  <c r="E20" i="19"/>
  <c r="E11" i="19"/>
  <c r="R7" i="19"/>
  <c r="T7" i="19" s="1"/>
  <c r="R16" i="19"/>
  <c r="T16" i="19" s="1"/>
  <c r="R5" i="19"/>
  <c r="T5" i="19" s="1"/>
  <c r="R13" i="19"/>
  <c r="T13" i="19" s="1"/>
  <c r="R6" i="19"/>
  <c r="T6" i="19" s="1"/>
  <c r="A19" i="21" l="1" a="1"/>
  <c r="A19" i="21" s="1"/>
  <c r="S11" i="21"/>
  <c r="S10" i="21"/>
  <c r="E4" i="21"/>
  <c r="S4" i="21"/>
  <c r="S7" i="21"/>
  <c r="S6" i="21"/>
  <c r="S15" i="21"/>
  <c r="S5" i="19"/>
  <c r="S13" i="19"/>
  <c r="E16" i="19"/>
  <c r="S16" i="19"/>
  <c r="S7" i="19"/>
  <c r="S9" i="19"/>
  <c r="E6" i="19"/>
  <c r="S6" i="19"/>
  <c r="E11" i="21"/>
  <c r="E6" i="21"/>
  <c r="E10" i="21"/>
  <c r="E15" i="21"/>
  <c r="E7" i="21"/>
  <c r="E9" i="19"/>
  <c r="E7" i="19"/>
  <c r="E13" i="19"/>
  <c r="E5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0" i="21" a="1"/>
  <c r="A10" i="21" s="1"/>
  <c r="A15" i="21" a="1"/>
  <c r="A15" i="21" s="1"/>
  <c r="A7" i="21" a="1"/>
  <c r="A7" i="21" s="1"/>
  <c r="A9" i="21" a="1"/>
  <c r="A9" i="21" s="1"/>
  <c r="A11" i="21" a="1"/>
  <c r="A11" i="21" s="1"/>
  <c r="A8" i="21" a="1"/>
  <c r="A8" i="21" s="1"/>
  <c r="CY8" i="4"/>
  <c r="CY5" i="4"/>
  <c r="CY11" i="4"/>
  <c r="CY19" i="4"/>
  <c r="CY24" i="4"/>
  <c r="CY21" i="4"/>
  <c r="CY23" i="4"/>
  <c r="CY14" i="4"/>
  <c r="CY12" i="4"/>
  <c r="CY4" i="4"/>
  <c r="CX4" i="4"/>
  <c r="CU4" i="4"/>
  <c r="CU5" i="4"/>
  <c r="CU11" i="4"/>
  <c r="CU19" i="4"/>
  <c r="CU24" i="4"/>
  <c r="CU21" i="4"/>
  <c r="CU23" i="4"/>
  <c r="CU14" i="4"/>
  <c r="CU12" i="4"/>
  <c r="CU8" i="4"/>
  <c r="CT8" i="4"/>
  <c r="CR4" i="4"/>
  <c r="CR5" i="4"/>
  <c r="CR11" i="4"/>
  <c r="CR19" i="4"/>
  <c r="CR24" i="4"/>
  <c r="CR21" i="4"/>
  <c r="CR23" i="4"/>
  <c r="CR14" i="4"/>
  <c r="CR12" i="4"/>
  <c r="CR8" i="4"/>
  <c r="CQ8" i="4"/>
  <c r="CQ4" i="4"/>
  <c r="CQ5" i="4"/>
  <c r="CQ11" i="4"/>
  <c r="CQ19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2" i="4" l="1"/>
  <c r="CT12" i="4"/>
  <c r="CV12" i="4"/>
  <c r="CX12" i="4"/>
  <c r="CZ12" i="4"/>
  <c r="G12" i="4" l="1"/>
  <c r="I12" i="4"/>
  <c r="F12" i="4"/>
  <c r="R12" i="4"/>
  <c r="S12" i="4" s="1"/>
  <c r="T12" i="4"/>
  <c r="U12" i="4" s="1"/>
  <c r="N12" i="4"/>
  <c r="DB12" i="4" s="1"/>
  <c r="L12" i="4"/>
  <c r="J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CS19" i="4"/>
  <c r="CT19" i="4"/>
  <c r="CV19" i="4"/>
  <c r="CX19" i="4"/>
  <c r="CZ19" i="4"/>
  <c r="P19" i="4" s="1"/>
  <c r="DC19" i="4" s="1"/>
  <c r="G19" i="4" l="1"/>
  <c r="F19" i="4"/>
  <c r="I19" i="4"/>
  <c r="G14" i="4"/>
  <c r="I14" i="4"/>
  <c r="F14" i="4"/>
  <c r="H12" i="4"/>
  <c r="A12" i="4" s="1" a="1"/>
  <c r="A12" i="4" s="1"/>
  <c r="R14" i="4"/>
  <c r="S14" i="4" s="1"/>
  <c r="T14" i="4"/>
  <c r="U14" i="4" s="1"/>
  <c r="R19" i="4"/>
  <c r="S19" i="4" s="1"/>
  <c r="T19" i="4"/>
  <c r="U19" i="4" s="1"/>
  <c r="O12" i="4"/>
  <c r="V12" i="4"/>
  <c r="X12" i="4" s="1"/>
  <c r="N19" i="4"/>
  <c r="DB19" i="4" s="1"/>
  <c r="N14" i="4"/>
  <c r="DB14" i="4" s="1"/>
  <c r="K12" i="4"/>
  <c r="L19" i="4"/>
  <c r="J14" i="4"/>
  <c r="K14" i="4" s="1"/>
  <c r="J19" i="4"/>
  <c r="L14" i="4"/>
  <c r="Q14" i="4"/>
  <c r="Q19" i="4"/>
  <c r="M12" i="4"/>
  <c r="Q12" i="4"/>
  <c r="CW19" i="4"/>
  <c r="DA19" i="4" s="1"/>
  <c r="CW14" i="4"/>
  <c r="DA14" i="4" s="1"/>
  <c r="H14" i="4" l="1"/>
  <c r="A14" i="4" s="1" a="1"/>
  <c r="A14" i="4" s="1"/>
  <c r="H19" i="4"/>
  <c r="O14" i="4"/>
  <c r="V14" i="4"/>
  <c r="X14" i="4" s="1"/>
  <c r="O19" i="4"/>
  <c r="V19" i="4"/>
  <c r="X19" i="4" s="1"/>
  <c r="W12" i="4"/>
  <c r="K19" i="4"/>
  <c r="M14" i="4"/>
  <c r="M19" i="4"/>
  <c r="A19" i="4" l="1" a="1"/>
  <c r="A19" i="4" s="1"/>
  <c r="W19" i="4"/>
  <c r="W14" i="4"/>
  <c r="E12" i="4" l="1"/>
  <c r="E14" i="4"/>
  <c r="E19" i="4" l="1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8" i="4"/>
  <c r="CS8" i="4"/>
  <c r="G11" i="4" l="1"/>
  <c r="F11" i="4"/>
  <c r="I11" i="4"/>
  <c r="G23" i="4"/>
  <c r="I23" i="4"/>
  <c r="F23" i="4"/>
  <c r="G4" i="4"/>
  <c r="F4" i="4"/>
  <c r="I4" i="4"/>
  <c r="G24" i="4"/>
  <c r="F24" i="4"/>
  <c r="I24" i="4"/>
  <c r="G21" i="4"/>
  <c r="F21" i="4"/>
  <c r="I21" i="4"/>
  <c r="G5" i="4"/>
  <c r="I5" i="4"/>
  <c r="F5" i="4"/>
  <c r="T11" i="4"/>
  <c r="U11" i="4" s="1"/>
  <c r="R11" i="4"/>
  <c r="S11" i="4" s="1"/>
  <c r="T5" i="4"/>
  <c r="U5" i="4" s="1"/>
  <c r="R5" i="4"/>
  <c r="S5" i="4" s="1"/>
  <c r="R21" i="4"/>
  <c r="S21" i="4" s="1"/>
  <c r="T21" i="4"/>
  <c r="U21" i="4" s="1"/>
  <c r="R23" i="4"/>
  <c r="S23" i="4" s="1"/>
  <c r="T23" i="4"/>
  <c r="U23" i="4" s="1"/>
  <c r="T4" i="4"/>
  <c r="U4" i="4" s="1"/>
  <c r="R4" i="4"/>
  <c r="S4" i="4" s="1"/>
  <c r="T24" i="4"/>
  <c r="U24" i="4" s="1"/>
  <c r="R24" i="4"/>
  <c r="S24" i="4" s="1"/>
  <c r="L8" i="4"/>
  <c r="N23" i="4"/>
  <c r="DB23" i="4" s="1"/>
  <c r="N5" i="4"/>
  <c r="DB5" i="4" s="1"/>
  <c r="N21" i="4"/>
  <c r="DB21" i="4" s="1"/>
  <c r="N8" i="4"/>
  <c r="DB8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8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Q21" i="4"/>
  <c r="Q24" i="4"/>
  <c r="Q4" i="4"/>
  <c r="Q5" i="4"/>
  <c r="Q11" i="4"/>
  <c r="Q23" i="4"/>
  <c r="CW24" i="4"/>
  <c r="DA24" i="4" s="1"/>
  <c r="CW11" i="4"/>
  <c r="DA11" i="4" s="1"/>
  <c r="CW5" i="4"/>
  <c r="DA5" i="4" s="1"/>
  <c r="CW8" i="4"/>
  <c r="CW4" i="4"/>
  <c r="DA4" i="4" s="1"/>
  <c r="CW23" i="4"/>
  <c r="DA23" i="4" s="1"/>
  <c r="CW21" i="4"/>
  <c r="DA21" i="4" s="1"/>
  <c r="H21" i="4" l="1"/>
  <c r="H4" i="4"/>
  <c r="H24" i="4"/>
  <c r="A24" i="4" s="1" a="1"/>
  <c r="A24" i="4" s="1"/>
  <c r="H23" i="4"/>
  <c r="A23" i="4" s="1" a="1"/>
  <c r="A23" i="4" s="1"/>
  <c r="H5" i="4"/>
  <c r="H11" i="4"/>
  <c r="O4" i="4"/>
  <c r="O21" i="4"/>
  <c r="V21" i="4"/>
  <c r="X21" i="4" s="1"/>
  <c r="O5" i="4"/>
  <c r="V5" i="4"/>
  <c r="X5" i="4" s="1"/>
  <c r="O23" i="4"/>
  <c r="V23" i="4"/>
  <c r="X23" i="4" s="1"/>
  <c r="O11" i="4"/>
  <c r="V11" i="4"/>
  <c r="X11" i="4" s="1"/>
  <c r="O24" i="4"/>
  <c r="V24" i="4"/>
  <c r="X24" i="4" s="1"/>
  <c r="O8" i="4"/>
  <c r="K11" i="4"/>
  <c r="M21" i="4"/>
  <c r="M8" i="4"/>
  <c r="M11" i="4"/>
  <c r="M23" i="4"/>
  <c r="M5" i="4"/>
  <c r="M24" i="4"/>
  <c r="K8" i="4"/>
  <c r="CZ8" i="4"/>
  <c r="G8" i="4" s="1"/>
  <c r="CX8" i="4"/>
  <c r="F8" i="4" l="1"/>
  <c r="H8" i="4" s="1"/>
  <c r="I8" i="4"/>
  <c r="R8" i="4"/>
  <c r="S8" i="4" s="1"/>
  <c r="T8" i="4"/>
  <c r="U8" i="4" s="1"/>
  <c r="A21" i="4" a="1"/>
  <c r="A21" i="4" s="1"/>
  <c r="W21" i="4"/>
  <c r="W5" i="4"/>
  <c r="W24" i="4"/>
  <c r="W23" i="4"/>
  <c r="W11" i="4"/>
  <c r="P8" i="4"/>
  <c r="DC8" i="4" s="1"/>
  <c r="DA8" i="4"/>
  <c r="V8" i="4" l="1"/>
  <c r="X8" i="4" s="1"/>
  <c r="Q8" i="4"/>
  <c r="W8" i="4" l="1"/>
  <c r="E21" i="4"/>
  <c r="E24" i="4" l="1"/>
  <c r="E8" i="4" l="1"/>
  <c r="E23" i="4" l="1"/>
  <c r="E11" i="4" l="1"/>
  <c r="E5" i="4" l="1"/>
  <c r="V4" i="4" l="1"/>
  <c r="X4" i="4" s="1"/>
  <c r="W4" i="4" l="1"/>
  <c r="E4" i="4"/>
  <c r="A9" i="4" s="1" a="1"/>
  <c r="A9" i="4" s="1"/>
  <c r="A13" i="4" l="1" a="1"/>
  <c r="A13" i="4" s="1"/>
  <c r="A10" i="4" a="1"/>
  <c r="A10" i="4" s="1"/>
  <c r="A18" i="4" a="1"/>
  <c r="A18" i="4" s="1"/>
  <c r="A6" i="4" a="1"/>
  <c r="A6" i="4" s="1"/>
  <c r="A15" i="4" a="1"/>
  <c r="A15" i="4" s="1"/>
  <c r="A8" i="4" a="1"/>
  <c r="A8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A14" i="19" s="1" a="1"/>
  <c r="A14" i="19" s="1"/>
  <c r="S4" i="19"/>
  <c r="A29" i="19" l="1" a="1"/>
  <c r="A29" i="19" s="1"/>
  <c r="A18" i="19" a="1"/>
  <c r="A18" i="19" s="1"/>
  <c r="A8" i="19" a="1"/>
  <c r="A8" i="19" s="1"/>
  <c r="A12" i="19" a="1"/>
  <c r="A12" i="19" s="1"/>
  <c r="A16" i="19" a="1"/>
  <c r="A16" i="19" s="1"/>
  <c r="A4" i="19" a="1"/>
  <c r="A4" i="19" s="1"/>
  <c r="A15" i="19" a="1"/>
  <c r="A15" i="19" s="1"/>
  <c r="A19" i="19" a="1"/>
  <c r="A19" i="19" s="1"/>
  <c r="A17" i="19" a="1"/>
  <c r="A17" i="19" s="1"/>
  <c r="A10" i="19" a="1"/>
  <c r="A10" i="19" s="1"/>
  <c r="A11" i="19" a="1"/>
  <c r="A11" i="19" s="1"/>
  <c r="A9" i="19" a="1"/>
  <c r="A9" i="19" s="1"/>
  <c r="A7" i="19" a="1"/>
  <c r="A7" i="19" s="1"/>
  <c r="A6" i="19" a="1"/>
  <c r="A6" i="19" s="1"/>
  <c r="A5" i="19" a="1"/>
  <c r="A5" i="19" s="1"/>
  <c r="A13" i="19" a="1"/>
  <c r="A13" i="19" s="1"/>
  <c r="A20" i="19" a="1"/>
  <c r="A2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AR4" i="26"/>
  <c r="N4" i="26" s="1"/>
  <c r="DE4" i="26" s="1"/>
  <c r="AV4" i="26"/>
  <c r="P4" i="26" s="1"/>
  <c r="AS4" i="26"/>
  <c r="AP4" i="26"/>
  <c r="AU4" i="26"/>
  <c r="AQ4" i="26"/>
  <c r="DF4" i="26" l="1"/>
  <c r="Q4" i="26"/>
  <c r="F4" i="26"/>
  <c r="AW4" i="26"/>
  <c r="G4" i="26"/>
  <c r="AT4" i="26"/>
  <c r="I4" i="26" s="1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9" i="26" l="1" a="1"/>
  <c r="A9" i="26" s="1"/>
  <c r="A8" i="26" a="1"/>
  <c r="A8" i="26" s="1"/>
  <c r="A5" i="26" a="1"/>
  <c r="A5" i="26" s="1"/>
  <c r="A6" i="26" a="1"/>
  <c r="A6" i="26" s="1"/>
  <c r="A7" i="26" a="1"/>
  <c r="A7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<sst xmlns="http://schemas.openxmlformats.org/spreadsheetml/2006/main" count="6132" uniqueCount="287">
  <si>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</si>
  <si>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</si>
  <si>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</si>
  <si>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</si>
  <si>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</si>
  <si>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</si>
  <si>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</si>
  <si>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</si>
  <si>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</si>
  <si>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</si>
  <si>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</si>
  <si>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</si>
  <si>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</si>
  <si>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</si>
  <si>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</si>
  <si>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</si>
  <si>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</si>
  <si>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</si>
  <si>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</si>
  <si>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</si>
  <si>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</si>
  <si>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</si>
  <si>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</si>
  <si>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</si>
  <si>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</si>
  <si>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</si>
  <si>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</si>
  <si>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</si>
  <si>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</si>
  <si>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</si>
  <si>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</si>
  <si>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</si>
  <si>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</si>
  <si>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</si>
  <si>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</si>
  <si>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</si>
  <si>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</si>
  <si>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</si>
  <si>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</si>
  <si>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</si>
  <si>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</si>
  <si>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</si>
  <si>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</si>
  <si>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</si>
  <si>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</si>
  <si>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</si>
  <si>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</si>
  <si>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</si>
  <si>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</si>
  <si>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</si>
  <si>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</si>
  <si>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</si>
  <si>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</si>
  <si>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</si>
  <si>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</si>
  <si>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</si>
  <si>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</si>
  <si>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</si>
  <si>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</si>
  <si>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</si>
  <si>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</si>
  <si>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</si>
  <si>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</si>
  <si>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</si>
  <si>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</si>
  <si>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</si>
  <si>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</si>
  <si>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</si>
  <si>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</si>
  <si>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</si>
  <si>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</si>
  <si>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</si>
  <si>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</si>
  <si>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</si>
  <si>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</si>
  <si>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</si>
  <si>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</si>
  <si>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</si>
  <si>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</si>
  <si>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</si>
  <si>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</si>
  <si>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</si>
  <si>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</si>
  <si>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</si>
  <si>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</si>
  <si>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</si>
  <si>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</si>
  <si>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</si>
  <si>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</si>
  <si>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</si>
  <si>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</si>
  <si>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</si>
  <si>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</si>
  <si>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</si>
  <si>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</si>
  <si>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</si>
  <si>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</si>
  <si>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</si>
  <si>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</si>
  <si>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</si>
  <si>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</si>
  <si>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</si>
  <si>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</si>
  <si>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</si>
  <si>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</si>
  <si>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</si>
  <si>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</si>
  <si>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</si>
  <si>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</si>
  <si>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</si>
  <si>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</si>
  <si>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</si>
  <si>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</si>
  <si>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</si>
  <si>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</si>
  <si>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</si>
  <si>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</si>
  <si>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</si>
  <si>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</si>
  <si>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</si>
  <si>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</si>
  <si>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</si>
  <si>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</si>
  <si>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</si>
  <si>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</si>
  <si>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</si>
  <si>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</si>
  <si>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</si>
  <si>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BC/ON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</si>
  <si>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</si>
  <si>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</si>
  <si>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</si>
  <si>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</si>
  <si>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</si>
  <si>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</si>
  <si>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</si>
  <si>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</si>
  <si>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</si>
  <si>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</si>
  <si>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</si>
  <si>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</si>
  <si>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</si>
  <si>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</si>
  <si>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</si>
  <si>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</si>
  <si>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</si>
  <si>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</si>
  <si>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</si>
  <si>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</si>
  <si>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</si>
  <si>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</si>
  <si>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</si>
  <si>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</si>
  <si>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</si>
  <si>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</si>
  <si>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</si>
  <si>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</si>
  <si>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</si>
  <si>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</si>
  <si>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</si>
  <si>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</si>
  <si>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</si>
  <si>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</si>
  <si>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</si>
  <si>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</si>
  <si>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</si>
  <si>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</si>
  <si>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</si>
  <si>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</si>
  <si>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</si>
  <si>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</si>
  <si>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</si>
  <si>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</si>
  <si>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</si>
  <si>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</si>
  <si>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</si>
  <si>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</si>
  <si>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</si>
  <si>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</si>
  <si>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</si>
  <si>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2001/1998</t>
  </si>
  <si>
    <t>FLYNN &amp; TAM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</si>
  <si>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</si>
  <si>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</si>
  <si>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</si>
  <si>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</si>
  <si>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</si>
  <si>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</si>
  <si>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</si>
  <si>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</si>
  <si>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</si>
  <si>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</si>
  <si>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</si>
  <si>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</si>
  <si>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</si>
  <si>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</si>
  <si>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</si>
  <si>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</si>
  <si>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</si>
  <si>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</si>
  <si>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</si>
  <si>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</si>
  <si>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</si>
  <si>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</si>
  <si>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</si>
  <si>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</si>
  <si>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</si>
  <si>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</si>
  <si>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</si>
  <si>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</si>
  <si>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</si>
  <si>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</si>
  <si>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</si>
  <si>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</si>
  <si>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</si>
  <si>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</si>
  <si>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</si>
  <si>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</si>
  <si>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</si>
  <si>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</si>
  <si>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</si>
  <si>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</si>
  <si>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</si>
  <si>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</si>
  <si>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</si>
  <si>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</si>
  <si>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</si>
  <si>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</si>
  <si>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</si>
  <si>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</si>
  <si>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</si>
  <si>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</si>
  <si>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</si>
  <si>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</si>
  <si>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</si>
  <si>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</si>
  <si>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</si>
  <si>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</si>
  <si>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</si>
  <si>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</si>
  <si>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</si>
  <si>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</si>
  <si>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</si>
  <si>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</si>
  <si>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</si>
  <si>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</si>
  <si>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</si>
  <si>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</si>
  <si>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</si>
  <si>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</si>
  <si>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</si>
  <si>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</si>
  <si>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</si>
  <si>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</si>
  <si>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</si>
  <si>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</si>
  <si>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</si>
  <si>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</si>
  <si>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</si>
  <si>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</si>
  <si>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</si>
  <si>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</si>
  <si>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</si>
  <si>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</si>
  <si>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</si>
  <si>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</si>
  <si>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</si>
  <si>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</si>
  <si>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</si>
  <si>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</si>
  <si>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</si>
  <si>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</si>
  <si>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</si>
  <si>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</si>
  <si>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</si>
  <si>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</si>
  <si>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</si>
  <si>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</si>
  <si>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 (July 7)</t>
  </si>
  <si>
    <t>2024 Coimbra Gym Fest (July 7)</t>
  </si>
  <si>
    <t>AUBIN &amp; DODD</t>
  </si>
  <si>
    <t>2003/1992</t>
  </si>
  <si>
    <t>2001/2003</t>
  </si>
  <si>
    <t>2004/2007</t>
  </si>
  <si>
    <t>BONNE &amp; CORRIVEAU</t>
  </si>
  <si>
    <t>2024 Olympics</t>
  </si>
  <si>
    <t>2024 Olympic Games (Aug 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</si>
</sst>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1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8" borderId="0" xfId="0" applyFont="1" applyFill="1" applyAlignment="1">
      <alignment horizontal="center"/>
    </xf>
    <xf numFmtId="164" fontId="6" fillId="2" borderId="1" xfId="0" applyNumberFormat="1" applyFont="1" applyFill="1" applyBorder="1" applyProtection="1">
      <protection locked="0"/>
    </xf>
    <xf numFmtId="0" fontId="16" fillId="5" borderId="0" xfId="0" applyFont="1" applyFill="1"/>
    <xf numFmtId="0" fontId="9" fillId="6" borderId="0" xfId="0" applyFont="1" applyFill="1"/>
    <xf numFmtId="0" fontId="10" fillId="7" borderId="0" xfId="0" applyFont="1" applyFill="1"/>
    <xf numFmtId="164" fontId="6" fillId="3" borderId="1" xfId="0" applyNumberFormat="1" applyFont="1" applyFill="1" applyBorder="1" applyProtection="1">
      <protection locked="0"/>
    </xf>
    <xf numFmtId="164" fontId="17" fillId="2" borderId="1" xfId="0" applyNumberFormat="1" applyFont="1" applyFill="1" applyBorder="1" applyAlignment="1" applyProtection="1">
      <alignment horizontal="center"/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0" borderId="0" xfId="0" applyFont="1" applyFill="1"/>
    <xf numFmtId="0" fontId="2" fillId="11" borderId="0" xfId="0" applyFont="1" applyFill="1"/>
    <xf numFmtId="164" fontId="0" fillId="0" borderId="0" xfId="0" applyNumberFormat="1" applyAlignment="1">
      <alignment horizontal="center"/>
    </xf>
    <xf numFmtId="0" fontId="19" fillId="13" borderId="0" xfId="0" applyFont="1" applyFill="1"/>
    <xf numFmtId="0" fontId="21" fillId="4" borderId="0" xfId="0" applyFont="1" applyFill="1"/>
    <xf numFmtId="0" fontId="20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2" borderId="0" xfId="0" applyNumberFormat="1" applyFont="1" applyFill="1" applyAlignment="1" applyProtection="1">
      <alignment horizontal="center"/>
      <protection locked="0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5" borderId="0" xfId="0" applyNumberFormat="1" applyFont="1" applyFill="1" applyAlignment="1" applyProtection="1">
      <alignment horizontal="center"/>
      <protection locked="0"/>
    </xf>
    <xf numFmtId="164" fontId="18" fillId="12" borderId="0" xfId="0" applyNumberFormat="1" applyFont="1" applyFill="1" applyAlignment="1" applyProtection="1">
      <alignment horizontal="center"/>
      <protection locked="0"/>
    </xf>
    <xf numFmtId="164" fontId="2" fillId="11" borderId="0" xfId="0" applyNumberFormat="1" applyFont="1" applyFill="1" applyAlignment="1" applyProtection="1">
      <alignment horizontal="center"/>
      <protection locked="0"/>
    </xf>
    <xf numFmtId="164" fontId="20" fillId="14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9" fillId="6" borderId="0" xfId="0" applyNumberFormat="1" applyFont="1" applyFill="1" applyAlignment="1" applyProtection="1">
      <alignment horizontal="center"/>
      <protection locked="0"/>
    </xf>
    <xf numFmtId="164" fontId="19" fillId="13" borderId="0" xfId="0" applyNumberFormat="1" applyFont="1" applyFill="1" applyAlignment="1" applyProtection="1">
      <alignment horizontal="center"/>
      <protection locked="0"/>
    </xf>
    <xf numFmtId="164" fontId="10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8" fillId="10" borderId="0" xfId="0" applyNumberFormat="1" applyFont="1" applyFill="1" applyAlignment="1" applyProtection="1">
      <alignment horizontal="center"/>
      <protection locked="0"/>
    </xf>
    <xf numFmtId="164" fontId="16" fillId="15" borderId="0" xfId="0" applyNumberFormat="1" applyFont="1" applyFill="1" applyAlignment="1" applyProtection="1">
      <alignment horizontal="center"/>
      <protection locked="0"/>
    </xf>
    <xf numFmtId="164" fontId="2" fillId="16" borderId="0" xfId="0" applyNumberFormat="1" applyFont="1" applyFill="1" applyAlignment="1" applyProtection="1">
      <alignment horizontal="center"/>
      <protection locked="0"/>
    </xf>
    <xf numFmtId="164" fontId="20" fillId="17" borderId="0" xfId="0" applyNumberFormat="1" applyFont="1" applyFill="1" applyAlignment="1" applyProtection="1">
      <alignment horizontal="center"/>
      <protection locked="0"/>
    </xf>
    <xf numFmtId="164" fontId="21" fillId="18" borderId="0" xfId="0" applyNumberFormat="1" applyFont="1" applyFill="1" applyAlignment="1" applyProtection="1">
      <alignment horizontal="center"/>
      <protection locked="0"/>
    </xf>
    <xf numFmtId="164" fontId="9" fillId="19" borderId="0" xfId="0" applyNumberFormat="1" applyFont="1" applyFill="1" applyAlignment="1" applyProtection="1">
      <alignment horizontal="center"/>
      <protection locked="0"/>
    </xf>
    <xf numFmtId="164" fontId="19" fillId="20" borderId="0" xfId="0" applyNumberFormat="1" applyFont="1" applyFill="1" applyAlignment="1" applyProtection="1">
      <alignment horizontal="center"/>
      <protection locked="0"/>
    </xf>
    <xf numFmtId="164" fontId="10" fillId="21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2" borderId="1" xfId="0" applyNumberFormat="1" applyFont="1" applyFill="1" applyBorder="1" applyAlignment="1" applyProtection="1">
      <alignment horizontal="left"/>
      <protection locked="0"/>
    </xf>
    <xf numFmtId="164" fontId="6" fillId="2" borderId="1" xfId="0" applyNumberFormat="1" applyFont="1" applyFill="1" applyBorder="1" applyAlignment="1" applyProtection="1">
      <alignment horizontal="left"/>
      <protection locked="0"/>
    </xf>
    <xf numFmtId="164" fontId="1" fillId="2" borderId="0" xfId="0" applyNumberFormat="1" applyFont="1" applyFill="1" applyAlignment="1">
      <alignment horizontal="center"/>
    </xf>
    <xf numFmtId="0" fontId="23" fillId="0" borderId="0" xfId="0" applyFont="1"/>
    <xf numFmtId="0" fontId="11" fillId="22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3" fillId="3" borderId="0" xfId="0" applyFont="1" applyFill="1" applyAlignment="1">
      <alignment vertical="center"/>
    </xf>
    <xf numFmtId="0" fontId="3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9" borderId="0" xfId="0" applyFont="1" applyFill="1" applyAlignment="1" applyProtection="1">
      <alignment horizontal="center"/>
      <protection locked="0"/>
    </xf>
    <xf numFmtId="0" fontId="11" fillId="3" borderId="0" xfId="0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11" fillId="2" borderId="0" xfId="0" applyFont="1" applyFill="1" applyAlignment="1">
      <alignment horizontal="center"/>
    </xf>
    <xf numFmtId="0" fontId="11" fillId="2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855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7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39</v>
      </c>
      <c r="B1" t="s">
        <v>1</v>
      </c>
      <c r="C1" t="s">
        <v>41</v>
      </c>
      <c r="D1" s="36" t="s">
        <v>12</v>
      </c>
    </row>
    <row r="2" spans="1:6" x14ac:dyDescent="0.2">
      <c r="A2" s="6" t="s">
        <v>40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CHARTIER, Jérémy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CLOUTIER, Étienne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43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Excellence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44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DODD &amp; SHUH</v>
      </c>
      <c r="D20" s="14" t="str">
        <f>IF(B4&gt;MAX('SYN-M'!A:A),"",INDEX('SYN-M'!H:H,MATCH(B4,'SYN-M'!A:A,0)))</f>
        <v>National Team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CLOUTIER &amp; VIAU</v>
      </c>
      <c r="D21" s="14" t="str">
        <f>IF(B5&gt;MAX('SYN-M'!A:A),"",INDEX('SYN-M'!H:H,MATCH(B5,'SYN-M'!A:A,0)))</f>
        <v>No DD</v>
      </c>
    </row>
    <row r="22" spans="1:4" x14ac:dyDescent="0.2">
      <c r="A22" s="7" t="s">
        <v>45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FLYNN &amp; TAM</v>
      </c>
      <c r="D25" s="13" t="str">
        <f>IF(B5&gt;MAX('SYN-W'!A:A),"",INDEX('SYN-W'!H:H,MATCH(B5,'SYN-W'!A:A,0)))</f>
        <v>Excellence</v>
      </c>
    </row>
    <row r="26" spans="1:4" x14ac:dyDescent="0.2">
      <c r="A26" s="6" t="s">
        <v>46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THOMPSON, Justin</v>
      </c>
      <c r="D27" s="14" t="str">
        <f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CANUEL, Victor</v>
      </c>
      <c r="D28" s="14" t="str">
        <f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NEUFELD, Simon</v>
      </c>
      <c r="D29" s="14" t="str">
        <f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STANNARD, Adam</v>
      </c>
      <c r="D30" s="14" t="str">
        <f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PEDERSEN, Mitchel</v>
      </c>
      <c r="D31" s="14" t="str">
        <f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47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PECK, Rachel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HOWELL, Kayla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THOMPSON, Abby</v>
      </c>
      <c r="D40" s="13" t="str">
        <f>IF(B8&gt;MAX('TUM-W'!A:A),"",INDEX('TUM-W'!H:H,MATCH(B8,'TUM-W'!A:A,0)))</f>
        <v>National Team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48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Worlds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HARBO, Owen</v>
      </c>
      <c r="D46" s="14" t="str">
        <f>IF(B6&gt;MAX('DMT-M'!A:A),"",INDEX('DMT-M'!H:H,MATCH(B6,'DMT-M'!A:A,0)))</f>
        <v>National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LUPISH, Kieran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49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Excellence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DALGETTY, McKayla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METHERAL, Hannah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BROWN, Hannah</v>
      </c>
      <c r="D57" s="13" t="str">
        <f>IF(B9&gt;MAX('DMT-W'!A:A),"",INDEX('DMT-W'!H:H,MATCH(B9,'DMT-W'!A:A,0)))</f>
        <v>National Team</v>
      </c>
    </row>
    <row r="58" spans="1:5" x14ac:dyDescent="0.2">
      <c r="D58" s="36"/>
    </row>
    <row r="59" spans="1:5" x14ac:dyDescent="0.2">
      <c r="B59" t="s">
        <v>37</v>
      </c>
    </row>
    <row r="60" spans="1:5" x14ac:dyDescent="0.2">
      <c r="B60" t="s">
        <v>35</v>
      </c>
    </row>
    <row r="61" spans="1:5" x14ac:dyDescent="0.2">
      <c r="B61" t="s">
        <v>36</v>
      </c>
    </row>
    <row r="62" spans="1:5" x14ac:dyDescent="0.2">
      <c r="B62" s="12" t="s">
        <v>60</v>
      </c>
      <c r="D62" t="s">
        <v>58</v>
      </c>
    </row>
    <row r="63" spans="1:5" x14ac:dyDescent="0.2">
      <c r="B63" s="12" t="s">
        <v>69</v>
      </c>
      <c r="D63" t="s">
        <v>58</v>
      </c>
      <c r="E63" t="s">
        <v>58</v>
      </c>
    </row>
    <row r="64" spans="1:5" x14ac:dyDescent="0.2">
      <c r="B64" t="s">
        <v>59</v>
      </c>
    </row>
    <row r="65" spans="1:3" x14ac:dyDescent="0.2">
      <c r="B65" t="s">
        <v>70</v>
      </c>
    </row>
    <row r="66" spans="1:3" x14ac:dyDescent="0.2">
      <c r="A66" t="s">
        <v>42</v>
      </c>
      <c r="B66" s="66">
        <v>45506</v>
      </c>
      <c r="C66" s="66"/>
    </row>
    <row r="67" spans="1:3" x14ac:dyDescent="0.2">
      <c r="B67" t="s">
        <v>285</v>
      </c>
    </row>
  </sheetData>
  <sheetProtection formatCells="0" formatColumns="0" formatRows="0"/>
  <mergeCells count="1">
    <mergeCell ref="B66:C66"/>
  </mergeCells>
  <conditionalFormatting sqref="D2:D57">
    <cfRule type="containsText" dxfId="854" priority="1" operator="containsText" text="No DD">
      <formula>NOT(ISERROR(SEARCH("No DD",D2)))</formula>
    </cfRule>
    <cfRule type="containsText" dxfId="853" priority="4" operator="containsText" text="Merit">
      <formula>NOT(ISERROR(SEARCH("Merit",D2)))</formula>
    </cfRule>
    <cfRule type="containsText" dxfId="852" priority="5" operator="containsText" text="Excellence">
      <formula>NOT(ISERROR(SEARCH("Excellence",D2)))</formula>
    </cfRule>
    <cfRule type="containsText" dxfId="851" priority="6" operator="containsText" text="Worlds Team">
      <formula>NOT(ISERROR(SEARCH("Worlds Team",D2)))</formula>
    </cfRule>
    <cfRule type="containsText" dxfId="85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2" width="10.83203125" customWidth="1"/>
    <col min="543" max="543" width="11.83203125" customWidth="1"/>
    <col min="544" max="544" width="12.83203125" customWidth="1"/>
    <col min="545" max="549" width="10.83203125" customWidth="1"/>
    <col min="550" max="576" width="10.83203125" hidden="1" customWidth="1"/>
    <col min="577" max="577" width="11.83203125" hidden="1" customWidth="1"/>
    <col min="578" max="578" width="12.83203125" hidden="1" customWidth="1"/>
    <col min="579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7" t="s">
        <v>11</v>
      </c>
      <c r="H1" s="67" t="s">
        <v>12</v>
      </c>
      <c r="I1" s="67" t="s">
        <v>85</v>
      </c>
      <c r="J1" s="73" t="s">
        <v>95</v>
      </c>
      <c r="K1" s="69" t="s">
        <v>32</v>
      </c>
      <c r="L1" s="73" t="s">
        <v>96</v>
      </c>
      <c r="M1" s="69" t="s">
        <v>32</v>
      </c>
      <c r="N1" s="73" t="s">
        <v>120</v>
      </c>
      <c r="O1" s="69" t="s">
        <v>32</v>
      </c>
      <c r="P1" s="69" t="s">
        <v>13</v>
      </c>
      <c r="Q1" s="69" t="s">
        <v>32</v>
      </c>
      <c r="R1" s="69" t="s">
        <v>97</v>
      </c>
      <c r="S1" s="69" t="s">
        <v>32</v>
      </c>
      <c r="T1" s="73" t="s">
        <v>98</v>
      </c>
      <c r="U1" s="69" t="s">
        <v>32</v>
      </c>
      <c r="V1" s="72" t="s">
        <v>14</v>
      </c>
      <c r="W1" s="69" t="s">
        <v>33</v>
      </c>
      <c r="X1" s="69" t="s">
        <v>32</v>
      </c>
      <c r="Y1" s="70" t="s">
        <v>197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226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266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192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202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254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210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221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224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255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257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258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274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279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278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5"/>
      <c r="UE1" s="75"/>
      <c r="UF1" s="75"/>
      <c r="UG1" s="75"/>
      <c r="UH1" s="75"/>
      <c r="UI1" s="75"/>
      <c r="UJ1" s="75"/>
      <c r="UK1" s="75"/>
      <c r="UL1" s="75"/>
      <c r="UM1" s="75"/>
      <c r="UN1" s="75"/>
      <c r="UO1" s="75"/>
      <c r="UP1" s="75"/>
      <c r="UQ1" s="75"/>
      <c r="UR1" s="75"/>
      <c r="US1" s="75"/>
      <c r="UT1" s="75"/>
      <c r="UU1" s="75"/>
      <c r="UV1" s="75"/>
      <c r="UW1" s="75"/>
      <c r="UX1" s="75"/>
      <c r="UY1" s="75"/>
      <c r="UZ1" s="75"/>
      <c r="VA1" s="75"/>
      <c r="VB1" s="75"/>
      <c r="VC1" s="75"/>
      <c r="VD1" s="75"/>
      <c r="VE1" s="75"/>
      <c r="VF1" s="75"/>
      <c r="VG1" s="75"/>
      <c r="VH1" s="75"/>
      <c r="VI1" s="75"/>
      <c r="VJ1" s="75"/>
      <c r="VK1" s="75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5" t="s">
        <v>66</v>
      </c>
      <c r="WU1" s="75"/>
      <c r="WV1" s="75"/>
      <c r="WW1" s="75"/>
      <c r="WX1" s="75"/>
      <c r="WY1" s="75"/>
      <c r="WZ1" s="75"/>
      <c r="XA1" s="75"/>
      <c r="XB1" s="75"/>
      <c r="XC1" s="75"/>
      <c r="XD1" s="75"/>
      <c r="XE1" s="75"/>
      <c r="XF1" s="75"/>
      <c r="XG1" s="75"/>
      <c r="XH1" s="75"/>
      <c r="XI1" s="75"/>
      <c r="XJ1" s="75"/>
      <c r="XK1" s="75"/>
      <c r="XL1" s="75"/>
      <c r="XM1" s="75"/>
      <c r="XN1" s="75"/>
      <c r="XO1" s="75"/>
      <c r="XP1" s="75"/>
      <c r="XQ1" s="75"/>
      <c r="XR1" s="75"/>
      <c r="XS1" s="75"/>
      <c r="XT1" s="75"/>
    </row>
    <row r="2" spans="1:644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99</v>
      </c>
      <c r="AP2" s="14" t="s">
        <v>100</v>
      </c>
      <c r="AQ2" s="14" t="s">
        <v>21</v>
      </c>
      <c r="AR2" s="14" t="s">
        <v>79</v>
      </c>
      <c r="AS2" s="14" t="s">
        <v>101</v>
      </c>
      <c r="AT2" s="14" t="s">
        <v>22</v>
      </c>
      <c r="AU2" s="14" t="s">
        <v>24</v>
      </c>
      <c r="AV2" s="14" t="s">
        <v>102</v>
      </c>
      <c r="AW2" s="14" t="s">
        <v>103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99</v>
      </c>
      <c r="BQ2" s="13" t="s">
        <v>100</v>
      </c>
      <c r="BR2" s="13" t="s">
        <v>21</v>
      </c>
      <c r="BS2" s="13" t="s">
        <v>79</v>
      </c>
      <c r="BT2" s="13" t="s">
        <v>101</v>
      </c>
      <c r="BU2" s="13" t="s">
        <v>22</v>
      </c>
      <c r="BV2" s="13" t="s">
        <v>24</v>
      </c>
      <c r="BW2" s="13" t="s">
        <v>102</v>
      </c>
      <c r="BX2" s="13" t="s">
        <v>103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99</v>
      </c>
      <c r="CR2" s="14" t="s">
        <v>100</v>
      </c>
      <c r="CS2" s="14" t="s">
        <v>21</v>
      </c>
      <c r="CT2" s="14" t="s">
        <v>79</v>
      </c>
      <c r="CU2" s="14" t="s">
        <v>101</v>
      </c>
      <c r="CV2" s="14" t="s">
        <v>22</v>
      </c>
      <c r="CW2" s="14" t="s">
        <v>24</v>
      </c>
      <c r="CX2" s="14" t="s">
        <v>102</v>
      </c>
      <c r="CY2" s="14" t="s">
        <v>103</v>
      </c>
      <c r="CZ2" s="14" t="s">
        <v>23</v>
      </c>
      <c r="DA2" s="14" t="s">
        <v>18</v>
      </c>
      <c r="DB2" s="50" t="s">
        <v>24</v>
      </c>
      <c r="DC2" s="50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104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99</v>
      </c>
      <c r="DY2" s="14" t="s">
        <v>100</v>
      </c>
      <c r="DZ2" s="14" t="s">
        <v>21</v>
      </c>
      <c r="EA2" s="14" t="s">
        <v>79</v>
      </c>
      <c r="EB2" s="14" t="s">
        <v>101</v>
      </c>
      <c r="EC2" s="14" t="s">
        <v>22</v>
      </c>
      <c r="ED2" s="14" t="s">
        <v>24</v>
      </c>
      <c r="EE2" s="14" t="s">
        <v>105</v>
      </c>
      <c r="EF2" s="14" t="s">
        <v>106</v>
      </c>
      <c r="EG2" s="14" t="s">
        <v>104</v>
      </c>
      <c r="EH2" s="14" t="s">
        <v>102</v>
      </c>
      <c r="EI2" s="14" t="s">
        <v>103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104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99</v>
      </c>
      <c r="FG2" s="13" t="s">
        <v>100</v>
      </c>
      <c r="FH2" s="13" t="s">
        <v>21</v>
      </c>
      <c r="FI2" s="13" t="s">
        <v>79</v>
      </c>
      <c r="FJ2" s="13" t="s">
        <v>101</v>
      </c>
      <c r="FK2" s="13" t="s">
        <v>22</v>
      </c>
      <c r="FL2" s="13" t="s">
        <v>24</v>
      </c>
      <c r="FM2" s="13" t="s">
        <v>105</v>
      </c>
      <c r="FN2" s="13" t="s">
        <v>106</v>
      </c>
      <c r="FO2" s="13" t="s">
        <v>104</v>
      </c>
      <c r="FP2" s="13" t="s">
        <v>102</v>
      </c>
      <c r="FQ2" s="13" t="s">
        <v>103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104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99</v>
      </c>
      <c r="GO2" s="14" t="s">
        <v>100</v>
      </c>
      <c r="GP2" s="14" t="s">
        <v>21</v>
      </c>
      <c r="GQ2" s="14" t="s">
        <v>79</v>
      </c>
      <c r="GR2" s="14" t="s">
        <v>101</v>
      </c>
      <c r="GS2" s="14" t="s">
        <v>22</v>
      </c>
      <c r="GT2" s="14" t="s">
        <v>24</v>
      </c>
      <c r="GU2" s="14" t="s">
        <v>105</v>
      </c>
      <c r="GV2" s="14" t="s">
        <v>106</v>
      </c>
      <c r="GW2" s="14" t="s">
        <v>104</v>
      </c>
      <c r="GX2" s="14" t="s">
        <v>102</v>
      </c>
      <c r="GY2" s="14" t="s">
        <v>103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104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99</v>
      </c>
      <c r="HW2" s="13" t="s">
        <v>100</v>
      </c>
      <c r="HX2" s="13" t="s">
        <v>21</v>
      </c>
      <c r="HY2" s="13" t="s">
        <v>79</v>
      </c>
      <c r="HZ2" s="13" t="s">
        <v>101</v>
      </c>
      <c r="IA2" s="13" t="s">
        <v>22</v>
      </c>
      <c r="IB2" s="13" t="s">
        <v>24</v>
      </c>
      <c r="IC2" s="13" t="s">
        <v>105</v>
      </c>
      <c r="ID2" s="13" t="s">
        <v>106</v>
      </c>
      <c r="IE2" s="13" t="s">
        <v>104</v>
      </c>
      <c r="IF2" s="13" t="s">
        <v>102</v>
      </c>
      <c r="IG2" s="13" t="s">
        <v>103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104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99</v>
      </c>
      <c r="JE2" s="14" t="s">
        <v>100</v>
      </c>
      <c r="JF2" s="14" t="s">
        <v>21</v>
      </c>
      <c r="JG2" s="14" t="s">
        <v>79</v>
      </c>
      <c r="JH2" s="14" t="s">
        <v>101</v>
      </c>
      <c r="JI2" s="14" t="s">
        <v>22</v>
      </c>
      <c r="JJ2" s="14" t="s">
        <v>24</v>
      </c>
      <c r="JK2" s="14" t="s">
        <v>105</v>
      </c>
      <c r="JL2" s="14" t="s">
        <v>106</v>
      </c>
      <c r="JM2" s="14" t="s">
        <v>104</v>
      </c>
      <c r="JN2" s="14" t="s">
        <v>102</v>
      </c>
      <c r="JO2" s="14" t="s">
        <v>103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104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99</v>
      </c>
      <c r="KM2" s="13" t="s">
        <v>100</v>
      </c>
      <c r="KN2" s="13" t="s">
        <v>21</v>
      </c>
      <c r="KO2" s="13" t="s">
        <v>79</v>
      </c>
      <c r="KP2" s="13" t="s">
        <v>101</v>
      </c>
      <c r="KQ2" s="13" t="s">
        <v>22</v>
      </c>
      <c r="KR2" s="13" t="s">
        <v>24</v>
      </c>
      <c r="KS2" s="13" t="s">
        <v>105</v>
      </c>
      <c r="KT2" s="13" t="s">
        <v>106</v>
      </c>
      <c r="KU2" s="13" t="s">
        <v>104</v>
      </c>
      <c r="KV2" s="13" t="s">
        <v>102</v>
      </c>
      <c r="KW2" s="13" t="s">
        <v>103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104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99</v>
      </c>
      <c r="LU2" s="14" t="s">
        <v>100</v>
      </c>
      <c r="LV2" s="14" t="s">
        <v>21</v>
      </c>
      <c r="LW2" s="14" t="s">
        <v>79</v>
      </c>
      <c r="LX2" s="14" t="s">
        <v>101</v>
      </c>
      <c r="LY2" s="14" t="s">
        <v>22</v>
      </c>
      <c r="LZ2" s="14" t="s">
        <v>24</v>
      </c>
      <c r="MA2" s="14" t="s">
        <v>105</v>
      </c>
      <c r="MB2" s="14" t="s">
        <v>106</v>
      </c>
      <c r="MC2" s="14" t="s">
        <v>104</v>
      </c>
      <c r="MD2" s="14" t="s">
        <v>102</v>
      </c>
      <c r="ME2" s="14" t="s">
        <v>103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104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99</v>
      </c>
      <c r="NC2" s="13" t="s">
        <v>100</v>
      </c>
      <c r="ND2" s="13" t="s">
        <v>21</v>
      </c>
      <c r="NE2" s="13" t="s">
        <v>79</v>
      </c>
      <c r="NF2" s="13" t="s">
        <v>101</v>
      </c>
      <c r="NG2" s="13" t="s">
        <v>22</v>
      </c>
      <c r="NH2" s="13" t="s">
        <v>24</v>
      </c>
      <c r="NI2" s="13" t="s">
        <v>105</v>
      </c>
      <c r="NJ2" s="13" t="s">
        <v>106</v>
      </c>
      <c r="NK2" s="13" t="s">
        <v>104</v>
      </c>
      <c r="NL2" s="13" t="s">
        <v>102</v>
      </c>
      <c r="NM2" s="13" t="s">
        <v>103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104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99</v>
      </c>
      <c r="OK2" s="14" t="s">
        <v>100</v>
      </c>
      <c r="OL2" s="14" t="s">
        <v>21</v>
      </c>
      <c r="OM2" s="14" t="s">
        <v>79</v>
      </c>
      <c r="ON2" s="14" t="s">
        <v>101</v>
      </c>
      <c r="OO2" s="14" t="s">
        <v>22</v>
      </c>
      <c r="OP2" s="14" t="s">
        <v>24</v>
      </c>
      <c r="OQ2" s="14" t="s">
        <v>105</v>
      </c>
      <c r="OR2" s="14" t="s">
        <v>106</v>
      </c>
      <c r="OS2" s="14" t="s">
        <v>104</v>
      </c>
      <c r="OT2" s="14" t="s">
        <v>102</v>
      </c>
      <c r="OU2" s="14" t="s">
        <v>103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104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99</v>
      </c>
      <c r="PS2" s="13" t="s">
        <v>100</v>
      </c>
      <c r="PT2" s="13" t="s">
        <v>21</v>
      </c>
      <c r="PU2" s="13" t="s">
        <v>79</v>
      </c>
      <c r="PV2" s="13" t="s">
        <v>101</v>
      </c>
      <c r="PW2" s="13" t="s">
        <v>22</v>
      </c>
      <c r="PX2" s="13" t="s">
        <v>24</v>
      </c>
      <c r="PY2" s="13" t="s">
        <v>105</v>
      </c>
      <c r="PZ2" s="13" t="s">
        <v>106</v>
      </c>
      <c r="QA2" s="13" t="s">
        <v>104</v>
      </c>
      <c r="QB2" s="13" t="s">
        <v>102</v>
      </c>
      <c r="QC2" s="13" t="s">
        <v>103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104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99</v>
      </c>
      <c r="RA2" s="14" t="s">
        <v>100</v>
      </c>
      <c r="RB2" s="14" t="s">
        <v>21</v>
      </c>
      <c r="RC2" s="14" t="s">
        <v>79</v>
      </c>
      <c r="RD2" s="14" t="s">
        <v>101</v>
      </c>
      <c r="RE2" s="14" t="s">
        <v>22</v>
      </c>
      <c r="RF2" s="14" t="s">
        <v>24</v>
      </c>
      <c r="RG2" s="14" t="s">
        <v>105</v>
      </c>
      <c r="RH2" s="14" t="s">
        <v>106</v>
      </c>
      <c r="RI2" s="14" t="s">
        <v>104</v>
      </c>
      <c r="RJ2" s="14" t="s">
        <v>102</v>
      </c>
      <c r="RK2" s="14" t="s">
        <v>103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104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99</v>
      </c>
      <c r="SI2" s="13" t="s">
        <v>100</v>
      </c>
      <c r="SJ2" s="13" t="s">
        <v>21</v>
      </c>
      <c r="SK2" s="13" t="s">
        <v>79</v>
      </c>
      <c r="SL2" s="13" t="s">
        <v>101</v>
      </c>
      <c r="SM2" s="13" t="s">
        <v>22</v>
      </c>
      <c r="SN2" s="13" t="s">
        <v>24</v>
      </c>
      <c r="SO2" s="13" t="s">
        <v>105</v>
      </c>
      <c r="SP2" s="13" t="s">
        <v>106</v>
      </c>
      <c r="SQ2" s="13" t="s">
        <v>104</v>
      </c>
      <c r="SR2" s="13" t="s">
        <v>102</v>
      </c>
      <c r="SS2" s="13" t="s">
        <v>103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104</v>
      </c>
      <c r="TG2" s="71"/>
      <c r="TH2" s="71"/>
      <c r="TI2" s="71"/>
      <c r="TJ2" s="71"/>
      <c r="TK2" s="71" t="s">
        <v>23</v>
      </c>
      <c r="TL2" s="71"/>
      <c r="TM2" s="71"/>
      <c r="TN2" s="71"/>
      <c r="TO2" s="71"/>
      <c r="TP2" s="14" t="s">
        <v>99</v>
      </c>
      <c r="TQ2" s="14" t="s">
        <v>100</v>
      </c>
      <c r="TR2" s="14" t="s">
        <v>21</v>
      </c>
      <c r="TS2" s="14" t="s">
        <v>79</v>
      </c>
      <c r="TT2" s="14" t="s">
        <v>101</v>
      </c>
      <c r="TU2" s="14" t="s">
        <v>22</v>
      </c>
      <c r="TV2" s="14" t="s">
        <v>24</v>
      </c>
      <c r="TW2" s="14" t="s">
        <v>105</v>
      </c>
      <c r="TX2" s="14" t="s">
        <v>106</v>
      </c>
      <c r="TY2" s="14" t="s">
        <v>104</v>
      </c>
      <c r="TZ2" s="14" t="s">
        <v>102</v>
      </c>
      <c r="UA2" s="14" t="s">
        <v>103</v>
      </c>
      <c r="UB2" s="14" t="s">
        <v>23</v>
      </c>
      <c r="UC2" s="14" t="s">
        <v>18</v>
      </c>
      <c r="UD2" s="74" t="s">
        <v>19</v>
      </c>
      <c r="UE2" s="74"/>
      <c r="UF2" s="74"/>
      <c r="UG2" s="74"/>
      <c r="UH2" s="74"/>
      <c r="UI2" s="74" t="s">
        <v>20</v>
      </c>
      <c r="UJ2" s="74"/>
      <c r="UK2" s="74"/>
      <c r="UL2" s="74"/>
      <c r="UM2" s="74"/>
      <c r="UN2" s="74" t="s">
        <v>104</v>
      </c>
      <c r="UO2" s="74"/>
      <c r="UP2" s="74"/>
      <c r="UQ2" s="74"/>
      <c r="UR2" s="74"/>
      <c r="US2" s="74" t="s">
        <v>23</v>
      </c>
      <c r="UT2" s="74"/>
      <c r="UU2" s="74"/>
      <c r="UV2" s="74"/>
      <c r="UW2" s="74"/>
      <c r="UX2" s="13" t="s">
        <v>99</v>
      </c>
      <c r="UY2" s="13" t="s">
        <v>100</v>
      </c>
      <c r="UZ2" s="13" t="s">
        <v>21</v>
      </c>
      <c r="VA2" s="13" t="s">
        <v>79</v>
      </c>
      <c r="VB2" s="13" t="s">
        <v>101</v>
      </c>
      <c r="VC2" s="13" t="s">
        <v>22</v>
      </c>
      <c r="VD2" s="13" t="s">
        <v>24</v>
      </c>
      <c r="VE2" s="13" t="s">
        <v>105</v>
      </c>
      <c r="VF2" s="13" t="s">
        <v>106</v>
      </c>
      <c r="VG2" s="13" t="s">
        <v>104</v>
      </c>
      <c r="VH2" s="13" t="s">
        <v>102</v>
      </c>
      <c r="VI2" s="13" t="s">
        <v>103</v>
      </c>
      <c r="VJ2" s="13" t="s">
        <v>23</v>
      </c>
      <c r="VK2" s="13" t="s">
        <v>18</v>
      </c>
      <c r="VL2" s="71" t="s">
        <v>19</v>
      </c>
      <c r="VM2" s="71"/>
      <c r="VN2" s="71"/>
      <c r="VO2" s="71"/>
      <c r="VP2" s="71"/>
      <c r="VQ2" s="71" t="s">
        <v>20</v>
      </c>
      <c r="VR2" s="71"/>
      <c r="VS2" s="71"/>
      <c r="VT2" s="71"/>
      <c r="VU2" s="71"/>
      <c r="VV2" s="71" t="s">
        <v>104</v>
      </c>
      <c r="VW2" s="71"/>
      <c r="VX2" s="71"/>
      <c r="VY2" s="71"/>
      <c r="VZ2" s="71"/>
      <c r="WA2" s="71" t="s">
        <v>23</v>
      </c>
      <c r="WB2" s="71"/>
      <c r="WC2" s="71"/>
      <c r="WD2" s="71"/>
      <c r="WE2" s="71"/>
      <c r="WF2" s="14" t="s">
        <v>99</v>
      </c>
      <c r="WG2" s="14" t="s">
        <v>100</v>
      </c>
      <c r="WH2" s="14" t="s">
        <v>21</v>
      </c>
      <c r="WI2" s="14" t="s">
        <v>79</v>
      </c>
      <c r="WJ2" s="14" t="s">
        <v>101</v>
      </c>
      <c r="WK2" s="14" t="s">
        <v>22</v>
      </c>
      <c r="WL2" s="14" t="s">
        <v>24</v>
      </c>
      <c r="WM2" s="14" t="s">
        <v>105</v>
      </c>
      <c r="WN2" s="14" t="s">
        <v>106</v>
      </c>
      <c r="WO2" s="14" t="s">
        <v>104</v>
      </c>
      <c r="WP2" s="14" t="s">
        <v>102</v>
      </c>
      <c r="WQ2" s="14" t="s">
        <v>103</v>
      </c>
      <c r="WR2" s="14" t="s">
        <v>23</v>
      </c>
      <c r="WS2" s="14" t="s">
        <v>18</v>
      </c>
      <c r="WT2" s="74" t="s">
        <v>19</v>
      </c>
      <c r="WU2" s="74"/>
      <c r="WV2" s="74"/>
      <c r="WW2" s="74"/>
      <c r="WX2" s="74"/>
      <c r="WY2" s="74" t="s">
        <v>20</v>
      </c>
      <c r="WZ2" s="74"/>
      <c r="XA2" s="74"/>
      <c r="XB2" s="74"/>
      <c r="XC2" s="74"/>
      <c r="XD2" s="74" t="s">
        <v>23</v>
      </c>
      <c r="XE2" s="74"/>
      <c r="XF2" s="74"/>
      <c r="XG2" s="74"/>
      <c r="XH2" s="74"/>
      <c r="XI2" s="13"/>
      <c r="XJ2" s="13" t="s">
        <v>99</v>
      </c>
      <c r="XK2" s="13" t="s">
        <v>100</v>
      </c>
      <c r="XL2" s="13" t="s">
        <v>21</v>
      </c>
      <c r="XM2" s="13" t="s">
        <v>79</v>
      </c>
      <c r="XN2" s="13" t="s">
        <v>101</v>
      </c>
      <c r="XO2" s="13" t="s">
        <v>22</v>
      </c>
      <c r="XP2" s="13" t="s">
        <v>24</v>
      </c>
      <c r="XQ2" s="13" t="s">
        <v>102</v>
      </c>
      <c r="XR2" s="13" t="s">
        <v>103</v>
      </c>
      <c r="XS2" s="13" t="s">
        <v>23</v>
      </c>
      <c r="XT2" s="13" t="s">
        <v>18</v>
      </c>
    </row>
    <row r="3" spans="1:64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29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29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29</v>
      </c>
      <c r="AN3" s="14" t="s">
        <v>54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29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29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29</v>
      </c>
      <c r="BO3" s="13" t="s">
        <v>54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29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29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29</v>
      </c>
      <c r="CP3" s="14" t="s">
        <v>54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29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29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29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29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29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29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29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29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29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29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29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29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29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29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29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29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29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29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29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29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29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29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29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29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29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29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29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29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29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29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29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29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29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29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29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29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29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29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29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29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29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29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29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29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29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29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29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29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29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29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29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29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29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29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29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29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29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29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29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29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29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29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29</v>
      </c>
      <c r="XI3" s="13" t="s">
        <v>54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71</v>
      </c>
      <c r="C4" s="4" t="s">
        <v>8</v>
      </c>
      <c r="D4" s="4">
        <v>2001</v>
      </c>
      <c r="E4" s="9">
        <f>SUM(J4:V4)+SUM(J4:T4)*0.0000001+SUM(J4)*0.0000000000001</f>
        <v>269.66502680950583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6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Merit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17.38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AZE (Feb 24)</v>
      </c>
      <c r="V4" s="8">
        <f>IF(MAX(DB4,DC4)&gt;0,MAX(DB4,DC4),"")</f>
        <v>1.5700000000000074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15.5</v>
      </c>
      <c r="Z4" s="22">
        <v>9</v>
      </c>
      <c r="AA4" s="22">
        <v>17.100000000000001</v>
      </c>
      <c r="AB4" s="22">
        <v>17.23</v>
      </c>
      <c r="AC4" s="22">
        <v>0</v>
      </c>
      <c r="AD4" s="22">
        <v>15</v>
      </c>
      <c r="AE4" s="22">
        <v>9.3000000000000007</v>
      </c>
      <c r="AF4" s="22">
        <v>16.7</v>
      </c>
      <c r="AG4" s="22">
        <v>17.079999999999998</v>
      </c>
      <c r="AH4" s="22">
        <v>0</v>
      </c>
      <c r="AI4" s="22">
        <v>14.5</v>
      </c>
      <c r="AJ4" s="22">
        <v>8.9</v>
      </c>
      <c r="AK4" s="22">
        <v>17.5</v>
      </c>
      <c r="AL4" s="22">
        <v>17.07</v>
      </c>
      <c r="AM4" s="22">
        <v>0</v>
      </c>
      <c r="AN4" s="27"/>
      <c r="AO4" s="38">
        <f>IF(AA4&gt;0,AA4,"")</f>
        <v>17.100000000000001</v>
      </c>
      <c r="AP4" s="38">
        <f>IF(AB4&gt;0,AB4,"")</f>
        <v>17.23</v>
      </c>
      <c r="AQ4" s="40">
        <f>IF(SUM(Y4:AB4)-AC4&gt;0,SUM(Y4:AB4)-AC4,"")</f>
        <v>58.83</v>
      </c>
      <c r="AR4" s="40">
        <f>IF(AF4&gt;0,AF4,"")</f>
        <v>16.7</v>
      </c>
      <c r="AS4" s="40">
        <f>IF(AG4&gt;0,AG4,"")</f>
        <v>17.079999999999998</v>
      </c>
      <c r="AT4" s="40">
        <f>IF(SUM(AD4:AG4)-AH4&gt;0,SUM(AD4:AG4)-AH4,"")</f>
        <v>58.08</v>
      </c>
      <c r="AU4" s="40">
        <f>IF(AQ4="","",MAX(AQ4,AT4))</f>
        <v>58.83</v>
      </c>
      <c r="AV4" s="40">
        <f>IF(AK4&gt;0,AK4,"")</f>
        <v>17.5</v>
      </c>
      <c r="AW4" s="40">
        <f>IF(AL4&gt;0,AL4,"")</f>
        <v>17.07</v>
      </c>
      <c r="AX4" s="40">
        <f>IF(SUM(AI4:AL4)-AM4&gt;0,SUM(AI4:AL4)-AM4,"")</f>
        <v>57.97</v>
      </c>
      <c r="AY4" s="40">
        <f>IF(SUM(AU4,AX4)&gt;0,SUM(AU4,AX4),"")</f>
        <v>116.8</v>
      </c>
      <c r="AZ4" s="26">
        <v>8.5500000000000007</v>
      </c>
      <c r="BA4" s="26">
        <v>5</v>
      </c>
      <c r="BB4" s="26">
        <v>9.65</v>
      </c>
      <c r="BC4" s="26">
        <v>9.5300000000000011</v>
      </c>
      <c r="BD4" s="26">
        <v>0</v>
      </c>
      <c r="BE4" s="26">
        <v>15.05</v>
      </c>
      <c r="BF4" s="26">
        <v>9.15</v>
      </c>
      <c r="BG4" s="26">
        <v>16.5</v>
      </c>
      <c r="BH4" s="26">
        <v>16.655000000000001</v>
      </c>
      <c r="BI4" s="26">
        <v>0</v>
      </c>
      <c r="BJ4" s="26">
        <v>15.3</v>
      </c>
      <c r="BK4" s="26">
        <v>9.25</v>
      </c>
      <c r="BL4" s="26">
        <v>17.3</v>
      </c>
      <c r="BM4" s="26">
        <v>16.844999999999999</v>
      </c>
      <c r="BN4" s="26">
        <v>0</v>
      </c>
      <c r="BO4" s="28" t="s">
        <v>55</v>
      </c>
      <c r="BP4" s="39">
        <f>IF(BB4&gt;0,BB4,"")</f>
        <v>9.65</v>
      </c>
      <c r="BQ4" s="39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2">
        <v>16.399999999999999</v>
      </c>
      <c r="CB4" s="22">
        <v>9.4</v>
      </c>
      <c r="CC4" s="22">
        <v>15</v>
      </c>
      <c r="CD4" s="22">
        <v>16.809999999999999</v>
      </c>
      <c r="CE4" s="22">
        <v>0</v>
      </c>
      <c r="CF4" s="22">
        <v>3.4</v>
      </c>
      <c r="CG4" s="22">
        <v>2</v>
      </c>
      <c r="CH4" s="22">
        <v>3.8</v>
      </c>
      <c r="CI4" s="22">
        <v>3.58</v>
      </c>
      <c r="CJ4" s="22">
        <v>0</v>
      </c>
      <c r="CK4" s="22">
        <v>16.399999999999999</v>
      </c>
      <c r="CL4" s="22">
        <v>9.1999999999999993</v>
      </c>
      <c r="CM4" s="22">
        <v>14.6</v>
      </c>
      <c r="CN4" s="22">
        <v>16.5</v>
      </c>
      <c r="CO4" s="22">
        <v>0</v>
      </c>
      <c r="CP4" s="27"/>
      <c r="CQ4" s="38">
        <f>IF(CC4&gt;0,CC4,"")</f>
        <v>15</v>
      </c>
      <c r="CR4" s="38">
        <f>IF(CD4&gt;0,CD4,"")</f>
        <v>16.809999999999999</v>
      </c>
      <c r="CS4" s="40">
        <f>IF(SUM(CA4:CD4)-CE4&gt;0,SUM(CA4:CD4)-CE4,"")</f>
        <v>57.61</v>
      </c>
      <c r="CT4" s="40">
        <f>IF(CH4&gt;0,CH4,"")</f>
        <v>3.8</v>
      </c>
      <c r="CU4" s="40">
        <f>IF(CI4&gt;0,CI4,"")</f>
        <v>3.58</v>
      </c>
      <c r="CV4" s="40">
        <f>IF(SUM(CF4:CI4)-CJ4&gt;0,SUM(CF4:CI4)-CJ4,"")</f>
        <v>12.78</v>
      </c>
      <c r="CW4" s="40">
        <f>IF(CS4="","",MAX(CS4,CV4))</f>
        <v>57.61</v>
      </c>
      <c r="CX4" s="40">
        <f>IF(CM4&gt;0,CM4,"")</f>
        <v>14.6</v>
      </c>
      <c r="CY4" s="40">
        <f>IF(CN4&gt;0,CN4,"")</f>
        <v>16.5</v>
      </c>
      <c r="CZ4" s="40">
        <f>IF(SUM(CK4:CN4)-CO4&gt;0,SUM(CK4:CN4)-CO4,"")</f>
        <v>56.699999999999996</v>
      </c>
      <c r="DA4" s="40">
        <f>IF(SUM(CW4,CZ4)&gt;0,SUM(CW4,CZ4),"")</f>
        <v>114.31</v>
      </c>
      <c r="DB4" s="51">
        <f>IF(MAX(ED4,FL4,GT4,IB4,JJ4,KR4,LZ4,NH4,OP4,PX4,RF4,SN4,TV4,VD4,WL4)-IF(N4="",0,N4)&gt;0.001,MAX(ED4,FL4,GT4,IB4,JJ4,KR4,LZ4,NH4,OP4,PX4,RF4,SN4,TV4,VD4,WL4)-IF(N4="",0,N4),"")</f>
        <v>1.5700000000000074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15.1</v>
      </c>
      <c r="DE4" s="17">
        <v>9.5</v>
      </c>
      <c r="DF4" s="17">
        <v>17.100000000000001</v>
      </c>
      <c r="DG4" s="17">
        <v>16.75</v>
      </c>
      <c r="DH4" s="17">
        <v>0</v>
      </c>
      <c r="DI4" s="17">
        <v>1.6</v>
      </c>
      <c r="DJ4" s="17">
        <v>1</v>
      </c>
      <c r="DK4" s="17">
        <v>2.2000000000000002</v>
      </c>
      <c r="DL4" s="17">
        <v>1.8</v>
      </c>
      <c r="DM4" s="17">
        <v>0</v>
      </c>
      <c r="DN4" s="17">
        <v>14.3</v>
      </c>
      <c r="DO4" s="17">
        <v>9</v>
      </c>
      <c r="DP4" s="17">
        <v>16.100000000000001</v>
      </c>
      <c r="DQ4" s="17">
        <v>16.579999999999998</v>
      </c>
      <c r="DR4" s="17"/>
      <c r="DS4" s="17"/>
      <c r="DT4" s="17"/>
      <c r="DU4" s="17"/>
      <c r="DV4" s="17"/>
      <c r="DW4" s="17"/>
      <c r="DX4" s="40">
        <f>IF(DF4&gt;0,DF4,"")</f>
        <v>17.100000000000001</v>
      </c>
      <c r="DY4" s="40">
        <f>IF(DG4&gt;0,DG4,"")</f>
        <v>16.75</v>
      </c>
      <c r="DZ4" s="40">
        <f>IF(SUM(DD4:DG4)-DH4&gt;0,SUM(DD4:DG4)-DH4,"")</f>
        <v>58.45</v>
      </c>
      <c r="EA4" s="40">
        <f>IF(DK4&gt;0,DK4,"")</f>
        <v>2.2000000000000002</v>
      </c>
      <c r="EB4" s="40">
        <f>IF(DL4&gt;0,DL4,"")</f>
        <v>1.8</v>
      </c>
      <c r="EC4" s="40">
        <f>IF(SUM(DI4:DL4)-DM4&gt;0,SUM(DI4:DL4)-DM4,"")</f>
        <v>6.6000000000000005</v>
      </c>
      <c r="ED4" s="40">
        <f>IF(MAX(DZ4,EC4)&gt;0,MAX(DZ4,EC4),"")</f>
        <v>58.45</v>
      </c>
      <c r="EE4" s="40">
        <f>IF(DP4&gt;0,DP4,"")</f>
        <v>16.100000000000001</v>
      </c>
      <c r="EF4" s="40">
        <f>IF(DQ4&gt;0,DQ4,"")</f>
        <v>16.579999999999998</v>
      </c>
      <c r="EG4" s="40">
        <f>IF(SUM(DN4:DQ4)-DR4&gt;0,SUM(DN4:DQ4)-DR4,"")</f>
        <v>55.980000000000004</v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114.43</v>
      </c>
      <c r="EL4" s="18">
        <v>14.5</v>
      </c>
      <c r="EM4" s="18">
        <v>9.4</v>
      </c>
      <c r="EN4" s="18">
        <v>17.100000000000001</v>
      </c>
      <c r="EO4" s="18">
        <v>16.72</v>
      </c>
      <c r="EP4" s="18">
        <v>0</v>
      </c>
      <c r="EQ4" s="18">
        <v>14.7</v>
      </c>
      <c r="ER4" s="18">
        <v>9</v>
      </c>
      <c r="ES4" s="18">
        <v>17.100000000000001</v>
      </c>
      <c r="ET4" s="18">
        <v>16.87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16.72</v>
      </c>
      <c r="FH4" s="11">
        <f>IF(SUM(EL4:EO4)-EP4&gt;0,SUM(EL4:EO4)-EP4,"")</f>
        <v>57.72</v>
      </c>
      <c r="FI4" s="11">
        <f>IF(ES4&gt;0,ES4,"")</f>
        <v>17.100000000000001</v>
      </c>
      <c r="FJ4" s="11">
        <f>IF(ET4&gt;0,ET4,"")</f>
        <v>16.87</v>
      </c>
      <c r="FK4" s="11">
        <f>IF(SUM(EQ4:ET4)-EU4&gt;0,SUM(EQ4:ET4)-EU4,"")</f>
        <v>57.67</v>
      </c>
      <c r="FL4" s="11">
        <f>IF(MAX(FH4,FK4)&gt;0,MAX(FH4,FK4),"")</f>
        <v>57.72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57.72</v>
      </c>
      <c r="FT4" s="17">
        <v>1.4</v>
      </c>
      <c r="FU4" s="17">
        <v>0.8</v>
      </c>
      <c r="FV4" s="17">
        <v>2.2000000000000002</v>
      </c>
      <c r="FW4" s="17">
        <v>1.79</v>
      </c>
      <c r="FX4" s="17">
        <v>0.2</v>
      </c>
      <c r="FY4" s="17">
        <v>7.3</v>
      </c>
      <c r="FZ4" s="17">
        <v>4.5</v>
      </c>
      <c r="GA4" s="17">
        <v>7.4</v>
      </c>
      <c r="GB4" s="17">
        <v>8.84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>
        <f>IF(FV4&gt;0,FV4,"")</f>
        <v>2.2000000000000002</v>
      </c>
      <c r="GO4" s="40">
        <f>IF(FW4&gt;0,FW4,"")</f>
        <v>1.79</v>
      </c>
      <c r="GP4" s="40">
        <f>IF(SUM(FT4:FW4)-FX4&gt;0,SUM(FT4:FW4)-FX4,"")</f>
        <v>5.99</v>
      </c>
      <c r="GQ4" s="40">
        <f>IF(GA4&gt;0,GA4,"")</f>
        <v>7.4</v>
      </c>
      <c r="GR4" s="40">
        <f>IF(GB4&gt;0,GB4,"")</f>
        <v>8.84</v>
      </c>
      <c r="GS4" s="40">
        <f>IF(SUM(FY4:GB4)-GC4&gt;0,SUM(FY4:GB4)-GC4,"")</f>
        <v>28.040000000000003</v>
      </c>
      <c r="GT4" s="40">
        <f>IF(MAX(GP4,GS4)&gt;0,MAX(GP4,GS4),"")</f>
        <v>28.040000000000003</v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>
        <f>IF(SUM(GT4,GW4,GZ4)&gt;0,SUM(GT4,GW4,GZ4),"")</f>
        <v>28.040000000000003</v>
      </c>
      <c r="HB4" s="18">
        <v>1.6</v>
      </c>
      <c r="HC4" s="18">
        <v>1</v>
      </c>
      <c r="HD4" s="18">
        <v>2.2000000000000002</v>
      </c>
      <c r="HE4" s="18">
        <v>1.82</v>
      </c>
      <c r="HF4" s="18">
        <v>0</v>
      </c>
      <c r="HG4" s="18">
        <v>5.8</v>
      </c>
      <c r="HH4" s="18">
        <v>3.8</v>
      </c>
      <c r="HI4" s="18">
        <v>7.4</v>
      </c>
      <c r="HJ4" s="18">
        <v>7.05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2.2000000000000002</v>
      </c>
      <c r="HW4" s="11">
        <f>IF(HE4&gt;0,HE4,"")</f>
        <v>1.82</v>
      </c>
      <c r="HX4" s="11">
        <f>IF(SUM(HB4:HE4)-HF4&gt;0,SUM(HB4:HE4)-HF4,"")</f>
        <v>6.620000000000001</v>
      </c>
      <c r="HY4" s="11">
        <f>IF(HI4&gt;0,HI4,"")</f>
        <v>7.4</v>
      </c>
      <c r="HZ4" s="11">
        <f>IF(HJ4&gt;0,HJ4,"")</f>
        <v>7.05</v>
      </c>
      <c r="IA4" s="11">
        <f>IF(SUM(HG4:HJ4)-HK4&gt;0,SUM(HG4:HJ4)-HK4,"")</f>
        <v>24.05</v>
      </c>
      <c r="IB4" s="11">
        <f>IF(MAX(HX4,IA4)&gt;0,MAX(HX4,IA4),"")</f>
        <v>24.05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24.05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15.5</v>
      </c>
      <c r="JS4" s="18">
        <v>8.8000000000000007</v>
      </c>
      <c r="JT4" s="18">
        <v>16.2</v>
      </c>
      <c r="JU4" s="18">
        <v>17.38</v>
      </c>
      <c r="JV4" s="18">
        <v>0</v>
      </c>
      <c r="JW4" s="18">
        <v>1.6</v>
      </c>
      <c r="JX4" s="18">
        <v>0.8</v>
      </c>
      <c r="JY4" s="18">
        <v>2</v>
      </c>
      <c r="JZ4" s="18">
        <v>1.87</v>
      </c>
      <c r="KA4" s="18">
        <v>0</v>
      </c>
      <c r="KB4" s="18">
        <v>1.6</v>
      </c>
      <c r="KC4" s="18">
        <v>0.8</v>
      </c>
      <c r="KD4" s="18">
        <v>2</v>
      </c>
      <c r="KE4" s="18">
        <v>1.83</v>
      </c>
      <c r="KF4" s="18">
        <v>0</v>
      </c>
      <c r="KG4" s="18"/>
      <c r="KH4" s="18"/>
      <c r="KI4" s="18"/>
      <c r="KJ4" s="18"/>
      <c r="KK4" s="18"/>
      <c r="KL4" s="11">
        <f>IF(JT4&gt;0,JT4,"")</f>
        <v>16.2</v>
      </c>
      <c r="KM4" s="11">
        <f>IF(JU4&gt;0,JU4,"")</f>
        <v>17.38</v>
      </c>
      <c r="KN4" s="11">
        <f>IF(SUM(JR4:JU4)-JV4&gt;0,SUM(JR4:JU4)-JV4,"")</f>
        <v>57.879999999999995</v>
      </c>
      <c r="KO4" s="11">
        <f>IF(JY4&gt;0,JY4,"")</f>
        <v>2</v>
      </c>
      <c r="KP4" s="11">
        <f>IF(JZ4&gt;0,JZ4,"")</f>
        <v>1.87</v>
      </c>
      <c r="KQ4" s="11">
        <f>IF(SUM(JW4:JZ4)-KA4&gt;0,SUM(JW4:JZ4)-KA4,"")</f>
        <v>6.2700000000000005</v>
      </c>
      <c r="KR4" s="11">
        <f>IF(MAX(KN4,KQ4)&gt;0,MAX(KN4,KQ4),"")</f>
        <v>57.879999999999995</v>
      </c>
      <c r="KS4" s="11">
        <f>IF(KD4&gt;0,KD4,"")</f>
        <v>2</v>
      </c>
      <c r="KT4" s="11">
        <f>IF(KE4&gt;0,KE4,"")</f>
        <v>1.83</v>
      </c>
      <c r="KU4" s="11">
        <f>IF(SUM(KB4:KE4)-KF4&gt;0,SUM(KB4:KE4)-KF4,"")</f>
        <v>6.23</v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64.11</v>
      </c>
      <c r="KZ4" s="17">
        <v>15.1</v>
      </c>
      <c r="LA4" s="17">
        <v>8.6</v>
      </c>
      <c r="LB4" s="17">
        <v>16.2</v>
      </c>
      <c r="LC4" s="17">
        <v>16.88</v>
      </c>
      <c r="LD4" s="17">
        <v>0</v>
      </c>
      <c r="LE4" s="17">
        <v>1.4</v>
      </c>
      <c r="LF4" s="17">
        <v>0.9</v>
      </c>
      <c r="LG4" s="17">
        <v>2</v>
      </c>
      <c r="LH4" s="17">
        <v>1.85</v>
      </c>
      <c r="LI4" s="17">
        <v>0</v>
      </c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>
        <f>IF(LB4&gt;0,LB4,"")</f>
        <v>16.2</v>
      </c>
      <c r="LU4" s="40">
        <f>IF(LC4&gt;0,LC4,"")</f>
        <v>16.88</v>
      </c>
      <c r="LV4" s="40">
        <f>IF(SUM(KZ4:LC4)-LD4&gt;0,SUM(KZ4:LC4)-LD4,"")</f>
        <v>56.78</v>
      </c>
      <c r="LW4" s="40">
        <f>IF(LG4&gt;0,LG4,"")</f>
        <v>2</v>
      </c>
      <c r="LX4" s="40">
        <f>IF(LH4&gt;0,LH4,"")</f>
        <v>1.85</v>
      </c>
      <c r="LY4" s="40">
        <f>IF(SUM(LE4:LH4)-LI4&gt;0,SUM(LE4:LH4)-LI4,"")</f>
        <v>6.15</v>
      </c>
      <c r="LZ4" s="40">
        <f>IF(MAX(LV4,LY4)&gt;0,MAX(LV4,LY4),"")</f>
        <v>56.78</v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>
        <f>IF(SUM(LZ4,MC4,MF4)&gt;0,SUM(LZ4,MC4,MF4),"")</f>
        <v>56.78</v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>
        <v>5.8</v>
      </c>
      <c r="QG4" s="17">
        <v>3.5</v>
      </c>
      <c r="QH4" s="17">
        <v>7.4</v>
      </c>
      <c r="QI4" s="17">
        <v>7.06</v>
      </c>
      <c r="QJ4" s="17">
        <v>0</v>
      </c>
      <c r="QK4" s="17">
        <v>14.7</v>
      </c>
      <c r="QL4" s="17">
        <v>9.1</v>
      </c>
      <c r="QM4" s="17">
        <v>16.100000000000001</v>
      </c>
      <c r="QN4" s="17">
        <v>17.04</v>
      </c>
      <c r="QO4" s="17">
        <v>0.2</v>
      </c>
      <c r="QP4" s="17">
        <v>1.6</v>
      </c>
      <c r="QQ4" s="17">
        <v>1</v>
      </c>
      <c r="QR4" s="17">
        <v>2.2000000000000002</v>
      </c>
      <c r="QS4" s="17">
        <v>1.83</v>
      </c>
      <c r="QT4" s="17">
        <v>0</v>
      </c>
      <c r="QU4" s="17"/>
      <c r="QV4" s="17"/>
      <c r="QW4" s="17"/>
      <c r="QX4" s="17"/>
      <c r="QY4" s="17"/>
      <c r="QZ4" s="40">
        <f>IF(QH4&gt;0,QH4,"")</f>
        <v>7.4</v>
      </c>
      <c r="RA4" s="40">
        <f>IF(QI4&gt;0,QI4,"")</f>
        <v>7.06</v>
      </c>
      <c r="RB4" s="40">
        <f>IF(SUM(QF4:QI4)-QJ4&gt;0,SUM(QF4:QI4)-QJ4,"")</f>
        <v>23.76</v>
      </c>
      <c r="RC4" s="40">
        <f>IF(QM4&gt;0,QM4,"")</f>
        <v>16.100000000000001</v>
      </c>
      <c r="RD4" s="40">
        <f>IF(QN4&gt;0,QN4,"")</f>
        <v>17.04</v>
      </c>
      <c r="RE4" s="40">
        <f>IF(SUM(QK4:QN4)-QO4&gt;0,SUM(QK4:QN4)-QO4,"")</f>
        <v>56.739999999999995</v>
      </c>
      <c r="RF4" s="40">
        <f>IF(MAX(RB4,RE4)&gt;0,MAX(RB4,RE4),"")</f>
        <v>56.739999999999995</v>
      </c>
      <c r="RG4" s="40">
        <f>IF(QR4&gt;0,QR4,"")</f>
        <v>2.2000000000000002</v>
      </c>
      <c r="RH4" s="40">
        <f>IF(QS4&gt;0,QS4,"")</f>
        <v>1.83</v>
      </c>
      <c r="RI4" s="40">
        <f>IF(SUM(QP4:QS4)-QT4&gt;0,SUM(QP4:QS4)-QT4,"")</f>
        <v>6.6300000000000008</v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>
        <f>IF(SUM(RF4,RI4,RL4)&gt;0,SUM(RF4,RI4,RL4),"")</f>
        <v>63.37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>
        <v>15.7</v>
      </c>
      <c r="SW4" s="17">
        <v>9</v>
      </c>
      <c r="SX4" s="17">
        <v>16.7</v>
      </c>
      <c r="SY4" s="17">
        <v>17.260000000000002</v>
      </c>
      <c r="SZ4" s="17">
        <v>0</v>
      </c>
      <c r="TA4" s="17">
        <v>15.5</v>
      </c>
      <c r="TB4" s="17">
        <v>9.3000000000000007</v>
      </c>
      <c r="TC4" s="17">
        <v>17.100000000000001</v>
      </c>
      <c r="TD4" s="17">
        <v>17.28</v>
      </c>
      <c r="TE4" s="17">
        <v>0</v>
      </c>
      <c r="TF4" s="17">
        <v>14.4</v>
      </c>
      <c r="TG4" s="17">
        <v>9.1</v>
      </c>
      <c r="TH4" s="17">
        <v>14.7</v>
      </c>
      <c r="TI4" s="17">
        <v>16.829999999999998</v>
      </c>
      <c r="TJ4" s="17">
        <v>0</v>
      </c>
      <c r="TK4" s="17"/>
      <c r="TL4" s="17"/>
      <c r="TM4" s="17"/>
      <c r="TN4" s="17"/>
      <c r="TO4" s="17"/>
      <c r="TP4" s="40">
        <f>IF(SX4&gt;0,SX4,"")</f>
        <v>16.7</v>
      </c>
      <c r="TQ4" s="40">
        <f>IF(SY4&gt;0,SY4,"")</f>
        <v>17.260000000000002</v>
      </c>
      <c r="TR4" s="40">
        <f>IF(SUM(SV4:SY4)-SZ4&gt;0,SUM(SV4:SY4)-SZ4,"")</f>
        <v>58.66</v>
      </c>
      <c r="TS4" s="40">
        <f>IF(TC4&gt;0,TC4,"")</f>
        <v>17.100000000000001</v>
      </c>
      <c r="TT4" s="40">
        <f>IF(TD4&gt;0,TD4,"")</f>
        <v>17.28</v>
      </c>
      <c r="TU4" s="40">
        <f>IF(SUM(TA4:TD4)-TE4&gt;0,SUM(TA4:TD4)-TE4,"")</f>
        <v>59.180000000000007</v>
      </c>
      <c r="TV4" s="40">
        <f>IF(MAX(TR4,TU4)&gt;0,MAX(TR4,TU4),"")</f>
        <v>59.180000000000007</v>
      </c>
      <c r="TW4" s="40">
        <f>IF(TH4&gt;0,TH4,"")</f>
        <v>14.7</v>
      </c>
      <c r="TX4" s="40">
        <f>IF(TI4&gt;0,TI4,"")</f>
        <v>16.829999999999998</v>
      </c>
      <c r="TY4" s="40">
        <f>IF(SUM(TF4:TI4)-TJ4&gt;0,SUM(TF4:TI4)-TJ4,"")</f>
        <v>55.03</v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>
        <f>IF(SUM(TV4,TY4,UB4)&gt;0,SUM(TV4,TY4,UB4),"")</f>
        <v>114.21000000000001</v>
      </c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8"/>
      <c r="UQ4" s="18"/>
      <c r="UR4" s="18"/>
      <c r="US4" s="18"/>
      <c r="UT4" s="18"/>
      <c r="UU4" s="18"/>
      <c r="UV4" s="18"/>
      <c r="UW4" s="18"/>
      <c r="UX4" s="11" t="str">
        <f>IF(UF4&gt;0,UF4,"")</f>
        <v/>
      </c>
      <c r="UY4" s="11" t="str">
        <f>IF(UG4&gt;0,UG4,"")</f>
        <v/>
      </c>
      <c r="UZ4" s="11" t="str">
        <f>IF(SUM(UD4:UG4)-UH4&gt;0,SUM(UD4:UG4)-UH4,"")</f>
        <v/>
      </c>
      <c r="VA4" s="11" t="str">
        <f>IF(UK4&gt;0,UK4,"")</f>
        <v/>
      </c>
      <c r="VB4" s="11" t="str">
        <f>IF(UL4&gt;0,UL4,"")</f>
        <v/>
      </c>
      <c r="VC4" s="11" t="str">
        <f>IF(SUM(UI4:UL4)-UM4&gt;0,SUM(UI4:UL4)-UM4,"")</f>
        <v/>
      </c>
      <c r="VD4" s="11" t="str">
        <f>IF(MAX(UZ4,VC4)&gt;0,MAX(UZ4,VC4),"")</f>
        <v/>
      </c>
      <c r="VE4" s="11" t="str">
        <f>IF(UP4&gt;0,UP4,"")</f>
        <v/>
      </c>
      <c r="VF4" s="11" t="str">
        <f>IF(UQ4&gt;0,UQ4,"")</f>
        <v/>
      </c>
      <c r="VG4" s="11" t="str">
        <f>IF(SUM(UN4:UQ4)-UR4&gt;0,SUM(UN4:UQ4)-UR4,"")</f>
        <v/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 t="str">
        <f>IF(SUM(VD4,VG4,VJ4)&gt;0,SUM(VD4,VG4,VJ4),"")</f>
        <v/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0" t="str">
        <f>IF(VN4&gt;0,VN4,"")</f>
        <v/>
      </c>
      <c r="WG4" s="40" t="str">
        <f>IF(VO4&gt;0,VO4,"")</f>
        <v/>
      </c>
      <c r="WH4" s="40" t="str">
        <f>IF(SUM(VL4:VO4)-VP4&gt;0,SUM(VL4:VO4)-VP4,"")</f>
        <v/>
      </c>
      <c r="WI4" s="40" t="str">
        <f>IF(VS4&gt;0,VS4,"")</f>
        <v/>
      </c>
      <c r="WJ4" s="40" t="str">
        <f>IF(VT4&gt;0,VT4,"")</f>
        <v/>
      </c>
      <c r="WK4" s="40" t="str">
        <f>IF(SUM(VQ4:VT4)-VU4&gt;0,SUM(VQ4:VT4)-VU4,"")</f>
        <v/>
      </c>
      <c r="WL4" s="40" t="str">
        <f>IF(MAX(WH4,WK4)&gt;0,MAX(WH4,WK4),"")</f>
        <v/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 t="str">
        <f>IF(WC4&gt;0,WC4,"")</f>
        <v/>
      </c>
      <c r="WQ4" s="40" t="str">
        <f>IF(WD4&gt;0,WD4,"")</f>
        <v/>
      </c>
      <c r="WR4" s="40" t="str">
        <f>IF(SUM(WA4:WD4)-WE4&gt;0,SUM(WA4:WD4)-WE4,"")</f>
        <v/>
      </c>
      <c r="WS4" s="40" t="str">
        <f>IF(SUM(WL4,WO4,WR4)&gt;0,SUM(WL4,WO4,WR4),"")</f>
        <v/>
      </c>
      <c r="WT4" s="26">
        <f>IF($CP4="P",CA4,(CA4+AZ4)/2)</f>
        <v>12.475</v>
      </c>
      <c r="WU4" s="26">
        <f>IF($CP4="P",CB4,(CB4+BA4)/2)</f>
        <v>7.2</v>
      </c>
      <c r="WV4" s="26">
        <f>IF($CP4="P",CC4,(CC4+BB4)/2)</f>
        <v>12.324999999999999</v>
      </c>
      <c r="WW4" s="26">
        <f>IF($CP4="P",CD4,(CD4+BC4)/2)</f>
        <v>13.17</v>
      </c>
      <c r="WX4" s="26">
        <f>IF($CP4="P",CE4,(CE4+BD4)/2)</f>
        <v>0</v>
      </c>
      <c r="WY4" s="26">
        <f>IF($CP4="P",CF4,(CF4+BE4)/2)</f>
        <v>9.2249999999999996</v>
      </c>
      <c r="WZ4" s="26">
        <f>IF($CP4="P",CG4,(CG4+BF4)/2)</f>
        <v>5.5750000000000002</v>
      </c>
      <c r="XA4" s="26">
        <f>IF($CP4="P",CH4,(CH4+BG4)/2)</f>
        <v>10.15</v>
      </c>
      <c r="XB4" s="26">
        <f>IF($CP4="P",CI4,(CI4+BH4)/2)</f>
        <v>10.1175</v>
      </c>
      <c r="XC4" s="26">
        <f>IF($CP4="P",CJ4,(CJ4+BI4)/2)</f>
        <v>0</v>
      </c>
      <c r="XD4" s="26">
        <f>IF($CP4="P",CK4,(CK4+BJ4)/2)</f>
        <v>15.85</v>
      </c>
      <c r="XE4" s="26">
        <f>IF($CP4="P",CL4,(CL4+BK4)/2)</f>
        <v>9.2249999999999996</v>
      </c>
      <c r="XF4" s="26">
        <f>IF($CP4="P",CM4,(CM4+BL4)/2)</f>
        <v>15.95</v>
      </c>
      <c r="XG4" s="26">
        <f>IF($CP4="P",CN4,(CN4+BM4)/2)</f>
        <v>16.672499999999999</v>
      </c>
      <c r="XH4" s="26">
        <f>IF($CP4="P",CO4,(CO4+BN4)/2)</f>
        <v>0</v>
      </c>
      <c r="XI4" s="28" t="s">
        <v>55</v>
      </c>
      <c r="XJ4" s="11">
        <f>IF(WV4&gt;0,WV4,"")</f>
        <v>12.324999999999999</v>
      </c>
      <c r="XK4" s="11">
        <f>IF(WW4&gt;0,WW4,"")</f>
        <v>13.17</v>
      </c>
      <c r="XL4" s="11">
        <f>IF(SUM(WT4:WW4)-WX4&gt;0,SUM(WT4:WW4)-WX4,"")</f>
        <v>45.17</v>
      </c>
      <c r="XM4" s="11">
        <f>IF(XA4&gt;0,XA4,"")</f>
        <v>10.15</v>
      </c>
      <c r="XN4" s="11">
        <f>IF(XB4&gt;0,XB4,"")</f>
        <v>10.1175</v>
      </c>
      <c r="XO4" s="11">
        <f>IF(SUM(WY4:XB4)-XC4&gt;0,SUM(WY4:XB4)-XC4,"")</f>
        <v>35.067500000000003</v>
      </c>
      <c r="XP4" s="11">
        <f>IF(MAX(XL4,XO4)&gt;0,MAX(XL4,XO4),"")</f>
        <v>45.17</v>
      </c>
      <c r="XQ4" s="11">
        <f>IF(XF4&gt;0,XF4,"")</f>
        <v>15.95</v>
      </c>
      <c r="XR4" s="11">
        <f>IF(XG4&gt;0,XG4,"")</f>
        <v>16.672499999999999</v>
      </c>
      <c r="XS4" s="11">
        <f>IF(SUM(XD4:XG4)-XH4&gt;0,SUM(XD4:XG4)-XH4,"")</f>
        <v>57.697499999999998</v>
      </c>
      <c r="XT4" s="11">
        <f>IF(SUM(XP4,XS4)&gt;0,SUM(XP4,XS4),"")</f>
        <v>102.86750000000001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6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17.100000000000001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16.61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15.7</v>
      </c>
      <c r="Z5" s="22">
        <v>9.3000000000000007</v>
      </c>
      <c r="AA5" s="22">
        <v>17.100000000000001</v>
      </c>
      <c r="AB5" s="22">
        <v>16.57</v>
      </c>
      <c r="AC5" s="22">
        <v>0</v>
      </c>
      <c r="AD5" s="22">
        <v>15</v>
      </c>
      <c r="AE5" s="22">
        <v>9.5</v>
      </c>
      <c r="AF5" s="22">
        <v>16.899999999999999</v>
      </c>
      <c r="AG5" s="22">
        <v>16.190000000000001</v>
      </c>
      <c r="AH5" s="22">
        <v>0</v>
      </c>
      <c r="AI5" s="22">
        <v>15.2</v>
      </c>
      <c r="AJ5" s="22">
        <v>9.1</v>
      </c>
      <c r="AK5" s="22">
        <v>17.100000000000001</v>
      </c>
      <c r="AL5" s="22">
        <v>16.61</v>
      </c>
      <c r="AM5" s="22">
        <v>0.2</v>
      </c>
      <c r="AN5" s="27"/>
      <c r="AO5" s="38">
        <f>IF(AA5&gt;0,AA5,"")</f>
        <v>17.100000000000001</v>
      </c>
      <c r="AP5" s="38">
        <f>IF(AB5&gt;0,AB5,"")</f>
        <v>16.57</v>
      </c>
      <c r="AQ5" s="40">
        <f>IF(SUM(Y5:AB5)-AC5&gt;0,SUM(Y5:AB5)-AC5,"")</f>
        <v>58.67</v>
      </c>
      <c r="AR5" s="40">
        <f>IF(AF5&gt;0,AF5,"")</f>
        <v>16.899999999999999</v>
      </c>
      <c r="AS5" s="40">
        <f>IF(AG5&gt;0,AG5,"")</f>
        <v>16.190000000000001</v>
      </c>
      <c r="AT5" s="40">
        <f>IF(SUM(AD5:AG5)-AH5&gt;0,SUM(AD5:AG5)-AH5,"")</f>
        <v>57.59</v>
      </c>
      <c r="AU5" s="40">
        <f>IF(AQ5="","",MAX(AQ5,AT5))</f>
        <v>58.67</v>
      </c>
      <c r="AV5" s="40">
        <f>IF(AK5&gt;0,AK5,"")</f>
        <v>17.100000000000001</v>
      </c>
      <c r="AW5" s="40">
        <f>IF(AL5&gt;0,AL5,"")</f>
        <v>16.61</v>
      </c>
      <c r="AX5" s="40">
        <f>IF(SUM(AI5:AL5)-AM5&gt;0,SUM(AI5:AL5)-AM5,"")</f>
        <v>57.809999999999995</v>
      </c>
      <c r="AY5" s="40">
        <f>IF(SUM(AU5,AX5)&gt;0,SUM(AU5,AX5),"")</f>
        <v>116.47999999999999</v>
      </c>
      <c r="AZ5" s="26">
        <v>16.600000000000001</v>
      </c>
      <c r="BA5" s="26">
        <v>9.1999999999999993</v>
      </c>
      <c r="BB5" s="26">
        <v>15.4</v>
      </c>
      <c r="BC5" s="26">
        <v>16.28</v>
      </c>
      <c r="BD5" s="26">
        <v>0</v>
      </c>
      <c r="BE5" s="26">
        <v>17.3</v>
      </c>
      <c r="BF5" s="26">
        <v>9.6999999999999993</v>
      </c>
      <c r="BG5" s="26">
        <v>15.6</v>
      </c>
      <c r="BH5" s="26">
        <v>16.37</v>
      </c>
      <c r="BI5" s="26">
        <v>0</v>
      </c>
      <c r="BJ5" s="26">
        <v>17.100000000000001</v>
      </c>
      <c r="BK5" s="26">
        <v>8.6</v>
      </c>
      <c r="BL5" s="26">
        <v>15</v>
      </c>
      <c r="BM5" s="26">
        <v>16.16</v>
      </c>
      <c r="BN5" s="26">
        <v>0</v>
      </c>
      <c r="BO5" s="28"/>
      <c r="BP5" s="39">
        <f>IF(BB5&gt;0,BB5,"")</f>
        <v>15.4</v>
      </c>
      <c r="BQ5" s="39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2">
        <v>2.58</v>
      </c>
      <c r="CB5" s="22">
        <v>2.4</v>
      </c>
      <c r="CC5" s="22">
        <v>5.0999999999999996</v>
      </c>
      <c r="CD5" s="22">
        <v>16.809999999999999</v>
      </c>
      <c r="CE5" s="22">
        <v>0</v>
      </c>
      <c r="CF5" s="22">
        <v>16.2</v>
      </c>
      <c r="CG5" s="22">
        <v>9</v>
      </c>
      <c r="CH5" s="22">
        <v>15</v>
      </c>
      <c r="CI5" s="22">
        <v>15.94</v>
      </c>
      <c r="CJ5" s="22">
        <v>0</v>
      </c>
      <c r="CK5" s="22">
        <v>16.899999999999999</v>
      </c>
      <c r="CL5" s="22">
        <v>9.8000000000000007</v>
      </c>
      <c r="CM5" s="22">
        <v>15.6</v>
      </c>
      <c r="CN5" s="22">
        <v>15.99</v>
      </c>
      <c r="CO5" s="22">
        <v>0</v>
      </c>
      <c r="CP5" s="27"/>
      <c r="CQ5" s="38">
        <f>IF(CC5&gt;0,CC5,"")</f>
        <v>5.0999999999999996</v>
      </c>
      <c r="CR5" s="38">
        <f>IF(CD5&gt;0,CD5,"")</f>
        <v>16.809999999999999</v>
      </c>
      <c r="CS5" s="40">
        <f>IF(SUM(CA5:CD5)-CE5&gt;0,SUM(CA5:CD5)-CE5,"")</f>
        <v>26.89</v>
      </c>
      <c r="CT5" s="40">
        <f>IF(CH5&gt;0,CH5,"")</f>
        <v>15</v>
      </c>
      <c r="CU5" s="40">
        <f>IF(CI5&gt;0,CI5,"")</f>
        <v>15.94</v>
      </c>
      <c r="CV5" s="40">
        <f>IF(SUM(CF5:CI5)-CJ5&gt;0,SUM(CF5:CI5)-CJ5,"")</f>
        <v>56.14</v>
      </c>
      <c r="CW5" s="40">
        <f>IF(CS5="","",MAX(CS5,CV5))</f>
        <v>56.14</v>
      </c>
      <c r="CX5" s="40">
        <f>IF(CM5&gt;0,CM5,"")</f>
        <v>15.6</v>
      </c>
      <c r="CY5" s="40">
        <f>IF(CN5&gt;0,CN5,"")</f>
        <v>15.99</v>
      </c>
      <c r="CZ5" s="40">
        <f>IF(SUM(CK5:CN5)-CO5&gt;0,SUM(CK5:CN5)-CO5,"")</f>
        <v>58.29</v>
      </c>
      <c r="DA5" s="40">
        <f>IF(SUM(CW5,CZ5)&gt;0,SUM(CW5,CZ5),"")</f>
        <v>114.43</v>
      </c>
      <c r="DB5" s="51" t="str">
        <f>IF(MAX(ED5,FL5,GT5,IB5,JJ5,KR5,LZ5,NH5,OP5,PX5,RF5,SN5,TV5,VD5,WL5)-IF(N5="",0,N5)&gt;0.001,MAX(ED5,FL5,GT5,IB5,JJ5,KR5,LZ5,NH5,OP5,PX5,RF5,SN5,TV5,VD5,WL5)-IF(N5="",0,N5),"")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11.2</v>
      </c>
      <c r="DE5" s="17">
        <v>7.1</v>
      </c>
      <c r="DF5" s="17">
        <v>12.6</v>
      </c>
      <c r="DG5" s="17">
        <v>13.01</v>
      </c>
      <c r="DH5" s="17">
        <v>0</v>
      </c>
      <c r="DI5" s="17">
        <v>14.3</v>
      </c>
      <c r="DJ5" s="17">
        <v>9.3000000000000007</v>
      </c>
      <c r="DK5" s="17">
        <v>16.100000000000001</v>
      </c>
      <c r="DL5" s="17">
        <v>16.12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>
        <f>IF(DF5&gt;0,DF5,"")</f>
        <v>12.6</v>
      </c>
      <c r="DY5" s="40">
        <f>IF(DG5&gt;0,DG5,"")</f>
        <v>13.01</v>
      </c>
      <c r="DZ5" s="40">
        <f>IF(SUM(DD5:DG5)-DH5&gt;0,SUM(DD5:DG5)-DH5,"")</f>
        <v>43.91</v>
      </c>
      <c r="EA5" s="40">
        <f>IF(DK5&gt;0,DK5,"")</f>
        <v>16.100000000000001</v>
      </c>
      <c r="EB5" s="40">
        <f>IF(DL5&gt;0,DL5,"")</f>
        <v>16.12</v>
      </c>
      <c r="EC5" s="40">
        <f>IF(SUM(DI5:DL5)-DM5&gt;0,SUM(DI5:DL5)-DM5,"")</f>
        <v>55.820000000000007</v>
      </c>
      <c r="ED5" s="40">
        <f>IF(MAX(DZ5,EC5)&gt;0,MAX(DZ5,EC5),"")</f>
        <v>55.820000000000007</v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>
        <f>IF(SUM(ED5,EG5,EJ5)&gt;0,SUM(ED5,EG5,EJ5),"")</f>
        <v>55.820000000000007</v>
      </c>
      <c r="EL5" s="18">
        <v>13.7</v>
      </c>
      <c r="EM5" s="18">
        <v>9.1999999999999993</v>
      </c>
      <c r="EN5" s="18">
        <v>16.3</v>
      </c>
      <c r="EO5" s="18">
        <v>16.02</v>
      </c>
      <c r="EP5" s="18">
        <v>0</v>
      </c>
      <c r="EQ5" s="18">
        <v>3</v>
      </c>
      <c r="ER5" s="18">
        <v>1.6</v>
      </c>
      <c r="ES5" s="18">
        <v>3.6</v>
      </c>
      <c r="ET5" s="18">
        <v>3.57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16.3</v>
      </c>
      <c r="FG5" s="11">
        <f>IF(EO5&gt;0,EO5,"")</f>
        <v>16.02</v>
      </c>
      <c r="FH5" s="11">
        <f>IF(SUM(EL5:EO5)-EP5&gt;0,SUM(EL5:EO5)-EP5,"")</f>
        <v>55.22</v>
      </c>
      <c r="FI5" s="11">
        <f>IF(ES5&gt;0,ES5,"")</f>
        <v>3.6</v>
      </c>
      <c r="FJ5" s="11">
        <f>IF(ET5&gt;0,ET5,"")</f>
        <v>3.57</v>
      </c>
      <c r="FK5" s="11">
        <f>IF(SUM(EQ5:ET5)-EU5&gt;0,SUM(EQ5:ET5)-EU5,"")</f>
        <v>11.77</v>
      </c>
      <c r="FL5" s="11">
        <f>IF(MAX(FH5,FK5)&gt;0,MAX(FH5,FK5),"")</f>
        <v>55.22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55.22</v>
      </c>
      <c r="FT5" s="17">
        <v>12.4</v>
      </c>
      <c r="FU5" s="17">
        <v>7.5</v>
      </c>
      <c r="FV5" s="17">
        <v>12.8</v>
      </c>
      <c r="FW5" s="17">
        <v>13.26</v>
      </c>
      <c r="FX5" s="17">
        <v>0</v>
      </c>
      <c r="FY5" s="17">
        <v>15.4</v>
      </c>
      <c r="FZ5" s="17">
        <v>9</v>
      </c>
      <c r="GA5" s="17">
        <v>16.5</v>
      </c>
      <c r="GB5" s="17">
        <v>16.48</v>
      </c>
      <c r="GC5" s="17">
        <v>0</v>
      </c>
      <c r="GD5" s="17"/>
      <c r="GE5" s="17"/>
      <c r="GF5" s="17"/>
      <c r="GG5" s="17"/>
      <c r="GH5" s="17"/>
      <c r="GI5" s="17">
        <v>3.1</v>
      </c>
      <c r="GJ5" s="17">
        <v>1.9</v>
      </c>
      <c r="GK5" s="17">
        <v>3.6</v>
      </c>
      <c r="GL5" s="17">
        <v>3.52</v>
      </c>
      <c r="GM5" s="17">
        <v>0</v>
      </c>
      <c r="GN5" s="40">
        <f>IF(FV5&gt;0,FV5,"")</f>
        <v>12.8</v>
      </c>
      <c r="GO5" s="40">
        <f>IF(FW5&gt;0,FW5,"")</f>
        <v>13.26</v>
      </c>
      <c r="GP5" s="40">
        <f>IF(SUM(FT5:FW5)-FX5&gt;0,SUM(FT5:FW5)-FX5,"")</f>
        <v>45.96</v>
      </c>
      <c r="GQ5" s="40">
        <f>IF(GA5&gt;0,GA5,"")</f>
        <v>16.5</v>
      </c>
      <c r="GR5" s="40">
        <f>IF(GB5&gt;0,GB5,"")</f>
        <v>16.48</v>
      </c>
      <c r="GS5" s="40">
        <f>IF(SUM(FY5:GB5)-GC5&gt;0,SUM(FY5:GB5)-GC5,"")</f>
        <v>57.379999999999995</v>
      </c>
      <c r="GT5" s="40">
        <f>IF(MAX(GP5,GS5)&gt;0,MAX(GP5,GS5),"")</f>
        <v>57.379999999999995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>
        <f>IF(GK5&gt;0,GK5,"")</f>
        <v>3.6</v>
      </c>
      <c r="GY5" s="40">
        <f>IF(GL5&gt;0,GL5,"")</f>
        <v>3.52</v>
      </c>
      <c r="GZ5" s="40">
        <f>IF(SUM(GI5:GL5)-GM5&gt;0,SUM(GI5:GL5)-GM5,"")</f>
        <v>12.12</v>
      </c>
      <c r="HA5" s="40">
        <f>IF(SUM(GT5,GW5,GZ5)&gt;0,SUM(GT5,GW5,GZ5),"")</f>
        <v>69.5</v>
      </c>
      <c r="HB5" s="18">
        <v>7.5</v>
      </c>
      <c r="HC5" s="18">
        <v>4.5999999999999996</v>
      </c>
      <c r="HD5" s="18">
        <v>9.1</v>
      </c>
      <c r="HE5" s="18">
        <v>8.56</v>
      </c>
      <c r="HF5" s="18">
        <v>0</v>
      </c>
      <c r="HG5" s="18">
        <v>14.7</v>
      </c>
      <c r="HH5" s="18">
        <v>9.5</v>
      </c>
      <c r="HI5" s="18">
        <v>17.100000000000001</v>
      </c>
      <c r="HJ5" s="18">
        <v>16.260000000000002</v>
      </c>
      <c r="HK5" s="18">
        <v>0</v>
      </c>
      <c r="HL5" s="18"/>
      <c r="HM5" s="18"/>
      <c r="HN5" s="18"/>
      <c r="HO5" s="18"/>
      <c r="HP5" s="18"/>
      <c r="HQ5" s="18">
        <v>11.2</v>
      </c>
      <c r="HR5" s="18">
        <v>6.4</v>
      </c>
      <c r="HS5" s="18">
        <v>11.4</v>
      </c>
      <c r="HT5" s="18">
        <v>11.89</v>
      </c>
      <c r="HU5" s="18">
        <v>0</v>
      </c>
      <c r="HV5" s="11">
        <f>IF(HD5&gt;0,HD5,"")</f>
        <v>9.1</v>
      </c>
      <c r="HW5" s="11">
        <f>IF(HE5&gt;0,HE5,"")</f>
        <v>8.56</v>
      </c>
      <c r="HX5" s="11">
        <f>IF(SUM(HB5:HE5)-HF5&gt;0,SUM(HB5:HE5)-HF5,"")</f>
        <v>29.759999999999998</v>
      </c>
      <c r="HY5" s="11">
        <f>IF(HI5&gt;0,HI5,"")</f>
        <v>17.100000000000001</v>
      </c>
      <c r="HZ5" s="11">
        <f>IF(HJ5&gt;0,HJ5,"")</f>
        <v>16.260000000000002</v>
      </c>
      <c r="IA5" s="11">
        <f>IF(SUM(HG5:HJ5)-HK5&gt;0,SUM(HG5:HJ5)-HK5,"")</f>
        <v>57.56</v>
      </c>
      <c r="IB5" s="11">
        <f>IF(MAX(HX5,IA5)&gt;0,MAX(HX5,IA5),"")</f>
        <v>57.56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11.4</v>
      </c>
      <c r="IG5" s="11">
        <f>IF(HT5&gt;0,HT5,"")</f>
        <v>11.89</v>
      </c>
      <c r="IH5" s="11">
        <f>IF(SUM(HQ5:HT5)-HU5&gt;0,SUM(HQ5:HT5)-HU5,"")</f>
        <v>40.89</v>
      </c>
      <c r="II5" s="11">
        <f>IF(SUM(IB5,IE5,IH5)&gt;0,SUM(IB5,IE5,IH5),"")</f>
        <v>98.45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14.8</v>
      </c>
      <c r="LA5" s="17">
        <v>9.1999999999999993</v>
      </c>
      <c r="LB5" s="17">
        <v>16.2</v>
      </c>
      <c r="LC5" s="17">
        <v>16.12</v>
      </c>
      <c r="LD5" s="17">
        <v>0</v>
      </c>
      <c r="LE5" s="17">
        <v>7</v>
      </c>
      <c r="LF5" s="17">
        <v>4.5</v>
      </c>
      <c r="LG5" s="17">
        <v>9.1</v>
      </c>
      <c r="LH5" s="17">
        <v>8.34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>
        <f>IF(LB5&gt;0,LB5,"")</f>
        <v>16.2</v>
      </c>
      <c r="LU5" s="40">
        <f>IF(LC5&gt;0,LC5,"")</f>
        <v>16.12</v>
      </c>
      <c r="LV5" s="40">
        <f>IF(SUM(KZ5:LC5)-LD5&gt;0,SUM(KZ5:LC5)-LD5,"")</f>
        <v>56.320000000000007</v>
      </c>
      <c r="LW5" s="40">
        <f>IF(LG5&gt;0,LG5,"")</f>
        <v>9.1</v>
      </c>
      <c r="LX5" s="40">
        <f>IF(LH5&gt;0,LH5,"")</f>
        <v>8.34</v>
      </c>
      <c r="LY5" s="40">
        <f>IF(SUM(LE5:LH5)-LI5&gt;0,SUM(LE5:LH5)-LI5,"")</f>
        <v>28.94</v>
      </c>
      <c r="LZ5" s="40">
        <f>IF(MAX(LV5,LY5)&gt;0,MAX(LV5,LY5),"")</f>
        <v>56.320000000000007</v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>
        <f>IF(SUM(LZ5,MC5,MF5)&gt;0,SUM(LZ5,MC5,MF5),"")</f>
        <v>56.320000000000007</v>
      </c>
      <c r="MH5" s="18">
        <v>16.600000000000001</v>
      </c>
      <c r="MI5" s="18">
        <v>9.3000000000000007</v>
      </c>
      <c r="MJ5" s="18">
        <v>15</v>
      </c>
      <c r="MK5" s="18">
        <v>16.14</v>
      </c>
      <c r="ML5" s="18">
        <v>0</v>
      </c>
      <c r="MM5" s="18">
        <v>16.3</v>
      </c>
      <c r="MN5" s="18">
        <v>9.4</v>
      </c>
      <c r="MO5" s="18">
        <v>15.6</v>
      </c>
      <c r="MP5" s="18">
        <v>16.2</v>
      </c>
      <c r="MQ5" s="18">
        <v>0</v>
      </c>
      <c r="MR5" s="18"/>
      <c r="MS5" s="18"/>
      <c r="MT5" s="18"/>
      <c r="MU5" s="18"/>
      <c r="MV5" s="18"/>
      <c r="MW5" s="18">
        <v>1.6</v>
      </c>
      <c r="MX5" s="18">
        <v>0.9</v>
      </c>
      <c r="MY5" s="18">
        <v>2</v>
      </c>
      <c r="MZ5" s="18">
        <v>1.79</v>
      </c>
      <c r="NA5" s="18">
        <v>0</v>
      </c>
      <c r="NB5" s="11">
        <f>IF(MJ5&gt;0,MJ5,"")</f>
        <v>15</v>
      </c>
      <c r="NC5" s="11">
        <f>IF(MK5&gt;0,MK5,"")</f>
        <v>16.14</v>
      </c>
      <c r="ND5" s="11">
        <f>IF(SUM(MH5:MK5)-ML5&gt;0,SUM(MH5:MK5)-ML5,"")</f>
        <v>57.040000000000006</v>
      </c>
      <c r="NE5" s="11">
        <f>IF(MO5&gt;0,MO5,"")</f>
        <v>15.6</v>
      </c>
      <c r="NF5" s="11">
        <f>IF(MP5&gt;0,MP5,"")</f>
        <v>16.2</v>
      </c>
      <c r="NG5" s="11">
        <f>IF(SUM(MM5:MP5)-MQ5&gt;0,SUM(MM5:MP5)-MQ5,"")</f>
        <v>57.5</v>
      </c>
      <c r="NH5" s="11">
        <f>IF(MAX(ND5,NG5)&gt;0,MAX(ND5,NG5),"")</f>
        <v>57.5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>
        <f>IF(MY5&gt;0,MY5,"")</f>
        <v>2</v>
      </c>
      <c r="NM5" s="11">
        <f>IF(MZ5&gt;0,MZ5,"")</f>
        <v>1.79</v>
      </c>
      <c r="NN5" s="11">
        <f>IF(SUM(MW5:MZ5)-NA5&gt;0,SUM(MW5:MZ5)-NA5,"")</f>
        <v>6.29</v>
      </c>
      <c r="NO5" s="11">
        <f>IF(SUM(NH5,NK5,NN5)&gt;0,SUM(NH5,NK5,NN5),"")</f>
        <v>63.79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>
        <v>6</v>
      </c>
      <c r="QG5" s="17">
        <v>3.7</v>
      </c>
      <c r="QH5" s="17">
        <v>6.7</v>
      </c>
      <c r="QI5" s="17">
        <v>6.96</v>
      </c>
      <c r="QJ5" s="17">
        <v>0</v>
      </c>
      <c r="QK5" s="17">
        <v>15.3</v>
      </c>
      <c r="QL5" s="17">
        <v>9.5</v>
      </c>
      <c r="QM5" s="17">
        <v>15.6</v>
      </c>
      <c r="QN5" s="17">
        <v>16.489999999999998</v>
      </c>
      <c r="QO5" s="17">
        <v>0</v>
      </c>
      <c r="QP5" s="17">
        <v>4.3</v>
      </c>
      <c r="QQ5" s="17">
        <v>2.5</v>
      </c>
      <c r="QR5" s="17">
        <v>5.6</v>
      </c>
      <c r="QS5" s="17">
        <v>5.34</v>
      </c>
      <c r="QT5" s="17">
        <v>0</v>
      </c>
      <c r="QU5" s="17"/>
      <c r="QV5" s="17"/>
      <c r="QW5" s="17"/>
      <c r="QX5" s="17"/>
      <c r="QY5" s="17"/>
      <c r="QZ5" s="40">
        <f>IF(QH5&gt;0,QH5,"")</f>
        <v>6.7</v>
      </c>
      <c r="RA5" s="40">
        <f>IF(QI5&gt;0,QI5,"")</f>
        <v>6.96</v>
      </c>
      <c r="RB5" s="40">
        <f>IF(SUM(QF5:QI5)-QJ5&gt;0,SUM(QF5:QI5)-QJ5,"")</f>
        <v>23.36</v>
      </c>
      <c r="RC5" s="40">
        <f>IF(QM5&gt;0,QM5,"")</f>
        <v>15.6</v>
      </c>
      <c r="RD5" s="40">
        <f>IF(QN5&gt;0,QN5,"")</f>
        <v>16.489999999999998</v>
      </c>
      <c r="RE5" s="40">
        <f>IF(SUM(QK5:QN5)-QO5&gt;0,SUM(QK5:QN5)-QO5,"")</f>
        <v>56.89</v>
      </c>
      <c r="RF5" s="40">
        <f>IF(MAX(RB5,RE5)&gt;0,MAX(RB5,RE5),"")</f>
        <v>56.89</v>
      </c>
      <c r="RG5" s="40">
        <f>IF(QR5&gt;0,QR5,"")</f>
        <v>5.6</v>
      </c>
      <c r="RH5" s="40">
        <f>IF(QS5&gt;0,QS5,"")</f>
        <v>5.34</v>
      </c>
      <c r="RI5" s="40">
        <f>IF(SUM(QP5:QS5)-QT5&gt;0,SUM(QP5:QS5)-QT5,"")</f>
        <v>17.739999999999998</v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>
        <f>IF(SUM(RF5,RI5,RL5)&gt;0,SUM(RF5,RI5,RL5),"")</f>
        <v>74.63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9.59</v>
      </c>
      <c r="WU5" s="26">
        <f>IF($CP5="P",CB5,(CB5+BA5)/2)</f>
        <v>5.8</v>
      </c>
      <c r="WV5" s="26">
        <f>IF($CP5="P",CC5,(CC5+BB5)/2)</f>
        <v>10.25</v>
      </c>
      <c r="WW5" s="26">
        <f>IF($CP5="P",CD5,(CD5+BC5)/2)</f>
        <v>16.545000000000002</v>
      </c>
      <c r="WX5" s="26">
        <f>IF($CP5="P",CE5,(CE5+BD5)/2)</f>
        <v>0</v>
      </c>
      <c r="WY5" s="26">
        <f>IF($CP5="P",CF5,(CF5+BE5)/2)</f>
        <v>16.75</v>
      </c>
      <c r="WZ5" s="26">
        <f>IF($CP5="P",CG5,(CG5+BF5)/2)</f>
        <v>9.35</v>
      </c>
      <c r="XA5" s="26">
        <f>IF($CP5="P",CH5,(CH5+BG5)/2)</f>
        <v>15.3</v>
      </c>
      <c r="XB5" s="26">
        <f>IF($CP5="P",CI5,(CI5+BH5)/2)</f>
        <v>16.155000000000001</v>
      </c>
      <c r="XC5" s="26">
        <f>IF($CP5="P",CJ5,(CJ5+BI5)/2)</f>
        <v>0</v>
      </c>
      <c r="XD5" s="26">
        <f>IF($CP5="P",CK5,(CK5+BJ5)/2)</f>
        <v>17</v>
      </c>
      <c r="XE5" s="26">
        <f>IF($CP5="P",CL5,(CL5+BK5)/2)</f>
        <v>9.1999999999999993</v>
      </c>
      <c r="XF5" s="26">
        <f>IF($CP5="P",CM5,(CM5+BL5)/2)</f>
        <v>15.3</v>
      </c>
      <c r="XG5" s="26">
        <f>IF($CP5="P",CN5,(CN5+BM5)/2)</f>
        <v>16.074999999999999</v>
      </c>
      <c r="XH5" s="26">
        <f>IF($CP5="P",CO5,(CO5+BN5)/2)</f>
        <v>0</v>
      </c>
      <c r="XI5" s="28" t="s">
        <v>55</v>
      </c>
      <c r="XJ5" s="11">
        <f>IF(WV5&gt;0,WV5,"")</f>
        <v>10.25</v>
      </c>
      <c r="XK5" s="11">
        <f>IF(WW5&gt;0,WW5,"")</f>
        <v>16.545000000000002</v>
      </c>
      <c r="XL5" s="11">
        <f>IF(SUM(WT5:WW5)-WX5&gt;0,SUM(WT5:WW5)-WX5,"")</f>
        <v>42.185000000000002</v>
      </c>
      <c r="XM5" s="11">
        <f>IF(XA5&gt;0,XA5,"")</f>
        <v>15.3</v>
      </c>
      <c r="XN5" s="11">
        <f>IF(XB5&gt;0,XB5,"")</f>
        <v>16.155000000000001</v>
      </c>
      <c r="XO5" s="11">
        <f>IF(SUM(WY5:XB5)-XC5&gt;0,SUM(WY5:XB5)-XC5,"")</f>
        <v>57.555000000000007</v>
      </c>
      <c r="XP5" s="11">
        <f>IF(MAX(XL5,XO5)&gt;0,MAX(XL5,XO5),"")</f>
        <v>57.555000000000007</v>
      </c>
      <c r="XQ5" s="11">
        <f>IF(XF5&gt;0,XF5,"")</f>
        <v>15.3</v>
      </c>
      <c r="XR5" s="11">
        <f>IF(XG5&gt;0,XG5,"")</f>
        <v>16.074999999999999</v>
      </c>
      <c r="XS5" s="11">
        <f>IF(SUM(XD5:XG5)-XH5&gt;0,SUM(XD5:XG5)-XH5,"")</f>
        <v>57.575000000000003</v>
      </c>
      <c r="XT5" s="11">
        <f>IF(SUM(XP5,XS5)&gt;0,SUM(XP5,XS5),"")</f>
        <v>115.13000000000001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86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6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16.399999999999999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16.989999999999998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BUL (Oct 7)</v>
      </c>
      <c r="Y6" s="22">
        <v>10.3</v>
      </c>
      <c r="Z6" s="22">
        <v>6</v>
      </c>
      <c r="AA6" s="22">
        <v>10</v>
      </c>
      <c r="AB6" s="22">
        <v>11.73</v>
      </c>
      <c r="AC6" s="22">
        <v>0</v>
      </c>
      <c r="AD6" s="22">
        <v>13.9</v>
      </c>
      <c r="AE6" s="22">
        <v>9</v>
      </c>
      <c r="AF6" s="22">
        <v>14.7</v>
      </c>
      <c r="AG6" s="22">
        <v>16.48</v>
      </c>
      <c r="AH6" s="22">
        <v>0</v>
      </c>
      <c r="AI6" s="22">
        <v>1.6</v>
      </c>
      <c r="AJ6" s="22">
        <v>1</v>
      </c>
      <c r="AK6" s="22">
        <v>2</v>
      </c>
      <c r="AL6" s="22">
        <v>1.8</v>
      </c>
      <c r="AM6" s="22">
        <v>0</v>
      </c>
      <c r="AN6" s="27"/>
      <c r="AO6" s="38">
        <f>IF(AA6&gt;0,AA6,"")</f>
        <v>10</v>
      </c>
      <c r="AP6" s="38">
        <f>IF(AB6&gt;0,AB6,"")</f>
        <v>11.73</v>
      </c>
      <c r="AQ6" s="40">
        <f>IF(SUM(Y6:AB6)-AC6&gt;0,SUM(Y6:AB6)-AC6,"")</f>
        <v>38.03</v>
      </c>
      <c r="AR6" s="40">
        <f>IF(AF6&gt;0,AF6,"")</f>
        <v>14.7</v>
      </c>
      <c r="AS6" s="40">
        <f>IF(AG6&gt;0,AG6,"")</f>
        <v>16.48</v>
      </c>
      <c r="AT6" s="40">
        <f>IF(SUM(AD6:AG6)-AH6&gt;0,SUM(AD6:AG6)-AH6,"")</f>
        <v>54.08</v>
      </c>
      <c r="AU6" s="40">
        <f>IF(AQ6="","",MAX(AQ6,AT6))</f>
        <v>54.08</v>
      </c>
      <c r="AV6" s="40">
        <f>IF(AK6&gt;0,AK6,"")</f>
        <v>2</v>
      </c>
      <c r="AW6" s="40">
        <f>IF(AL6&gt;0,AL6,"")</f>
        <v>1.8</v>
      </c>
      <c r="AX6" s="40">
        <f>IF(SUM(AI6:AL6)-AM6&gt;0,SUM(AI6:AL6)-AM6,"")</f>
        <v>6.3999999999999995</v>
      </c>
      <c r="AY6" s="40">
        <f>IF(SUM(AU6,AX6)&gt;0,SUM(AU6,AX6),"")</f>
        <v>60.48</v>
      </c>
      <c r="AZ6" s="26">
        <v>14.6</v>
      </c>
      <c r="BA6" s="26">
        <v>9</v>
      </c>
      <c r="BB6" s="26">
        <v>15.8</v>
      </c>
      <c r="BC6" s="26">
        <v>16.48</v>
      </c>
      <c r="BD6" s="26">
        <v>0</v>
      </c>
      <c r="BE6" s="26">
        <v>3.37</v>
      </c>
      <c r="BF6" s="26">
        <v>3.3</v>
      </c>
      <c r="BG6" s="26">
        <v>7.1</v>
      </c>
      <c r="BH6" s="26">
        <v>6.97</v>
      </c>
      <c r="BI6" s="26">
        <v>0</v>
      </c>
      <c r="BJ6" s="26">
        <v>11.8</v>
      </c>
      <c r="BK6" s="26">
        <v>7</v>
      </c>
      <c r="BL6" s="26">
        <v>12.4</v>
      </c>
      <c r="BM6" s="26">
        <v>13.35</v>
      </c>
      <c r="BN6" s="26">
        <v>0</v>
      </c>
      <c r="BO6" s="28"/>
      <c r="BP6" s="39">
        <f>IF(BB6&gt;0,BB6,"")</f>
        <v>15.8</v>
      </c>
      <c r="BQ6" s="39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2">
        <v>16.2</v>
      </c>
      <c r="CB6" s="22">
        <v>8.9</v>
      </c>
      <c r="CC6" s="22">
        <v>15.2</v>
      </c>
      <c r="CD6" s="22">
        <v>16.260000000000002</v>
      </c>
      <c r="CE6" s="22">
        <v>0</v>
      </c>
      <c r="CF6" s="22">
        <v>15.6</v>
      </c>
      <c r="CG6" s="22">
        <v>8.8000000000000007</v>
      </c>
      <c r="CH6" s="22">
        <v>14.5</v>
      </c>
      <c r="CI6" s="22">
        <v>16.11</v>
      </c>
      <c r="CJ6" s="22">
        <v>0</v>
      </c>
      <c r="CK6" s="22">
        <v>15.5</v>
      </c>
      <c r="CL6" s="22">
        <v>8.9</v>
      </c>
      <c r="CM6" s="22">
        <v>15</v>
      </c>
      <c r="CN6" s="22">
        <v>15.98</v>
      </c>
      <c r="CO6" s="22">
        <v>0</v>
      </c>
      <c r="CP6" s="27"/>
      <c r="CQ6" s="38">
        <f>IF(CC6&gt;0,CC6,"")</f>
        <v>15.2</v>
      </c>
      <c r="CR6" s="38">
        <f>IF(CD6&gt;0,CD6,"")</f>
        <v>16.260000000000002</v>
      </c>
      <c r="CS6" s="40">
        <f>IF(SUM(CA6:CD6)-CE6&gt;0,SUM(CA6:CD6)-CE6,"")</f>
        <v>56.56</v>
      </c>
      <c r="CT6" s="40">
        <f>IF(CH6&gt;0,CH6,"")</f>
        <v>14.5</v>
      </c>
      <c r="CU6" s="40">
        <f>IF(CI6&gt;0,CI6,"")</f>
        <v>16.11</v>
      </c>
      <c r="CV6" s="40">
        <f>IF(SUM(CF6:CI6)-CJ6&gt;0,SUM(CF6:CI6)-CJ6,"")</f>
        <v>55.01</v>
      </c>
      <c r="CW6" s="40">
        <f>IF(CS6="","",MAX(CS6,CV6))</f>
        <v>56.56</v>
      </c>
      <c r="CX6" s="40">
        <f>IF(CM6&gt;0,CM6,"")</f>
        <v>15</v>
      </c>
      <c r="CY6" s="40">
        <f>IF(CN6&gt;0,CN6,"")</f>
        <v>15.98</v>
      </c>
      <c r="CZ6" s="40">
        <f>IF(SUM(CK6:CN6)-CO6&gt;0,SUM(CK6:CN6)-CO6,"")</f>
        <v>55.379999999999995</v>
      </c>
      <c r="DA6" s="40">
        <f>IF(SUM(CW6,CZ6)&gt;0,SUM(CW6,CZ6),"")</f>
        <v>111.94</v>
      </c>
      <c r="DB6" s="51">
        <f>IF(MAX(ED6,FL6,GT6,IB6,JJ6,KR6,LZ6,NH6,OP6,PX6,RF6,SN6,TV6,VD6,WL6)-IF(N6="",0,N6)&gt;0.001,MAX(ED6,FL6,GT6,IB6,JJ6,KR6,LZ6,NH6,OP6,PX6,RF6,SN6,TV6,VD6,WL6)-IF(N6="",0,N6),"")</f>
        <v>1.779999999999994</v>
      </c>
      <c r="DC6" s="51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14.5</v>
      </c>
      <c r="EM6" s="18">
        <v>9</v>
      </c>
      <c r="EN6" s="18">
        <v>16.2</v>
      </c>
      <c r="EO6" s="18">
        <v>16.100000000000001</v>
      </c>
      <c r="EP6" s="18">
        <v>0</v>
      </c>
      <c r="EQ6" s="18">
        <v>14.2</v>
      </c>
      <c r="ER6" s="18">
        <v>9.1999999999999993</v>
      </c>
      <c r="ES6" s="18">
        <v>16.399999999999999</v>
      </c>
      <c r="ET6" s="18">
        <v>16.989999999999998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16.2</v>
      </c>
      <c r="FG6" s="11">
        <f>IF(EO6&gt;0,EO6,"")</f>
        <v>16.100000000000001</v>
      </c>
      <c r="FH6" s="11">
        <f>IF(SUM(EL6:EO6)-EP6&gt;0,SUM(EL6:EO6)-EP6,"")</f>
        <v>55.800000000000004</v>
      </c>
      <c r="FI6" s="11">
        <f>IF(ES6&gt;0,ES6,"")</f>
        <v>16.399999999999999</v>
      </c>
      <c r="FJ6" s="11">
        <f>IF(ET6&gt;0,ET6,"")</f>
        <v>16.989999999999998</v>
      </c>
      <c r="FK6" s="11">
        <f>IF(SUM(EQ6:ET6)-EU6&gt;0,SUM(EQ6:ET6)-EU6,"")</f>
        <v>56.789999999999992</v>
      </c>
      <c r="FL6" s="11">
        <f>IF(MAX(FH6,FK6)&gt;0,MAX(FH6,FK6),"")</f>
        <v>56.789999999999992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56.789999999999992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13</v>
      </c>
      <c r="HC6" s="18">
        <v>9.1999999999999993</v>
      </c>
      <c r="HD6" s="18">
        <v>15.8</v>
      </c>
      <c r="HE6" s="18">
        <v>16.510000000000002</v>
      </c>
      <c r="HF6" s="18">
        <v>0</v>
      </c>
      <c r="HG6" s="18">
        <v>13.5</v>
      </c>
      <c r="HH6" s="18">
        <v>8.9</v>
      </c>
      <c r="HI6" s="18">
        <v>15.3</v>
      </c>
      <c r="HJ6" s="18">
        <v>16.62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15.8</v>
      </c>
      <c r="HW6" s="11">
        <f>IF(HE6&gt;0,HE6,"")</f>
        <v>16.510000000000002</v>
      </c>
      <c r="HX6" s="11">
        <f>IF(SUM(HB6:HE6)-HF6&gt;0,SUM(HB6:HE6)-HF6,"")</f>
        <v>54.510000000000005</v>
      </c>
      <c r="HY6" s="11">
        <f>IF(HI6&gt;0,HI6,"")</f>
        <v>15.3</v>
      </c>
      <c r="HZ6" s="11">
        <f>IF(HJ6&gt;0,HJ6,"")</f>
        <v>16.62</v>
      </c>
      <c r="IA6" s="11">
        <f>IF(SUM(HG6:HJ6)-HK6&gt;0,SUM(HG6:HJ6)-HK6,"")</f>
        <v>54.320000000000007</v>
      </c>
      <c r="IB6" s="11">
        <f>IF(MAX(HX6,IA6)&gt;0,MAX(HX6,IA6),"")</f>
        <v>54.510000000000005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54.510000000000005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14.4</v>
      </c>
      <c r="LA6" s="17">
        <v>8.8000000000000007</v>
      </c>
      <c r="LB6" s="17">
        <v>16.2</v>
      </c>
      <c r="LC6" s="17">
        <v>16.54</v>
      </c>
      <c r="LD6" s="17">
        <v>0</v>
      </c>
      <c r="LE6" s="17">
        <v>2.8</v>
      </c>
      <c r="LF6" s="17">
        <v>1.8</v>
      </c>
      <c r="LG6" s="17">
        <v>3.8</v>
      </c>
      <c r="LH6" s="17">
        <v>3.65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>IF(LB6&gt;0,LB6,"")</f>
        <v>16.2</v>
      </c>
      <c r="LU6" s="40">
        <f>IF(LC6&gt;0,LC6,"")</f>
        <v>16.54</v>
      </c>
      <c r="LV6" s="40">
        <f>IF(SUM(KZ6:LC6)-LD6&gt;0,SUM(KZ6:LC6)-LD6,"")</f>
        <v>55.940000000000005</v>
      </c>
      <c r="LW6" s="40">
        <f>IF(LG6&gt;0,LG6,"")</f>
        <v>3.8</v>
      </c>
      <c r="LX6" s="40">
        <f>IF(LH6&gt;0,LH6,"")</f>
        <v>3.65</v>
      </c>
      <c r="LY6" s="40">
        <f>IF(SUM(LE6:LH6)-LI6&gt;0,SUM(LE6:LH6)-LI6,"")</f>
        <v>12.049999999999999</v>
      </c>
      <c r="LZ6" s="40">
        <f>IF(MAX(LV6,LY6)&gt;0,MAX(LV6,LY6),"")</f>
        <v>55.940000000000005</v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55.940000000000005</v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>
        <v>14.7</v>
      </c>
      <c r="QG6" s="17">
        <v>9</v>
      </c>
      <c r="QH6" s="17">
        <v>15.8</v>
      </c>
      <c r="QI6" s="17">
        <v>16.920000000000002</v>
      </c>
      <c r="QJ6" s="17">
        <v>0.2</v>
      </c>
      <c r="QK6" s="17">
        <v>1.6</v>
      </c>
      <c r="QL6" s="17">
        <v>0.8</v>
      </c>
      <c r="QM6" s="17">
        <v>2</v>
      </c>
      <c r="QN6" s="17">
        <v>1.83</v>
      </c>
      <c r="QO6" s="17">
        <v>0</v>
      </c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>
        <f>IF(QH6&gt;0,QH6,"")</f>
        <v>15.8</v>
      </c>
      <c r="RA6" s="40">
        <f>IF(QI6&gt;0,QI6,"")</f>
        <v>16.920000000000002</v>
      </c>
      <c r="RB6" s="40">
        <f>IF(SUM(QF6:QI6)-QJ6&gt;0,SUM(QF6:QI6)-QJ6,"")</f>
        <v>56.22</v>
      </c>
      <c r="RC6" s="40">
        <f>IF(QM6&gt;0,QM6,"")</f>
        <v>2</v>
      </c>
      <c r="RD6" s="40">
        <f>IF(QN6&gt;0,QN6,"")</f>
        <v>1.83</v>
      </c>
      <c r="RE6" s="40">
        <f>IF(SUM(QK6:QN6)-QO6&gt;0,SUM(QK6:QN6)-QO6,"")</f>
        <v>6.23</v>
      </c>
      <c r="RF6" s="40">
        <f>IF(MAX(RB6,RE6)&gt;0,MAX(RB6,RE6),"")</f>
        <v>56.22</v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>
        <f>IF(SUM(RF6,RI6,RL6)&gt;0,SUM(RF6,RI6,RL6),"")</f>
        <v>56.22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15.399999999999999</v>
      </c>
      <c r="WU6" s="26">
        <f>IF($CP6="P",CB6,(CB6+BA6)/2)</f>
        <v>8.9499999999999993</v>
      </c>
      <c r="WV6" s="26">
        <f>IF($CP6="P",CC6,(CC6+BB6)/2)</f>
        <v>15.5</v>
      </c>
      <c r="WW6" s="26">
        <f>IF($CP6="P",CD6,(CD6+BC6)/2)</f>
        <v>16.37</v>
      </c>
      <c r="WX6" s="26">
        <f>IF($CP6="P",CE6,(CE6+BD6)/2)</f>
        <v>0</v>
      </c>
      <c r="WY6" s="26">
        <f>IF($CP6="P",CF6,(CF6+BE6)/2)</f>
        <v>9.4849999999999994</v>
      </c>
      <c r="WZ6" s="26">
        <f>IF($CP6="P",CG6,(CG6+BF6)/2)</f>
        <v>6.0500000000000007</v>
      </c>
      <c r="XA6" s="26">
        <f>IF($CP6="P",CH6,(CH6+BG6)/2)</f>
        <v>10.8</v>
      </c>
      <c r="XB6" s="26">
        <f>IF($CP6="P",CI6,(CI6+BH6)/2)</f>
        <v>11.54</v>
      </c>
      <c r="XC6" s="26">
        <f>IF($CP6="P",CJ6,(CJ6+BI6)/2)</f>
        <v>0</v>
      </c>
      <c r="XD6" s="26">
        <f>IF($CP6="P",CK6,(CK6+BJ6)/2)</f>
        <v>13.65</v>
      </c>
      <c r="XE6" s="26">
        <f>IF($CP6="P",CL6,(CL6+BK6)/2)</f>
        <v>7.95</v>
      </c>
      <c r="XF6" s="26">
        <f>IF($CP6="P",CM6,(CM6+BL6)/2)</f>
        <v>13.7</v>
      </c>
      <c r="XG6" s="26">
        <f>IF($CP6="P",CN6,(CN6+BM6)/2)</f>
        <v>14.664999999999999</v>
      </c>
      <c r="XH6" s="26">
        <f>IF($CP6="P",CO6,(CO6+BN6)/2)</f>
        <v>0</v>
      </c>
      <c r="XI6" s="28" t="s">
        <v>55</v>
      </c>
      <c r="XJ6" s="11">
        <f>IF(WV6&gt;0,WV6,"")</f>
        <v>15.5</v>
      </c>
      <c r="XK6" s="11">
        <f>IF(WW6&gt;0,WW6,"")</f>
        <v>16.37</v>
      </c>
      <c r="XL6" s="11">
        <f>IF(SUM(WT6:WW6)-WX6&gt;0,SUM(WT6:WW6)-WX6,"")</f>
        <v>56.22</v>
      </c>
      <c r="XM6" s="11">
        <f>IF(XA6&gt;0,XA6,"")</f>
        <v>10.8</v>
      </c>
      <c r="XN6" s="11">
        <f>IF(XB6&gt;0,XB6,"")</f>
        <v>11.54</v>
      </c>
      <c r="XO6" s="11">
        <f>IF(SUM(WY6:XB6)-XC6&gt;0,SUM(WY6:XB6)-XC6,"")</f>
        <v>37.875</v>
      </c>
      <c r="XP6" s="11">
        <f>IF(MAX(XL6,XO6)&gt;0,MAX(XL6,XO6),"")</f>
        <v>56.22</v>
      </c>
      <c r="XQ6" s="11">
        <f>IF(XF6&gt;0,XF6,"")</f>
        <v>13.7</v>
      </c>
      <c r="XR6" s="11">
        <f>IF(XG6&gt;0,XG6,"")</f>
        <v>14.664999999999999</v>
      </c>
      <c r="XS6" s="11">
        <f>IF(SUM(XD6:XG6)-XH6&gt;0,SUM(XD6:XG6)-XH6,"")</f>
        <v>49.964999999999996</v>
      </c>
      <c r="XT6" s="11">
        <f>IF(SUM(XP6,XS6)&gt;0,SUM(XP6,XS6),"")</f>
        <v>106.185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178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6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15.72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2">
        <v>4.5999999999999996</v>
      </c>
      <c r="Z7" s="22">
        <v>2.5</v>
      </c>
      <c r="AA7" s="22">
        <v>4.9000000000000004</v>
      </c>
      <c r="AB7" s="22">
        <v>5.0999999999999996</v>
      </c>
      <c r="AC7" s="22">
        <v>0</v>
      </c>
      <c r="AD7" s="22">
        <v>6.1</v>
      </c>
      <c r="AE7" s="22">
        <v>3.6</v>
      </c>
      <c r="AF7" s="22">
        <v>6.5</v>
      </c>
      <c r="AG7" s="22">
        <v>6.78</v>
      </c>
      <c r="AH7" s="22">
        <v>0</v>
      </c>
      <c r="AI7" s="22"/>
      <c r="AJ7" s="22"/>
      <c r="AK7" s="22"/>
      <c r="AL7" s="22"/>
      <c r="AM7" s="22"/>
      <c r="AN7" s="27"/>
      <c r="AO7" s="38">
        <f>IF(AA7&gt;0,AA7,"")</f>
        <v>4.9000000000000004</v>
      </c>
      <c r="AP7" s="38">
        <f>IF(AB7&gt;0,AB7,"")</f>
        <v>5.0999999999999996</v>
      </c>
      <c r="AQ7" s="40">
        <f>IF(SUM(Y7:AB7)-AC7&gt;0,SUM(Y7:AB7)-AC7,"")</f>
        <v>17.100000000000001</v>
      </c>
      <c r="AR7" s="40">
        <f>IF(AF7&gt;0,AF7,"")</f>
        <v>6.5</v>
      </c>
      <c r="AS7" s="40">
        <f>IF(AG7&gt;0,AG7,"")</f>
        <v>6.78</v>
      </c>
      <c r="AT7" s="40">
        <f>IF(SUM(AD7:AG7)-AH7&gt;0,SUM(AD7:AG7)-AH7,"")</f>
        <v>22.98</v>
      </c>
      <c r="AU7" s="40">
        <f>IF(AQ7="","",MAX(AQ7,AT7))</f>
        <v>22.98</v>
      </c>
      <c r="AV7" s="40" t="str">
        <f>IF(AK7&gt;0,AK7,"")</f>
        <v/>
      </c>
      <c r="AW7" s="40" t="str">
        <f>IF(AL7&gt;0,AL7,"")</f>
        <v/>
      </c>
      <c r="AX7" s="40" t="str">
        <f>IF(SUM(AI7:AL7)-AM7&gt;0,SUM(AI7:AL7)-AM7,"")</f>
        <v/>
      </c>
      <c r="AY7" s="40">
        <f>IF(SUM(AU7,AX7)&gt;0,SUM(AU7,AX7),"")</f>
        <v>22.98</v>
      </c>
      <c r="AZ7" s="26">
        <v>15.7</v>
      </c>
      <c r="BA7" s="26">
        <v>9.5</v>
      </c>
      <c r="BB7" s="26">
        <v>15.4</v>
      </c>
      <c r="BC7" s="26">
        <v>14.39</v>
      </c>
      <c r="BD7" s="26">
        <v>0</v>
      </c>
      <c r="BE7" s="26">
        <v>16.100000000000001</v>
      </c>
      <c r="BF7" s="26">
        <v>9.1999999999999993</v>
      </c>
      <c r="BG7" s="26">
        <v>15.4</v>
      </c>
      <c r="BH7" s="26">
        <v>15.02</v>
      </c>
      <c r="BI7" s="26">
        <v>0</v>
      </c>
      <c r="BJ7" s="26">
        <v>15</v>
      </c>
      <c r="BK7" s="26">
        <v>8.8000000000000007</v>
      </c>
      <c r="BL7" s="26">
        <v>13.5</v>
      </c>
      <c r="BM7" s="26">
        <v>14.31</v>
      </c>
      <c r="BN7" s="26">
        <v>0</v>
      </c>
      <c r="BO7" s="28"/>
      <c r="BP7" s="39">
        <f>IF(BB7&gt;0,BB7,"")</f>
        <v>15.4</v>
      </c>
      <c r="BQ7" s="39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2">
        <v>3.2</v>
      </c>
      <c r="CB7" s="22">
        <v>1.9</v>
      </c>
      <c r="CC7" s="22">
        <v>3.2</v>
      </c>
      <c r="CD7" s="22">
        <v>3.48</v>
      </c>
      <c r="CE7" s="22">
        <v>0</v>
      </c>
      <c r="CF7" s="22">
        <v>15.4</v>
      </c>
      <c r="CG7" s="22">
        <v>9.3000000000000007</v>
      </c>
      <c r="CH7" s="22">
        <v>16</v>
      </c>
      <c r="CI7" s="22">
        <v>15.64</v>
      </c>
      <c r="CJ7" s="22">
        <v>0</v>
      </c>
      <c r="CK7" s="22">
        <v>15.8</v>
      </c>
      <c r="CL7" s="22">
        <v>9.1</v>
      </c>
      <c r="CM7" s="22">
        <v>16</v>
      </c>
      <c r="CN7" s="22">
        <v>15.5</v>
      </c>
      <c r="CO7" s="22">
        <v>0</v>
      </c>
      <c r="CP7" s="27"/>
      <c r="CQ7" s="38">
        <f>IF(CC7&gt;0,CC7,"")</f>
        <v>3.2</v>
      </c>
      <c r="CR7" s="38">
        <f>IF(CD7&gt;0,CD7,"")</f>
        <v>3.48</v>
      </c>
      <c r="CS7" s="40">
        <f>IF(SUM(CA7:CD7)-CE7&gt;0,SUM(CA7:CD7)-CE7,"")</f>
        <v>11.780000000000001</v>
      </c>
      <c r="CT7" s="40">
        <f>IF(CH7&gt;0,CH7,"")</f>
        <v>16</v>
      </c>
      <c r="CU7" s="40">
        <f>IF(CI7&gt;0,CI7,"")</f>
        <v>15.64</v>
      </c>
      <c r="CV7" s="40">
        <f>IF(SUM(CF7:CI7)-CJ7&gt;0,SUM(CF7:CI7)-CJ7,"")</f>
        <v>56.34</v>
      </c>
      <c r="CW7" s="40">
        <f>IF(CS7="","",MAX(CS7,CV7))</f>
        <v>56.34</v>
      </c>
      <c r="CX7" s="40">
        <f>IF(CM7&gt;0,CM7,"")</f>
        <v>16</v>
      </c>
      <c r="CY7" s="40">
        <f>IF(CN7&gt;0,CN7,"")</f>
        <v>15.5</v>
      </c>
      <c r="CZ7" s="40">
        <f>IF(SUM(CK7:CN7)-CO7&gt;0,SUM(CK7:CN7)-CO7,"")</f>
        <v>56.4</v>
      </c>
      <c r="DA7" s="40">
        <f>IF(SUM(CW7,CZ7)&gt;0,SUM(CW7,CZ7),"")</f>
        <v>112.74000000000001</v>
      </c>
      <c r="DB7" s="51" t="str">
        <f>IF(MAX(ED7,FL7,GT7,IB7,JJ7,KR7,LZ7,NH7,OP7,PX7,RF7,SN7,TV7,VD7,WL7)-IF(N7="",0,N7)&gt;0.001,MAX(ED7,FL7,GT7,IB7,JJ7,KR7,LZ7,NH7,OP7,PX7,RF7,SN7,TV7,VD7,WL7)-IF(N7="",0,N7),"")</f>
        <v/>
      </c>
      <c r="DC7" s="51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12.9</v>
      </c>
      <c r="IK7" s="17">
        <v>9.1999999999999993</v>
      </c>
      <c r="IL7" s="17">
        <v>15.4</v>
      </c>
      <c r="IM7" s="17">
        <v>15.72</v>
      </c>
      <c r="IN7" s="17">
        <v>0</v>
      </c>
      <c r="IO7" s="17">
        <v>1.5</v>
      </c>
      <c r="IP7" s="17">
        <v>1</v>
      </c>
      <c r="IQ7" s="17">
        <v>2</v>
      </c>
      <c r="IR7" s="17">
        <v>1.73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15.4</v>
      </c>
      <c r="JE7" s="40">
        <f>IF(IM7&gt;0,IM7,"")</f>
        <v>15.72</v>
      </c>
      <c r="JF7" s="40">
        <f>IF(SUM(IJ7:IM7)-IN7&gt;0,SUM(IJ7:IM7)-IN7,"")</f>
        <v>53.22</v>
      </c>
      <c r="JG7" s="40">
        <f>IF(IQ7&gt;0,IQ7,"")</f>
        <v>2</v>
      </c>
      <c r="JH7" s="40">
        <f>IF(IR7&gt;0,IR7,"")</f>
        <v>1.73</v>
      </c>
      <c r="JI7" s="40">
        <f>IF(SUM(IO7:IR7)-IS7&gt;0,SUM(IO7:IR7)-IS7,"")</f>
        <v>6.23</v>
      </c>
      <c r="JJ7" s="40">
        <f>IF(MAX(JF7,JI7)&gt;0,MAX(JF7,JI7),"")</f>
        <v>53.22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53.22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>
        <v>11.8</v>
      </c>
      <c r="NQ7" s="17">
        <v>7</v>
      </c>
      <c r="NR7" s="17">
        <v>12.3</v>
      </c>
      <c r="NS7" s="17">
        <v>12.61</v>
      </c>
      <c r="NT7" s="17">
        <v>0</v>
      </c>
      <c r="NU7" s="17">
        <v>14.2</v>
      </c>
      <c r="NV7" s="17">
        <v>9.3000000000000007</v>
      </c>
      <c r="NW7" s="17">
        <v>15.4</v>
      </c>
      <c r="NX7" s="17">
        <v>15.44</v>
      </c>
      <c r="NY7" s="17">
        <v>0</v>
      </c>
      <c r="NZ7" s="17"/>
      <c r="OA7" s="17"/>
      <c r="OB7" s="17"/>
      <c r="OC7" s="17"/>
      <c r="OD7" s="17"/>
      <c r="OE7" s="17">
        <v>1.6</v>
      </c>
      <c r="OF7" s="17">
        <v>1</v>
      </c>
      <c r="OG7" s="17">
        <v>2</v>
      </c>
      <c r="OH7" s="17">
        <v>1.72</v>
      </c>
      <c r="OI7" s="17">
        <v>0</v>
      </c>
      <c r="OJ7" s="40">
        <f>IF(NR7&gt;0,NR7,"")</f>
        <v>12.3</v>
      </c>
      <c r="OK7" s="40">
        <f>IF(NS7&gt;0,NS7,"")</f>
        <v>12.61</v>
      </c>
      <c r="OL7" s="40">
        <f>IF(SUM(NP7:NS7)-NT7&gt;0,SUM(NP7:NS7)-NT7,"")</f>
        <v>43.71</v>
      </c>
      <c r="OM7" s="40">
        <f>IF(NW7&gt;0,NW7,"")</f>
        <v>15.4</v>
      </c>
      <c r="ON7" s="40">
        <f>IF(NX7&gt;0,NX7,"")</f>
        <v>15.44</v>
      </c>
      <c r="OO7" s="40">
        <f>IF(SUM(NU7:NX7)-NY7&gt;0,SUM(NU7:NX7)-NY7,"")</f>
        <v>54.339999999999996</v>
      </c>
      <c r="OP7" s="40">
        <f>IF(MAX(OL7,OO7)&gt;0,MAX(OL7,OO7),"")</f>
        <v>54.339999999999996</v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>
        <f>IF(OG7&gt;0,OG7,"")</f>
        <v>2</v>
      </c>
      <c r="OU7" s="40">
        <f>IF(OH7&gt;0,OH7,"")</f>
        <v>1.72</v>
      </c>
      <c r="OV7" s="40">
        <f>IF(SUM(OE7:OH7)-OI7&gt;0,SUM(OE7:OH7)-OI7,"")</f>
        <v>6.3199999999999994</v>
      </c>
      <c r="OW7" s="40">
        <f>IF(SUM(OP7,OS7,OV7)&gt;0,SUM(OP7,OS7,OV7),"")</f>
        <v>60.66</v>
      </c>
      <c r="OX7" s="18">
        <v>12.8</v>
      </c>
      <c r="OY7" s="18">
        <v>8.9</v>
      </c>
      <c r="OZ7" s="18">
        <v>15.4</v>
      </c>
      <c r="PA7" s="18">
        <v>15.56</v>
      </c>
      <c r="PB7" s="18">
        <v>0</v>
      </c>
      <c r="PC7" s="18">
        <v>14.9</v>
      </c>
      <c r="PD7" s="18">
        <v>9.1</v>
      </c>
      <c r="PE7" s="18">
        <v>15.4</v>
      </c>
      <c r="PF7" s="18">
        <v>15.34</v>
      </c>
      <c r="PG7" s="18">
        <v>0</v>
      </c>
      <c r="PH7" s="18"/>
      <c r="PI7" s="18"/>
      <c r="PJ7" s="18"/>
      <c r="PK7" s="18"/>
      <c r="PL7" s="18"/>
      <c r="PM7" s="18">
        <v>4.8</v>
      </c>
      <c r="PN7" s="18">
        <v>2.8</v>
      </c>
      <c r="PO7" s="18">
        <v>4.9000000000000004</v>
      </c>
      <c r="PP7" s="18">
        <v>5.05</v>
      </c>
      <c r="PQ7" s="18">
        <v>0</v>
      </c>
      <c r="PR7" s="11">
        <f>IF(OZ7&gt;0,OZ7,"")</f>
        <v>15.4</v>
      </c>
      <c r="PS7" s="11">
        <f>IF(PA7&gt;0,PA7,"")</f>
        <v>15.56</v>
      </c>
      <c r="PT7" s="11">
        <f>IF(SUM(OX7:PA7)-PB7&gt;0,SUM(OX7:PA7)-PB7,"")</f>
        <v>52.660000000000004</v>
      </c>
      <c r="PU7" s="11">
        <f>IF(PE7&gt;0,PE7,"")</f>
        <v>15.4</v>
      </c>
      <c r="PV7" s="11">
        <f>IF(PF7&gt;0,PF7,"")</f>
        <v>15.34</v>
      </c>
      <c r="PW7" s="11">
        <f>IF(SUM(PC7:PF7)-PG7&gt;0,SUM(PC7:PF7)-PG7,"")</f>
        <v>54.739999999999995</v>
      </c>
      <c r="PX7" s="11">
        <f>IF(MAX(PT7,PW7)&gt;0,MAX(PT7,PW7),"")</f>
        <v>54.739999999999995</v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>
        <f>IF(PO7&gt;0,PO7,"")</f>
        <v>4.9000000000000004</v>
      </c>
      <c r="QC7" s="11">
        <f>IF(PP7&gt;0,PP7,"")</f>
        <v>5.05</v>
      </c>
      <c r="QD7" s="11">
        <f>IF(SUM(PM7:PP7)-PQ7&gt;0,SUM(PM7:PP7)-PQ7,"")</f>
        <v>17.55</v>
      </c>
      <c r="QE7" s="11">
        <f>IF(SUM(PX7,QA7,QD7)&gt;0,SUM(PX7,QA7,QD7),"")</f>
        <v>72.289999999999992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>
        <v>14.3</v>
      </c>
      <c r="SW7" s="17">
        <v>9.1</v>
      </c>
      <c r="SX7" s="17">
        <v>16</v>
      </c>
      <c r="SY7" s="17">
        <v>15.4</v>
      </c>
      <c r="SZ7" s="17">
        <v>0</v>
      </c>
      <c r="TA7" s="17">
        <v>15.4</v>
      </c>
      <c r="TB7" s="17">
        <v>8.6999999999999993</v>
      </c>
      <c r="TC7" s="17">
        <v>14.6</v>
      </c>
      <c r="TD7" s="17">
        <v>16.149999999999999</v>
      </c>
      <c r="TE7" s="17">
        <v>0</v>
      </c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>
        <f>IF(SX7&gt;0,SX7,"")</f>
        <v>16</v>
      </c>
      <c r="TQ7" s="40">
        <f>IF(SY7&gt;0,SY7,"")</f>
        <v>15.4</v>
      </c>
      <c r="TR7" s="40">
        <f>IF(SUM(SV7:SY7)-SZ7&gt;0,SUM(SV7:SY7)-SZ7,"")</f>
        <v>54.8</v>
      </c>
      <c r="TS7" s="40">
        <f>IF(TC7&gt;0,TC7,"")</f>
        <v>14.6</v>
      </c>
      <c r="TT7" s="40">
        <f>IF(TD7&gt;0,TD7,"")</f>
        <v>16.149999999999999</v>
      </c>
      <c r="TU7" s="40">
        <f>IF(SUM(TA7:TD7)-TE7&gt;0,SUM(TA7:TD7)-TE7,"")</f>
        <v>54.85</v>
      </c>
      <c r="TV7" s="40">
        <f>IF(MAX(TR7,TU7)&gt;0,MAX(TR7,TU7),"")</f>
        <v>54.85</v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>
        <f>IF(SUM(TV7,TY7,UB7)&gt;0,SUM(TV7,TY7,UB7),"")</f>
        <v>54.85</v>
      </c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 t="str">
        <f>IF(UF7&gt;0,UF7,"")</f>
        <v/>
      </c>
      <c r="UY7" s="11" t="str">
        <f>IF(UG7&gt;0,UG7,"")</f>
        <v/>
      </c>
      <c r="UZ7" s="11" t="str">
        <f>IF(SUM(UD7:UG7)-UH7&gt;0,SUM(UD7:UG7)-UH7,"")</f>
        <v/>
      </c>
      <c r="VA7" s="11" t="str">
        <f>IF(UK7&gt;0,UK7,"")</f>
        <v/>
      </c>
      <c r="VB7" s="11" t="str">
        <f>IF(UL7&gt;0,UL7,"")</f>
        <v/>
      </c>
      <c r="VC7" s="11" t="str">
        <f>IF(SUM(UI7:UL7)-UM7&gt;0,SUM(UI7:UL7)-UM7,"")</f>
        <v/>
      </c>
      <c r="VD7" s="11" t="str">
        <f>IF(MAX(UZ7,VC7)&gt;0,MAX(UZ7,VC7),"")</f>
        <v/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 t="str">
        <f>IF(SUM(VD7,VG7,VJ7)&gt;0,SUM(VD7,VG7,VJ7),"")</f>
        <v/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9.4499999999999993</v>
      </c>
      <c r="WU7" s="26">
        <f>IF($CP7="P",CB7,(CB7+BA7)/2)</f>
        <v>5.7</v>
      </c>
      <c r="WV7" s="26">
        <f>IF($CP7="P",CC7,(CC7+BB7)/2)</f>
        <v>9.3000000000000007</v>
      </c>
      <c r="WW7" s="26">
        <f>IF($CP7="P",CD7,(CD7+BC7)/2)</f>
        <v>8.9350000000000005</v>
      </c>
      <c r="WX7" s="26">
        <f>IF($CP7="P",CE7,(CE7+BD7)/2)</f>
        <v>0</v>
      </c>
      <c r="WY7" s="26">
        <f>IF($CP7="P",CF7,(CF7+BE7)/2)</f>
        <v>15.75</v>
      </c>
      <c r="WZ7" s="26">
        <f>IF($CP7="P",CG7,(CG7+BF7)/2)</f>
        <v>9.25</v>
      </c>
      <c r="XA7" s="26">
        <f>IF($CP7="P",CH7,(CH7+BG7)/2)</f>
        <v>15.7</v>
      </c>
      <c r="XB7" s="26">
        <f>IF($CP7="P",CI7,(CI7+BH7)/2)</f>
        <v>15.33</v>
      </c>
      <c r="XC7" s="26">
        <f>IF($CP7="P",CJ7,(CJ7+BI7)/2)</f>
        <v>0</v>
      </c>
      <c r="XD7" s="26">
        <f>IF($CP7="P",CK7,(CK7+BJ7)/2)</f>
        <v>15.4</v>
      </c>
      <c r="XE7" s="26">
        <f>IF($CP7="P",CL7,(CL7+BK7)/2)</f>
        <v>8.9499999999999993</v>
      </c>
      <c r="XF7" s="26">
        <f>IF($CP7="P",CM7,(CM7+BL7)/2)</f>
        <v>14.75</v>
      </c>
      <c r="XG7" s="26">
        <f>IF($CP7="P",CN7,(CN7+BM7)/2)</f>
        <v>14.905000000000001</v>
      </c>
      <c r="XH7" s="26">
        <f>IF($CP7="P",CO7,(CO7+BN7)/2)</f>
        <v>0</v>
      </c>
      <c r="XI7" s="28" t="s">
        <v>55</v>
      </c>
      <c r="XJ7" s="11">
        <f>IF(WV7&gt;0,WV7,"")</f>
        <v>9.3000000000000007</v>
      </c>
      <c r="XK7" s="11">
        <f>IF(WW7&gt;0,WW7,"")</f>
        <v>8.9350000000000005</v>
      </c>
      <c r="XL7" s="11">
        <f>IF(SUM(WT7:WW7)-WX7&gt;0,SUM(WT7:WW7)-WX7,"")</f>
        <v>33.384999999999998</v>
      </c>
      <c r="XM7" s="11">
        <f>IF(XA7&gt;0,XA7,"")</f>
        <v>15.7</v>
      </c>
      <c r="XN7" s="11">
        <f>IF(XB7&gt;0,XB7,"")</f>
        <v>15.33</v>
      </c>
      <c r="XO7" s="11">
        <f>IF(SUM(WY7:XB7)-XC7&gt;0,SUM(WY7:XB7)-XC7,"")</f>
        <v>56.03</v>
      </c>
      <c r="XP7" s="11">
        <f>IF(MAX(XL7,XO7)&gt;0,MAX(XL7,XO7),"")</f>
        <v>56.03</v>
      </c>
      <c r="XQ7" s="11">
        <f>IF(XF7&gt;0,XF7,"")</f>
        <v>14.75</v>
      </c>
      <c r="XR7" s="11">
        <f>IF(XG7&gt;0,XG7,"")</f>
        <v>14.905000000000001</v>
      </c>
      <c r="XS7" s="11">
        <f>IF(SUM(XD7:XG7)-XH7&gt;0,SUM(XD7:XG7)-XH7,"")</f>
        <v>54.005000000000003</v>
      </c>
      <c r="XT7" s="11">
        <f>IF(SUM(XP7,XS7)&gt;0,SUM(XP7,XS7),"")</f>
        <v>110.035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61</v>
      </c>
      <c r="C8" s="4" t="s">
        <v>8</v>
      </c>
      <c r="D8" s="4">
        <v>2001</v>
      </c>
      <c r="E8" s="9">
        <f>SUM(J8:V8)+SUM(J8:T8)*0.0000001+SUM(J8)*0.0000000000001</f>
        <v>249.99002239450587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6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Excellence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J8" s="8">
        <f>IF(COUNT(AQ8,AT8,BR8,BU8,CS8,CV8)&gt;0,LARGE((AQ8,AT8,BR8,BU8,CS8,CV8),1),0)</f>
        <v>58.85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40.85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32.664999999999999</v>
      </c>
      <c r="O8" s="8" t="str">
        <f>IF(N8="","",IF(OR(N8=CS8,N8=CV8),$CA$1,IF(OR(N8=BR8,N8=BU8),$AZ$1,IF(OR(N8=AQ8,N8=AT8),$Y$1,""))))</f>
        <v>2024 Nationals</v>
      </c>
      <c r="P8" s="8">
        <f>IF(MAX(AX8,BY8,CZ8)&gt;0,MAX(AX8,BY8,CZ8),0)</f>
        <v>57.769999999999996</v>
      </c>
      <c r="Q8" s="8" t="str">
        <f>IF(P8="","",IF(P8=CZ8,$CA$1,IF(P8=BY8,$AZ$1,IF(P8=AX8,$Y$1,""))))</f>
        <v>2023 Domestic 3rd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16.5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2023 Domestic 3rd Trial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17.309999999999999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26.044999999999995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2">
        <v>11.5</v>
      </c>
      <c r="Z8" s="22">
        <v>5.7</v>
      </c>
      <c r="AA8" s="22">
        <v>11.8</v>
      </c>
      <c r="AB8" s="22">
        <v>11.85</v>
      </c>
      <c r="AC8" s="22">
        <v>0</v>
      </c>
      <c r="AD8" s="22">
        <v>16.5</v>
      </c>
      <c r="AE8" s="22">
        <v>9.1999999999999993</v>
      </c>
      <c r="AF8" s="22">
        <v>16.5</v>
      </c>
      <c r="AG8" s="22">
        <v>16.649999999999999</v>
      </c>
      <c r="AH8" s="22">
        <v>0</v>
      </c>
      <c r="AI8" s="22">
        <v>16.2</v>
      </c>
      <c r="AJ8" s="22">
        <v>8.3000000000000007</v>
      </c>
      <c r="AK8" s="22">
        <v>16.5</v>
      </c>
      <c r="AL8" s="22">
        <v>16.77</v>
      </c>
      <c r="AM8" s="22">
        <v>0</v>
      </c>
      <c r="AN8" s="27"/>
      <c r="AO8" s="38">
        <f>IF(AA8&gt;0,AA8,"")</f>
        <v>11.8</v>
      </c>
      <c r="AP8" s="38">
        <f>IF(AB8&gt;0,AB8,"")</f>
        <v>11.85</v>
      </c>
      <c r="AQ8" s="40">
        <f>IF(SUM(Y8:AB8)-AC8&gt;0,SUM(Y8:AB8)-AC8,"")</f>
        <v>40.85</v>
      </c>
      <c r="AR8" s="40">
        <f>IF(AF8&gt;0,AF8,"")</f>
        <v>16.5</v>
      </c>
      <c r="AS8" s="40">
        <f>IF(AG8&gt;0,AG8,"")</f>
        <v>16.649999999999999</v>
      </c>
      <c r="AT8" s="40">
        <f>IF(SUM(AD8:AG8)-AH8&gt;0,SUM(AD8:AG8)-AH8,"")</f>
        <v>58.85</v>
      </c>
      <c r="AU8" s="40">
        <f>IF(AQ8="","",MAX(AQ8,AT8))</f>
        <v>58.85</v>
      </c>
      <c r="AV8" s="40">
        <f>IF(AK8&gt;0,AK8,"")</f>
        <v>16.5</v>
      </c>
      <c r="AW8" s="40">
        <f>IF(AL8&gt;0,AL8,"")</f>
        <v>16.77</v>
      </c>
      <c r="AX8" s="40">
        <f>IF(SUM(AI8:AL8)-AM8&gt;0,SUM(AI8:AL8)-AM8,"")</f>
        <v>57.769999999999996</v>
      </c>
      <c r="AY8" s="40">
        <f>IF(SUM(AU8,AX8)&gt;0,SUM(AU8,AX8),"")</f>
        <v>116.62</v>
      </c>
      <c r="AZ8" s="26">
        <v>6.65</v>
      </c>
      <c r="BA8" s="26">
        <v>3.35</v>
      </c>
      <c r="BB8" s="26">
        <v>6.9</v>
      </c>
      <c r="BC8" s="26">
        <v>6.8149999999999995</v>
      </c>
      <c r="BD8" s="26">
        <v>0</v>
      </c>
      <c r="BE8" s="26">
        <v>9.1</v>
      </c>
      <c r="BF8" s="26">
        <v>5.0999999999999996</v>
      </c>
      <c r="BG8" s="26">
        <v>9.25</v>
      </c>
      <c r="BH8" s="26">
        <v>9.2149999999999999</v>
      </c>
      <c r="BI8" s="26">
        <v>0</v>
      </c>
      <c r="BJ8" s="26">
        <v>8.1</v>
      </c>
      <c r="BK8" s="26">
        <v>4.1500000000000004</v>
      </c>
      <c r="BL8" s="26">
        <v>8.25</v>
      </c>
      <c r="BM8" s="26">
        <v>8.3849999999999998</v>
      </c>
      <c r="BN8" s="26">
        <v>0</v>
      </c>
      <c r="BO8" s="28" t="s">
        <v>55</v>
      </c>
      <c r="BP8" s="39">
        <f>IF(BB8&gt;0,BB8,"")</f>
        <v>6.9</v>
      </c>
      <c r="BQ8" s="39">
        <f>IF(BC8&gt;0,BC8,"")</f>
        <v>6.8149999999999995</v>
      </c>
      <c r="BR8" s="11">
        <f>IF(SUM(AZ8:BC8)-BD8&gt;0,SUM(AZ8:BC8)-BD8,"")</f>
        <v>23.714999999999996</v>
      </c>
      <c r="BS8" s="11">
        <f>IF(BG8&gt;0,BG8,"")</f>
        <v>9.25</v>
      </c>
      <c r="BT8" s="11">
        <f>IF(BH8&gt;0,BH8,"")</f>
        <v>9.2149999999999999</v>
      </c>
      <c r="BU8" s="11">
        <f>IF(SUM(BE8:BH8)-BI8&gt;0,SUM(BE8:BH8)-BI8,"")</f>
        <v>32.664999999999999</v>
      </c>
      <c r="BV8" s="11">
        <f>IF(BR8="","",MAX(BR8,BU8))</f>
        <v>32.664999999999999</v>
      </c>
      <c r="BW8" s="11">
        <f>IF(BL8&gt;0,BL8,"")</f>
        <v>8.25</v>
      </c>
      <c r="BX8" s="11">
        <f>IF(BM8&gt;0,BM8,"")</f>
        <v>8.3849999999999998</v>
      </c>
      <c r="BY8" s="11">
        <f>IF(SUM(BJ8:BM8)-BN8&gt;0,SUM(BJ8:BM8)-BN8,"")</f>
        <v>28.884999999999998</v>
      </c>
      <c r="BZ8" s="11">
        <f>IF(SUM(BV8,BY8)&gt;0,SUM(BV8,BY8),"")</f>
        <v>61.55</v>
      </c>
      <c r="CA8" s="22">
        <v>6.65</v>
      </c>
      <c r="CB8" s="22">
        <v>3.35</v>
      </c>
      <c r="CC8" s="22">
        <v>6.9</v>
      </c>
      <c r="CD8" s="22">
        <v>6.8149999999999995</v>
      </c>
      <c r="CE8" s="22">
        <v>0</v>
      </c>
      <c r="CF8" s="22">
        <v>9.1</v>
      </c>
      <c r="CG8" s="22">
        <v>5.0999999999999996</v>
      </c>
      <c r="CH8" s="22">
        <v>9.25</v>
      </c>
      <c r="CI8" s="22">
        <v>9.2149999999999999</v>
      </c>
      <c r="CJ8" s="22">
        <v>0</v>
      </c>
      <c r="CK8" s="22">
        <v>8.1</v>
      </c>
      <c r="CL8" s="22">
        <v>4.1500000000000004</v>
      </c>
      <c r="CM8" s="22">
        <v>8.25</v>
      </c>
      <c r="CN8" s="22">
        <v>8.3849999999999998</v>
      </c>
      <c r="CO8" s="22">
        <v>0</v>
      </c>
      <c r="CP8" s="27" t="s">
        <v>55</v>
      </c>
      <c r="CQ8" s="38">
        <f>IF(CC8&gt;0,CC8,"")</f>
        <v>6.9</v>
      </c>
      <c r="CR8" s="38">
        <f>IF(CD8&gt;0,CD8,"")</f>
        <v>6.8149999999999995</v>
      </c>
      <c r="CS8" s="40">
        <f>IF(SUM(CA8:CD8)-CE8&gt;0,SUM(CA8:CD8)-CE8,"")</f>
        <v>23.714999999999996</v>
      </c>
      <c r="CT8" s="40">
        <f>IF(CH8&gt;0,CH8,"")</f>
        <v>9.25</v>
      </c>
      <c r="CU8" s="40">
        <f>IF(CI8&gt;0,CI8,"")</f>
        <v>9.2149999999999999</v>
      </c>
      <c r="CV8" s="40">
        <f>IF(SUM(CF8:CI8)-CJ8&gt;0,SUM(CF8:CI8)-CJ8,"")</f>
        <v>32.664999999999999</v>
      </c>
      <c r="CW8" s="40">
        <f>IF(CS8="","",MAX(CS8,CV8))</f>
        <v>32.664999999999999</v>
      </c>
      <c r="CX8" s="40">
        <f>IF(CM8&gt;0,CM8,"")</f>
        <v>8.25</v>
      </c>
      <c r="CY8" s="40">
        <f>IF(CN8&gt;0,CN8,"")</f>
        <v>8.3849999999999998</v>
      </c>
      <c r="CZ8" s="40">
        <f>IF(SUM(CK8:CN8)-CO8&gt;0,SUM(CK8:CN8)-CO8,"")</f>
        <v>28.884999999999998</v>
      </c>
      <c r="DA8" s="40">
        <f>IF(SUM(CW8,CZ8)&gt;0,SUM(CW8,CZ8),"")</f>
        <v>61.55</v>
      </c>
      <c r="DB8" s="51">
        <f>IF(MAX(ED8,FL8,GT8,IB8,JJ8,KR8,LZ8,NH8,OP8,PX8,RF8,SN8,TV8,VD8,WL8)-IF(N8="",0,N8)&gt;0.001,MAX(ED8,FL8,GT8,IB8,JJ8,KR8,LZ8,NH8,OP8,PX8,RF8,SN8,TV8,VD8,WL8)-IF(N8="",0,N8),"")</f>
        <v>26.044999999999995</v>
      </c>
      <c r="DC8" s="51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15.7</v>
      </c>
      <c r="EM8" s="18">
        <v>9.1</v>
      </c>
      <c r="EN8" s="18">
        <v>16.5</v>
      </c>
      <c r="EO8" s="18">
        <v>16.47</v>
      </c>
      <c r="EP8" s="18">
        <v>0</v>
      </c>
      <c r="EQ8" s="18">
        <v>15.4</v>
      </c>
      <c r="ER8" s="18">
        <v>8.8000000000000007</v>
      </c>
      <c r="ES8" s="18">
        <v>16.5</v>
      </c>
      <c r="ET8" s="18">
        <v>16.48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16.5</v>
      </c>
      <c r="FG8" s="11">
        <f>IF(EO8&gt;0,EO8,"")</f>
        <v>16.47</v>
      </c>
      <c r="FH8" s="11">
        <f>IF(SUM(EL8:EO8)-EP8&gt;0,SUM(EL8:EO8)-EP8,"")</f>
        <v>57.769999999999996</v>
      </c>
      <c r="FI8" s="11">
        <f>IF(ES8&gt;0,ES8,"")</f>
        <v>16.5</v>
      </c>
      <c r="FJ8" s="11">
        <f>IF(ET8&gt;0,ET8,"")</f>
        <v>16.48</v>
      </c>
      <c r="FK8" s="11">
        <f>IF(SUM(EQ8:ET8)-EU8&gt;0,SUM(EQ8:ET8)-EU8,"")</f>
        <v>57.180000000000007</v>
      </c>
      <c r="FL8" s="11">
        <f>IF(MAX(FH8,FK8)&gt;0,MAX(FH8,FK8),"")</f>
        <v>57.769999999999996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57.769999999999996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>
        <v>16.2</v>
      </c>
      <c r="SW8" s="17">
        <v>9</v>
      </c>
      <c r="SX8" s="17">
        <v>16.2</v>
      </c>
      <c r="SY8" s="17">
        <v>17.309999999999999</v>
      </c>
      <c r="SZ8" s="17">
        <v>0</v>
      </c>
      <c r="TA8" s="17"/>
      <c r="TB8" s="17"/>
      <c r="TC8" s="17"/>
      <c r="TD8" s="17"/>
      <c r="TE8" s="17"/>
      <c r="TF8" s="17">
        <v>1.6</v>
      </c>
      <c r="TG8" s="17">
        <v>1</v>
      </c>
      <c r="TH8" s="17">
        <v>2</v>
      </c>
      <c r="TI8" s="17">
        <v>1.83</v>
      </c>
      <c r="TJ8" s="17">
        <v>0</v>
      </c>
      <c r="TK8" s="17"/>
      <c r="TL8" s="17"/>
      <c r="TM8" s="17"/>
      <c r="TN8" s="17"/>
      <c r="TO8" s="17"/>
      <c r="TP8" s="40">
        <f>IF(SX8&gt;0,SX8,"")</f>
        <v>16.2</v>
      </c>
      <c r="TQ8" s="40">
        <f>IF(SY8&gt;0,SY8,"")</f>
        <v>17.309999999999999</v>
      </c>
      <c r="TR8" s="40">
        <f>IF(SUM(SV8:SY8)-SZ8&gt;0,SUM(SV8:SY8)-SZ8,"")</f>
        <v>58.709999999999994</v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>
        <f>IF(MAX(TR8,TU8)&gt;0,MAX(TR8,TU8),"")</f>
        <v>58.709999999999994</v>
      </c>
      <c r="TW8" s="40">
        <f>IF(TH8&gt;0,TH8,"")</f>
        <v>2</v>
      </c>
      <c r="TX8" s="40">
        <f>IF(TI8&gt;0,TI8,"")</f>
        <v>1.83</v>
      </c>
      <c r="TY8" s="40">
        <f>IF(SUM(TF8:TI8)-TJ8&gt;0,SUM(TF8:TI8)-TJ8,"")</f>
        <v>6.43</v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>
        <f>IF(SUM(TV8,TY8,UB8)&gt;0,SUM(TV8,TY8,UB8),"")</f>
        <v>65.139999999999986</v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6.65</v>
      </c>
      <c r="WU8" s="26">
        <f>IF($CP8="P",CB8,(CB8+BA8)/2)</f>
        <v>3.35</v>
      </c>
      <c r="WV8" s="26">
        <f>IF($CP8="P",CC8,(CC8+BB8)/2)</f>
        <v>6.9</v>
      </c>
      <c r="WW8" s="26">
        <f>IF($CP8="P",CD8,(CD8+BC8)/2)</f>
        <v>6.8149999999999995</v>
      </c>
      <c r="WX8" s="26">
        <f>IF($CP8="P",CE8,(CE8+BD8)/2)</f>
        <v>0</v>
      </c>
      <c r="WY8" s="26">
        <f>IF($CP8="P",CF8,(CF8+BE8)/2)</f>
        <v>9.1</v>
      </c>
      <c r="WZ8" s="26">
        <f>IF($CP8="P",CG8,(CG8+BF8)/2)</f>
        <v>5.0999999999999996</v>
      </c>
      <c r="XA8" s="26">
        <f>IF($CP8="P",CH8,(CH8+BG8)/2)</f>
        <v>9.25</v>
      </c>
      <c r="XB8" s="26">
        <f>IF($CP8="P",CI8,(CI8+BH8)/2)</f>
        <v>9.2149999999999999</v>
      </c>
      <c r="XC8" s="26">
        <f>IF($CP8="P",CJ8,(CJ8+BI8)/2)</f>
        <v>0</v>
      </c>
      <c r="XD8" s="26">
        <f>IF($CP8="P",CK8,(CK8+BJ8)/2)</f>
        <v>8.1</v>
      </c>
      <c r="XE8" s="26">
        <f>IF($CP8="P",CL8,(CL8+BK8)/2)</f>
        <v>4.1500000000000004</v>
      </c>
      <c r="XF8" s="26">
        <f>IF($CP8="P",CM8,(CM8+BL8)/2)</f>
        <v>8.25</v>
      </c>
      <c r="XG8" s="26">
        <f>IF($CP8="P",CN8,(CN8+BM8)/2)</f>
        <v>8.3849999999999998</v>
      </c>
      <c r="XH8" s="26">
        <f>IF($CP8="P",CO8,(CO8+BN8)/2)</f>
        <v>0</v>
      </c>
      <c r="XI8" s="28" t="s">
        <v>55</v>
      </c>
      <c r="XJ8" s="11">
        <f>IF(WV8&gt;0,WV8,"")</f>
        <v>6.9</v>
      </c>
      <c r="XK8" s="11">
        <f>IF(WW8&gt;0,WW8,"")</f>
        <v>6.8149999999999995</v>
      </c>
      <c r="XL8" s="11">
        <f>IF(SUM(WT8:WW8)-WX8&gt;0,SUM(WT8:WW8)-WX8,"")</f>
        <v>23.714999999999996</v>
      </c>
      <c r="XM8" s="11">
        <f>IF(XA8&gt;0,XA8,"")</f>
        <v>9.25</v>
      </c>
      <c r="XN8" s="11">
        <f>IF(XB8&gt;0,XB8,"")</f>
        <v>9.2149999999999999</v>
      </c>
      <c r="XO8" s="11">
        <f>IF(SUM(WY8:XB8)-XC8&gt;0,SUM(WY8:XB8)-XC8,"")</f>
        <v>32.664999999999999</v>
      </c>
      <c r="XP8" s="11">
        <f>IF(MAX(XL8,XO8)&gt;0,MAX(XL8,XO8),"")</f>
        <v>32.664999999999999</v>
      </c>
      <c r="XQ8" s="11">
        <f>IF(XF8&gt;0,XF8,"")</f>
        <v>8.25</v>
      </c>
      <c r="XR8" s="11">
        <f>IF(XG8&gt;0,XG8,"")</f>
        <v>8.3849999999999998</v>
      </c>
      <c r="XS8" s="11">
        <f>IF(SUM(XD8:XG8)-XH8&gt;0,SUM(XD8:XG8)-XH8,"")</f>
        <v>28.884999999999998</v>
      </c>
      <c r="XT8" s="11">
        <f>IF(SUM(XP8,XS8)&gt;0,SUM(XP8,XS8),"")</f>
        <v>61.55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126</v>
      </c>
      <c r="C9" s="4" t="s">
        <v>8</v>
      </c>
      <c r="D9" s="4">
        <v>2005</v>
      </c>
      <c r="E9" s="9">
        <f>SUM(J9:V9)+SUM(J9:T9)*0.0000001+SUM(J9)*0.0000000000001</f>
        <v>249.6100216170056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6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55.86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53.49</v>
      </c>
      <c r="M9" s="8" t="str">
        <f>IF(L9="","",IF(OR(L9=CS9,L9=CV9),$CA$1,IF(OR(L9=BR9,L9=BU9),$AZ$1,IF(OR(L9=AQ9,L9=AT9),$Y$1,""))))</f>
        <v>2024 Elite Canada</v>
      </c>
      <c r="N9" s="8">
        <f>IF(COUNT(AQ9,AT9,BR9,BU9,CS9,CV9)&gt;2,LARGE((AQ9,AT9,BR9,BU9,CS9,CV9),3),0)</f>
        <v>21.28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55.17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14.97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>
        <f>IF(MAX(DB9,DC9)&gt;0,MAX(DB9,DC9),"")</f>
        <v>33.44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Club Championships (May 19)</v>
      </c>
      <c r="Y9" s="22">
        <v>5.8</v>
      </c>
      <c r="Z9" s="22">
        <v>3.4</v>
      </c>
      <c r="AA9" s="22">
        <v>5.9</v>
      </c>
      <c r="AB9" s="22">
        <v>6.18</v>
      </c>
      <c r="AC9" s="22">
        <v>0</v>
      </c>
      <c r="AD9" s="22">
        <v>5.7</v>
      </c>
      <c r="AE9" s="22">
        <v>3.3</v>
      </c>
      <c r="AF9" s="22">
        <v>5.9</v>
      </c>
      <c r="AG9" s="22">
        <v>6.13</v>
      </c>
      <c r="AH9" s="22">
        <v>0</v>
      </c>
      <c r="AI9" s="22"/>
      <c r="AJ9" s="22"/>
      <c r="AK9" s="22"/>
      <c r="AL9" s="22"/>
      <c r="AM9" s="22"/>
      <c r="AN9" s="27"/>
      <c r="AO9" s="38">
        <f>IF(AA9&gt;0,AA9,"")</f>
        <v>5.9</v>
      </c>
      <c r="AP9" s="38">
        <f>IF(AB9&gt;0,AB9,"")</f>
        <v>6.18</v>
      </c>
      <c r="AQ9" s="40">
        <f>IF(SUM(Y9:AB9)-AC9&gt;0,SUM(Y9:AB9)-AC9,"")</f>
        <v>21.28</v>
      </c>
      <c r="AR9" s="40">
        <f>IF(AF9&gt;0,AF9,"")</f>
        <v>5.9</v>
      </c>
      <c r="AS9" s="40">
        <f>IF(AG9&gt;0,AG9,"")</f>
        <v>6.13</v>
      </c>
      <c r="AT9" s="40">
        <f>IF(SUM(AD9:AG9)-AH9&gt;0,SUM(AD9:AG9)-AH9,"")</f>
        <v>21.03</v>
      </c>
      <c r="AU9" s="40">
        <f>IF(AQ9="","",MAX(AQ9,AT9))</f>
        <v>21.28</v>
      </c>
      <c r="AV9" s="40" t="str">
        <f>IF(AK9&gt;0,AK9,"")</f>
        <v/>
      </c>
      <c r="AW9" s="40" t="str">
        <f>IF(AL9&gt;0,AL9,"")</f>
        <v/>
      </c>
      <c r="AX9" s="40" t="str">
        <f>IF(SUM(AI9:AL9)-AM9&gt;0,SUM(AI9:AL9)-AM9,"")</f>
        <v/>
      </c>
      <c r="AY9" s="40">
        <f>IF(SUM(AU9,AX9)&gt;0,SUM(AU9,AX9),"")</f>
        <v>21.28</v>
      </c>
      <c r="AZ9" s="26">
        <v>15.9</v>
      </c>
      <c r="BA9" s="26">
        <v>9.6</v>
      </c>
      <c r="BB9" s="26">
        <v>15.4</v>
      </c>
      <c r="BC9" s="26">
        <v>14.96</v>
      </c>
      <c r="BD9" s="26">
        <v>0</v>
      </c>
      <c r="BE9" s="26">
        <v>15.8</v>
      </c>
      <c r="BF9" s="26">
        <v>9</v>
      </c>
      <c r="BG9" s="26">
        <v>13.8</v>
      </c>
      <c r="BH9" s="26">
        <v>14.89</v>
      </c>
      <c r="BI9" s="26">
        <v>0</v>
      </c>
      <c r="BJ9" s="26">
        <v>15.3</v>
      </c>
      <c r="BK9" s="26">
        <v>9.5</v>
      </c>
      <c r="BL9" s="26">
        <v>15.4</v>
      </c>
      <c r="BM9" s="26">
        <v>14.97</v>
      </c>
      <c r="BN9" s="26">
        <v>0</v>
      </c>
      <c r="BO9" s="28"/>
      <c r="BP9" s="39">
        <f>IF(BB9&gt;0,BB9,"")</f>
        <v>15.4</v>
      </c>
      <c r="BQ9" s="39">
        <f>IF(BC9&gt;0,BC9,"")</f>
        <v>14.96</v>
      </c>
      <c r="BR9" s="11">
        <f>IF(SUM(AZ9:BC9)-BD9&gt;0,SUM(AZ9:BC9)-BD9,"")</f>
        <v>55.86</v>
      </c>
      <c r="BS9" s="11">
        <f>IF(BG9&gt;0,BG9,"")</f>
        <v>13.8</v>
      </c>
      <c r="BT9" s="11">
        <f>IF(BH9&gt;0,BH9,"")</f>
        <v>14.89</v>
      </c>
      <c r="BU9" s="11">
        <f>IF(SUM(BE9:BH9)-BI9&gt;0,SUM(BE9:BH9)-BI9,"")</f>
        <v>53.49</v>
      </c>
      <c r="BV9" s="11">
        <f>IF(BR9="","",MAX(BR9,BU9))</f>
        <v>55.86</v>
      </c>
      <c r="BW9" s="11">
        <f>IF(BL9&gt;0,BL9,"")</f>
        <v>15.4</v>
      </c>
      <c r="BX9" s="11">
        <f>IF(BM9&gt;0,BM9,"")</f>
        <v>14.97</v>
      </c>
      <c r="BY9" s="11">
        <f>IF(SUM(BJ9:BM9)-BN9&gt;0,SUM(BJ9:BM9)-BN9,"")</f>
        <v>55.17</v>
      </c>
      <c r="BZ9" s="11">
        <f>IF(SUM(BV9,BY9)&gt;0,SUM(BV9,BY9),"")</f>
        <v>111.03</v>
      </c>
      <c r="CA9" s="22">
        <v>4.5999999999999996</v>
      </c>
      <c r="CB9" s="22">
        <v>2.7</v>
      </c>
      <c r="CC9" s="22">
        <v>5.0999999999999996</v>
      </c>
      <c r="CD9" s="22">
        <v>4.7699999999999996</v>
      </c>
      <c r="CE9" s="22">
        <v>0</v>
      </c>
      <c r="CF9" s="22">
        <v>3.2</v>
      </c>
      <c r="CG9" s="22">
        <v>1.8</v>
      </c>
      <c r="CH9" s="22">
        <v>3.2</v>
      </c>
      <c r="CI9" s="22">
        <v>3.16</v>
      </c>
      <c r="CJ9" s="22">
        <v>0</v>
      </c>
      <c r="CK9" s="22"/>
      <c r="CL9" s="22"/>
      <c r="CM9" s="22"/>
      <c r="CN9" s="22"/>
      <c r="CO9" s="22"/>
      <c r="CP9" s="27"/>
      <c r="CQ9" s="38">
        <f>IF(CC9&gt;0,CC9,"")</f>
        <v>5.0999999999999996</v>
      </c>
      <c r="CR9" s="38">
        <f>IF(CD9&gt;0,CD9,"")</f>
        <v>4.7699999999999996</v>
      </c>
      <c r="CS9" s="40">
        <f>IF(SUM(CA9:CD9)-CE9&gt;0,SUM(CA9:CD9)-CE9,"")</f>
        <v>17.169999999999998</v>
      </c>
      <c r="CT9" s="40">
        <f>IF(CH9&gt;0,CH9,"")</f>
        <v>3.2</v>
      </c>
      <c r="CU9" s="40">
        <f>IF(CI9&gt;0,CI9,"")</f>
        <v>3.16</v>
      </c>
      <c r="CV9" s="40">
        <f>IF(SUM(CF9:CI9)-CJ9&gt;0,SUM(CF9:CI9)-CJ9,"")</f>
        <v>11.36</v>
      </c>
      <c r="CW9" s="40">
        <f>IF(CS9="","",MAX(CS9,CV9))</f>
        <v>17.169999999999998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17.169999999999998</v>
      </c>
      <c r="DB9" s="51">
        <f>IF(MAX(ED9,FL9,GT9,IB9,JJ9,KR9,LZ9,NH9,OP9,PX9,RF9,SN9,TV9,VD9,WL9)-IF(N9="",0,N9)&gt;0.001,MAX(ED9,FL9,GT9,IB9,JJ9,KR9,LZ9,NH9,OP9,PX9,RF9,SN9,TV9,VD9,WL9)-IF(N9="",0,N9),"")</f>
        <v>33.44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>
        <v>4.0999999999999996</v>
      </c>
      <c r="IK9" s="17">
        <v>2.5</v>
      </c>
      <c r="IL9" s="17">
        <v>5.0999999999999996</v>
      </c>
      <c r="IM9" s="17">
        <v>4.79</v>
      </c>
      <c r="IN9" s="17">
        <v>0</v>
      </c>
      <c r="IO9" s="17">
        <v>4.3</v>
      </c>
      <c r="IP9" s="17">
        <v>2.7</v>
      </c>
      <c r="IQ9" s="17">
        <v>5.0999999999999996</v>
      </c>
      <c r="IR9" s="17">
        <v>4.83</v>
      </c>
      <c r="IS9" s="17">
        <v>0</v>
      </c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>
        <f>IF(IL9&gt;0,IL9,"")</f>
        <v>5.0999999999999996</v>
      </c>
      <c r="JE9" s="40">
        <f>IF(IM9&gt;0,IM9,"")</f>
        <v>4.79</v>
      </c>
      <c r="JF9" s="40">
        <f>IF(SUM(IJ9:IM9)-IN9&gt;0,SUM(IJ9:IM9)-IN9,"")</f>
        <v>16.489999999999998</v>
      </c>
      <c r="JG9" s="40">
        <f>IF(IQ9&gt;0,IQ9,"")</f>
        <v>5.0999999999999996</v>
      </c>
      <c r="JH9" s="40">
        <f>IF(IR9&gt;0,IR9,"")</f>
        <v>4.83</v>
      </c>
      <c r="JI9" s="40">
        <f>IF(SUM(IO9:IR9)-IS9&gt;0,SUM(IO9:IR9)-IS9,"")</f>
        <v>16.93</v>
      </c>
      <c r="JJ9" s="40">
        <f>IF(MAX(JF9,JI9)&gt;0,MAX(JF9,JI9),"")</f>
        <v>16.93</v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>
        <f>IF(SUM(JJ9,JM9,JP9)&gt;0,SUM(JJ9,JM9,JP9),"")</f>
        <v>16.93</v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>
        <v>14.3</v>
      </c>
      <c r="NQ9" s="17">
        <v>9.5</v>
      </c>
      <c r="NR9" s="17">
        <v>15.4</v>
      </c>
      <c r="NS9" s="17">
        <v>14.93</v>
      </c>
      <c r="NT9" s="17">
        <v>0</v>
      </c>
      <c r="NU9" s="17">
        <v>13.5</v>
      </c>
      <c r="NV9" s="17">
        <v>9.1999999999999993</v>
      </c>
      <c r="NW9" s="17">
        <v>15.2</v>
      </c>
      <c r="NX9" s="17">
        <v>14.44</v>
      </c>
      <c r="NY9" s="17">
        <v>0</v>
      </c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>
        <f>IF(NR9&gt;0,NR9,"")</f>
        <v>15.4</v>
      </c>
      <c r="OK9" s="40">
        <f>IF(NS9&gt;0,NS9,"")</f>
        <v>14.93</v>
      </c>
      <c r="OL9" s="40">
        <f>IF(SUM(NP9:NS9)-NT9&gt;0,SUM(NP9:NS9)-NT9,"")</f>
        <v>54.13</v>
      </c>
      <c r="OM9" s="40">
        <f>IF(NW9&gt;0,NW9,"")</f>
        <v>15.2</v>
      </c>
      <c r="ON9" s="40">
        <f>IF(NX9&gt;0,NX9,"")</f>
        <v>14.44</v>
      </c>
      <c r="OO9" s="40">
        <f>IF(SUM(NU9:NX9)-NY9&gt;0,SUM(NU9:NX9)-NY9,"")</f>
        <v>52.339999999999996</v>
      </c>
      <c r="OP9" s="40">
        <f>IF(MAX(OL9,OO9)&gt;0,MAX(OL9,OO9),"")</f>
        <v>54.13</v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>
        <f>IF(SUM(OP9,OS9,OV9)&gt;0,SUM(OP9,OS9,OV9),"")</f>
        <v>54.13</v>
      </c>
      <c r="OX9" s="18">
        <v>14.7</v>
      </c>
      <c r="OY9" s="18">
        <v>9.1999999999999993</v>
      </c>
      <c r="OZ9" s="18">
        <v>15</v>
      </c>
      <c r="PA9" s="18">
        <v>15.22</v>
      </c>
      <c r="PB9" s="18">
        <v>0</v>
      </c>
      <c r="PC9" s="18">
        <v>15.2</v>
      </c>
      <c r="PD9" s="18">
        <v>9.4</v>
      </c>
      <c r="PE9" s="18">
        <v>15</v>
      </c>
      <c r="PF9" s="18">
        <v>15.12</v>
      </c>
      <c r="PG9" s="18">
        <v>0</v>
      </c>
      <c r="PH9" s="18"/>
      <c r="PI9" s="18"/>
      <c r="PJ9" s="18"/>
      <c r="PK9" s="18"/>
      <c r="PL9" s="18"/>
      <c r="PM9" s="18">
        <v>7.6</v>
      </c>
      <c r="PN9" s="18">
        <v>4.5999999999999996</v>
      </c>
      <c r="PO9" s="18">
        <v>8.1999999999999993</v>
      </c>
      <c r="PP9" s="18">
        <v>7.85</v>
      </c>
      <c r="PQ9" s="18">
        <v>0</v>
      </c>
      <c r="PR9" s="11">
        <f>IF(OZ9&gt;0,OZ9,"")</f>
        <v>15</v>
      </c>
      <c r="PS9" s="11">
        <f>IF(PA9&gt;0,PA9,"")</f>
        <v>15.22</v>
      </c>
      <c r="PT9" s="11">
        <f>IF(SUM(OX9:PA9)-PB9&gt;0,SUM(OX9:PA9)-PB9,"")</f>
        <v>54.12</v>
      </c>
      <c r="PU9" s="11">
        <f>IF(PE9&gt;0,PE9,"")</f>
        <v>15</v>
      </c>
      <c r="PV9" s="11">
        <f>IF(PF9&gt;0,PF9,"")</f>
        <v>15.12</v>
      </c>
      <c r="PW9" s="11">
        <f>IF(SUM(PC9:PF9)-PG9&gt;0,SUM(PC9:PF9)-PG9,"")</f>
        <v>54.72</v>
      </c>
      <c r="PX9" s="11">
        <f>IF(MAX(PT9,PW9)&gt;0,MAX(PT9,PW9),"")</f>
        <v>54.72</v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>
        <f>IF(PO9&gt;0,PO9,"")</f>
        <v>8.1999999999999993</v>
      </c>
      <c r="QC9" s="11">
        <f>IF(PP9&gt;0,PP9,"")</f>
        <v>7.85</v>
      </c>
      <c r="QD9" s="11">
        <f>IF(SUM(PM9:PP9)-PQ9&gt;0,SUM(PM9:PP9)-PQ9,"")</f>
        <v>28.25</v>
      </c>
      <c r="QE9" s="11">
        <f>IF(SUM(PX9,QA9,QD9)&gt;0,SUM(PX9,QA9,QD9),"")</f>
        <v>82.97</v>
      </c>
      <c r="QF9" s="17">
        <v>14.5</v>
      </c>
      <c r="QG9" s="17">
        <v>9.6999999999999993</v>
      </c>
      <c r="QH9" s="17">
        <v>13.4</v>
      </c>
      <c r="QI9" s="17">
        <v>15.39</v>
      </c>
      <c r="QJ9" s="17">
        <v>0</v>
      </c>
      <c r="QK9" s="17">
        <v>14.6</v>
      </c>
      <c r="QL9" s="17">
        <v>9.4</v>
      </c>
      <c r="QM9" s="17">
        <v>14.4</v>
      </c>
      <c r="QN9" s="17">
        <v>15.23</v>
      </c>
      <c r="QO9" s="17">
        <v>0</v>
      </c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>
        <f>IF(QH9&gt;0,QH9,"")</f>
        <v>13.4</v>
      </c>
      <c r="RA9" s="40">
        <f>IF(QI9&gt;0,QI9,"")</f>
        <v>15.39</v>
      </c>
      <c r="RB9" s="40">
        <f>IF(SUM(QF9:QI9)-QJ9&gt;0,SUM(QF9:QI9)-QJ9,"")</f>
        <v>52.99</v>
      </c>
      <c r="RC9" s="40">
        <f>IF(QM9&gt;0,QM9,"")</f>
        <v>14.4</v>
      </c>
      <c r="RD9" s="40">
        <f>IF(QN9&gt;0,QN9,"")</f>
        <v>15.23</v>
      </c>
      <c r="RE9" s="40">
        <f>IF(SUM(QK9:QN9)-QO9&gt;0,SUM(QK9:QN9)-QO9,"")</f>
        <v>53.629999999999995</v>
      </c>
      <c r="RF9" s="40">
        <f>IF(MAX(RB9,RE9)&gt;0,MAX(RB9,RE9),"")</f>
        <v>53.629999999999995</v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>
        <f>IF(SUM(RF9,RI9,RL9)&gt;0,SUM(RF9,RI9,RL9),"")</f>
        <v>53.629999999999995</v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17">
        <v>14.8</v>
      </c>
      <c r="SW9" s="17">
        <v>9.5</v>
      </c>
      <c r="SX9" s="17">
        <v>15</v>
      </c>
      <c r="SY9" s="17">
        <v>14.99</v>
      </c>
      <c r="SZ9" s="17">
        <v>0</v>
      </c>
      <c r="TA9" s="17">
        <v>15</v>
      </c>
      <c r="TB9" s="17">
        <v>9.4</v>
      </c>
      <c r="TC9" s="17">
        <v>14.4</v>
      </c>
      <c r="TD9" s="17">
        <v>15.24</v>
      </c>
      <c r="TE9" s="17">
        <v>0</v>
      </c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>
        <f>IF(SX9&gt;0,SX9,"")</f>
        <v>15</v>
      </c>
      <c r="TQ9" s="40">
        <f>IF(SY9&gt;0,SY9,"")</f>
        <v>14.99</v>
      </c>
      <c r="TR9" s="40">
        <f>IF(SUM(SV9:SY9)-SZ9&gt;0,SUM(SV9:SY9)-SZ9,"")</f>
        <v>54.29</v>
      </c>
      <c r="TS9" s="40">
        <f>IF(TC9&gt;0,TC9,"")</f>
        <v>14.4</v>
      </c>
      <c r="TT9" s="40">
        <f>IF(TD9&gt;0,TD9,"")</f>
        <v>15.24</v>
      </c>
      <c r="TU9" s="40">
        <f>IF(SUM(TA9:TD9)-TE9&gt;0,SUM(TA9:TD9)-TE9,"")</f>
        <v>54.04</v>
      </c>
      <c r="TV9" s="40">
        <f>IF(MAX(TR9,TU9)&gt;0,MAX(TR9,TU9),"")</f>
        <v>54.29</v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>
        <f>IF(SUM(TV9,TY9,UB9)&gt;0,SUM(TV9,TY9,UB9),"")</f>
        <v>54.29</v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10.25</v>
      </c>
      <c r="WU9" s="26">
        <f>IF($CP9="P",CB9,(CB9+BA9)/2)</f>
        <v>6.15</v>
      </c>
      <c r="WV9" s="26">
        <f>IF($CP9="P",CC9,(CC9+BB9)/2)</f>
        <v>10.25</v>
      </c>
      <c r="WW9" s="26">
        <f>IF($CP9="P",CD9,(CD9+BC9)/2)</f>
        <v>9.8650000000000002</v>
      </c>
      <c r="WX9" s="26">
        <f>IF($CP9="P",CE9,(CE9+BD9)/2)</f>
        <v>0</v>
      </c>
      <c r="WY9" s="26">
        <f>IF($CP9="P",CF9,(CF9+BE9)/2)</f>
        <v>9.5</v>
      </c>
      <c r="WZ9" s="26">
        <f>IF($CP9="P",CG9,(CG9+BF9)/2)</f>
        <v>5.4</v>
      </c>
      <c r="XA9" s="26">
        <f>IF($CP9="P",CH9,(CH9+BG9)/2)</f>
        <v>8.5</v>
      </c>
      <c r="XB9" s="26">
        <f>IF($CP9="P",CI9,(CI9+BH9)/2)</f>
        <v>9.0250000000000004</v>
      </c>
      <c r="XC9" s="26">
        <f>IF($CP9="P",CJ9,(CJ9+BI9)/2)</f>
        <v>0</v>
      </c>
      <c r="XD9" s="26">
        <f>IF($CP9="P",CK9,(CK9+BJ9)/2)</f>
        <v>7.65</v>
      </c>
      <c r="XE9" s="26">
        <f>IF($CP9="P",CL9,(CL9+BK9)/2)</f>
        <v>4.75</v>
      </c>
      <c r="XF9" s="26">
        <f>IF($CP9="P",CM9,(CM9+BL9)/2)</f>
        <v>7.7</v>
      </c>
      <c r="XG9" s="26">
        <f>IF($CP9="P",CN9,(CN9+BM9)/2)</f>
        <v>7.4850000000000003</v>
      </c>
      <c r="XH9" s="26">
        <f>IF($CP9="P",CO9,(CO9+BN9)/2)</f>
        <v>0</v>
      </c>
      <c r="XI9" s="28" t="s">
        <v>55</v>
      </c>
      <c r="XJ9" s="11">
        <f>IF(WV9&gt;0,WV9,"")</f>
        <v>10.25</v>
      </c>
      <c r="XK9" s="11">
        <f>IF(WW9&gt;0,WW9,"")</f>
        <v>9.8650000000000002</v>
      </c>
      <c r="XL9" s="11">
        <f>IF(SUM(WT9:WW9)-WX9&gt;0,SUM(WT9:WW9)-WX9,"")</f>
        <v>36.515000000000001</v>
      </c>
      <c r="XM9" s="11">
        <f>IF(XA9&gt;0,XA9,"")</f>
        <v>8.5</v>
      </c>
      <c r="XN9" s="11">
        <f>IF(XB9&gt;0,XB9,"")</f>
        <v>9.0250000000000004</v>
      </c>
      <c r="XO9" s="11">
        <f>IF(SUM(WY9:XB9)-XC9&gt;0,SUM(WY9:XB9)-XC9,"")</f>
        <v>32.424999999999997</v>
      </c>
      <c r="XP9" s="11">
        <f>IF(MAX(XL9,XO9)&gt;0,MAX(XL9,XO9),"")</f>
        <v>36.515000000000001</v>
      </c>
      <c r="XQ9" s="11">
        <f>IF(XF9&gt;0,XF9,"")</f>
        <v>7.7</v>
      </c>
      <c r="XR9" s="11">
        <f>IF(XG9&gt;0,XG9,"")</f>
        <v>7.4850000000000003</v>
      </c>
      <c r="XS9" s="11">
        <f>IF(SUM(XD9:XG9)-XH9&gt;0,SUM(XD9:XG9)-XH9,"")</f>
        <v>27.585000000000001</v>
      </c>
      <c r="XT9" s="11">
        <f>IF(SUM(XP9,XS9)&gt;0,SUM(XP9,XS9),"")</f>
        <v>64.099999999999994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198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6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15.4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16.16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5.2</v>
      </c>
      <c r="Z10" s="22">
        <v>3.6</v>
      </c>
      <c r="AA10" s="22">
        <v>6.3</v>
      </c>
      <c r="AB10" s="22">
        <v>6.52</v>
      </c>
      <c r="AC10" s="22">
        <v>0</v>
      </c>
      <c r="AD10" s="22">
        <v>13.1</v>
      </c>
      <c r="AE10" s="22">
        <v>9.6999999999999993</v>
      </c>
      <c r="AF10" s="22">
        <v>14.8</v>
      </c>
      <c r="AG10" s="22">
        <v>15.59</v>
      </c>
      <c r="AH10" s="22">
        <v>0</v>
      </c>
      <c r="AI10" s="22">
        <v>3.8</v>
      </c>
      <c r="AJ10" s="22">
        <v>3</v>
      </c>
      <c r="AK10" s="22">
        <v>4.9000000000000004</v>
      </c>
      <c r="AL10" s="22">
        <v>4.96</v>
      </c>
      <c r="AM10" s="22">
        <v>0</v>
      </c>
      <c r="AN10" s="27"/>
      <c r="AO10" s="38">
        <f>IF(AA10&gt;0,AA10,"")</f>
        <v>6.3</v>
      </c>
      <c r="AP10" s="38">
        <f>IF(AB10&gt;0,AB10,"")</f>
        <v>6.52</v>
      </c>
      <c r="AQ10" s="40">
        <f>IF(SUM(Y10:AB10)-AC10&gt;0,SUM(Y10:AB10)-AC10,"")</f>
        <v>21.62</v>
      </c>
      <c r="AR10" s="40">
        <f>IF(AF10&gt;0,AF10,"")</f>
        <v>14.8</v>
      </c>
      <c r="AS10" s="40">
        <f>IF(AG10&gt;0,AG10,"")</f>
        <v>15.59</v>
      </c>
      <c r="AT10" s="40">
        <f>IF(SUM(AD10:AG10)-AH10&gt;0,SUM(AD10:AG10)-AH10,"")</f>
        <v>53.19</v>
      </c>
      <c r="AU10" s="40">
        <f>IF(AQ10="","",MAX(AQ10,AT10))</f>
        <v>53.19</v>
      </c>
      <c r="AV10" s="40">
        <f>IF(AK10&gt;0,AK10,"")</f>
        <v>4.9000000000000004</v>
      </c>
      <c r="AW10" s="40">
        <f>IF(AL10&gt;0,AL10,"")</f>
        <v>4.96</v>
      </c>
      <c r="AX10" s="40">
        <f>IF(SUM(AI10:AL10)-AM10&gt;0,SUM(AI10:AL10)-AM10,"")</f>
        <v>16.66</v>
      </c>
      <c r="AY10" s="40">
        <f>IF(SUM(AU10,AX10)&gt;0,SUM(AU10,AX10),"")</f>
        <v>69.849999999999994</v>
      </c>
      <c r="AZ10" s="26">
        <v>9.4</v>
      </c>
      <c r="BA10" s="26">
        <v>5.5</v>
      </c>
      <c r="BB10" s="26">
        <v>9.4</v>
      </c>
      <c r="BC10" s="26">
        <v>10.130000000000001</v>
      </c>
      <c r="BD10" s="26">
        <v>0</v>
      </c>
      <c r="BE10" s="26">
        <v>15.2</v>
      </c>
      <c r="BF10" s="26">
        <v>8.9</v>
      </c>
      <c r="BG10" s="26">
        <v>14.2</v>
      </c>
      <c r="BH10" s="26">
        <v>16.32</v>
      </c>
      <c r="BI10" s="26">
        <v>0</v>
      </c>
      <c r="BJ10" s="26">
        <v>13.5</v>
      </c>
      <c r="BK10" s="26">
        <v>9.3000000000000007</v>
      </c>
      <c r="BL10" s="26">
        <v>15.4</v>
      </c>
      <c r="BM10" s="26">
        <v>16.16</v>
      </c>
      <c r="BN10" s="26">
        <v>0</v>
      </c>
      <c r="BO10" s="28"/>
      <c r="BP10" s="39">
        <f>IF(BB10&gt;0,BB10,"")</f>
        <v>9.4</v>
      </c>
      <c r="BQ10" s="39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2">
        <v>3</v>
      </c>
      <c r="CB10" s="22">
        <v>1.8</v>
      </c>
      <c r="CC10" s="22">
        <v>3.2</v>
      </c>
      <c r="CD10" s="22">
        <v>3.47</v>
      </c>
      <c r="CE10" s="22">
        <v>0</v>
      </c>
      <c r="CF10" s="22">
        <v>14.4</v>
      </c>
      <c r="CG10" s="22">
        <v>9.3000000000000007</v>
      </c>
      <c r="CH10" s="22">
        <v>14.2</v>
      </c>
      <c r="CI10" s="22">
        <v>15.62</v>
      </c>
      <c r="CJ10" s="22">
        <v>0</v>
      </c>
      <c r="CK10" s="22">
        <v>13.7</v>
      </c>
      <c r="CL10" s="22">
        <v>8.9</v>
      </c>
      <c r="CM10" s="22">
        <v>14.4</v>
      </c>
      <c r="CN10" s="22">
        <v>15.65</v>
      </c>
      <c r="CO10" s="22">
        <v>0</v>
      </c>
      <c r="CP10" s="27"/>
      <c r="CQ10" s="38">
        <f>IF(CC10&gt;0,CC10,"")</f>
        <v>3.2</v>
      </c>
      <c r="CR10" s="38">
        <f>IF(CD10&gt;0,CD10,"")</f>
        <v>3.47</v>
      </c>
      <c r="CS10" s="40">
        <f>IF(SUM(CA10:CD10)-CE10&gt;0,SUM(CA10:CD10)-CE10,"")</f>
        <v>11.47</v>
      </c>
      <c r="CT10" s="40">
        <f>IF(CH10&gt;0,CH10,"")</f>
        <v>14.2</v>
      </c>
      <c r="CU10" s="40">
        <f>IF(CI10&gt;0,CI10,"")</f>
        <v>15.62</v>
      </c>
      <c r="CV10" s="40">
        <f>IF(SUM(CF10:CI10)-CJ10&gt;0,SUM(CF10:CI10)-CJ10,"")</f>
        <v>53.52</v>
      </c>
      <c r="CW10" s="40">
        <f>IF(CS10="","",MAX(CS10,CV10))</f>
        <v>53.52</v>
      </c>
      <c r="CX10" s="40">
        <f>IF(CM10&gt;0,CM10,"")</f>
        <v>14.4</v>
      </c>
      <c r="CY10" s="40">
        <f>IF(CN10&gt;0,CN10,"")</f>
        <v>15.65</v>
      </c>
      <c r="CZ10" s="40">
        <f>IF(SUM(CK10:CN10)-CO10&gt;0,SUM(CK10:CN10)-CO10,"")</f>
        <v>52.65</v>
      </c>
      <c r="DA10" s="40">
        <f>IF(SUM(CW10,CZ10)&gt;0,SUM(CW10,CZ10),"")</f>
        <v>106.17</v>
      </c>
      <c r="DB10" s="51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6.2</v>
      </c>
      <c r="WU10" s="26">
        <f>IF($CP10="P",CB10,(CB10+BA10)/2)</f>
        <v>3.65</v>
      </c>
      <c r="WV10" s="26">
        <f>IF($CP10="P",CC10,(CC10+BB10)/2)</f>
        <v>6.3000000000000007</v>
      </c>
      <c r="WW10" s="26">
        <f>IF($CP10="P",CD10,(CD10+BC10)/2)</f>
        <v>6.8000000000000007</v>
      </c>
      <c r="WX10" s="26">
        <f>IF($CP10="P",CE10,(CE10+BD10)/2)</f>
        <v>0</v>
      </c>
      <c r="WY10" s="26">
        <f>IF($CP10="P",CF10,(CF10+BE10)/2)</f>
        <v>14.8</v>
      </c>
      <c r="WZ10" s="26">
        <f>IF($CP10="P",CG10,(CG10+BF10)/2)</f>
        <v>9.1000000000000014</v>
      </c>
      <c r="XA10" s="26">
        <f>IF($CP10="P",CH10,(CH10+BG10)/2)</f>
        <v>14.2</v>
      </c>
      <c r="XB10" s="26">
        <f>IF($CP10="P",CI10,(CI10+BH10)/2)</f>
        <v>15.969999999999999</v>
      </c>
      <c r="XC10" s="26">
        <f>IF($CP10="P",CJ10,(CJ10+BI10)/2)</f>
        <v>0</v>
      </c>
      <c r="XD10" s="26">
        <f>IF($CP10="P",CK10,(CK10+BJ10)/2)</f>
        <v>13.6</v>
      </c>
      <c r="XE10" s="26">
        <f>IF($CP10="P",CL10,(CL10+BK10)/2)</f>
        <v>9.1000000000000014</v>
      </c>
      <c r="XF10" s="26">
        <f>IF($CP10="P",CM10,(CM10+BL10)/2)</f>
        <v>14.9</v>
      </c>
      <c r="XG10" s="26">
        <f>IF($CP10="P",CN10,(CN10+BM10)/2)</f>
        <v>15.905000000000001</v>
      </c>
      <c r="XH10" s="26">
        <f>IF($CP10="P",CO10,(CO10+BN10)/2)</f>
        <v>0</v>
      </c>
      <c r="XI10" s="28" t="s">
        <v>55</v>
      </c>
      <c r="XJ10" s="11">
        <f>IF(WV10&gt;0,WV10,"")</f>
        <v>6.3000000000000007</v>
      </c>
      <c r="XK10" s="11">
        <f>IF(WW10&gt;0,WW10,"")</f>
        <v>6.8000000000000007</v>
      </c>
      <c r="XL10" s="11">
        <f>IF(SUM(WT10:WW10)-WX10&gt;0,SUM(WT10:WW10)-WX10,"")</f>
        <v>22.95</v>
      </c>
      <c r="XM10" s="11">
        <f>IF(XA10&gt;0,XA10,"")</f>
        <v>14.2</v>
      </c>
      <c r="XN10" s="11">
        <f>IF(XB10&gt;0,XB10,"")</f>
        <v>15.969999999999999</v>
      </c>
      <c r="XO10" s="11">
        <f>IF(SUM(WY10:XB10)-XC10&gt;0,SUM(WY10:XB10)-XC10,"")</f>
        <v>54.07</v>
      </c>
      <c r="XP10" s="11">
        <f>IF(MAX(XL10,XO10)&gt;0,MAX(XL10,XO10),"")</f>
        <v>54.07</v>
      </c>
      <c r="XQ10" s="11">
        <f>IF(XF10&gt;0,XF10,"")</f>
        <v>14.9</v>
      </c>
      <c r="XR10" s="11">
        <f>IF(XG10&gt;0,XG10,"")</f>
        <v>15.905000000000001</v>
      </c>
      <c r="XS10" s="11">
        <f>IF(SUM(XD10:XG10)-XH10&gt;0,SUM(XD10:XG10)-XH10,"")</f>
        <v>53.505000000000003</v>
      </c>
      <c r="XT10" s="11">
        <f>IF(SUM(XP10,XS10)&gt;0,SUM(XP10,XS10),"")</f>
        <v>107.575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4" t="s">
        <v>7</v>
      </c>
      <c r="C11" s="4" t="s">
        <v>3</v>
      </c>
      <c r="D11" s="4">
        <v>1997</v>
      </c>
      <c r="E11" s="9">
        <f>SUM(J11:V11)+SUM(J11:T11)*0.0000001+SUM(J11)*0.0000000000001</f>
        <v>192.62001644900576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6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16.71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2023 Domestic 3rd Trial</v>
      </c>
      <c r="V11" s="8">
        <f>IF(MAX(DB11,DC11)&gt;0,MAX(DB11,DC11),"")</f>
        <v>28.13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2023 World Championships [Final=Team Final] (Nov 9)</v>
      </c>
      <c r="Y11" s="22">
        <v>15.2</v>
      </c>
      <c r="Z11" s="22">
        <v>8.9</v>
      </c>
      <c r="AA11" s="22">
        <v>16.100000000000001</v>
      </c>
      <c r="AB11" s="22">
        <v>15.74</v>
      </c>
      <c r="AC11" s="22">
        <v>0</v>
      </c>
      <c r="AD11" s="22">
        <v>15.6</v>
      </c>
      <c r="AE11" s="22">
        <v>9.8000000000000007</v>
      </c>
      <c r="AF11" s="22">
        <v>16.2</v>
      </c>
      <c r="AG11" s="22">
        <v>16.71</v>
      </c>
      <c r="AH11" s="22">
        <v>0.2</v>
      </c>
      <c r="AI11" s="22">
        <v>4.2</v>
      </c>
      <c r="AJ11" s="22">
        <v>2.6</v>
      </c>
      <c r="AK11" s="22">
        <v>5.6</v>
      </c>
      <c r="AL11" s="22">
        <v>5.13</v>
      </c>
      <c r="AM11" s="22">
        <v>0</v>
      </c>
      <c r="AN11" s="27"/>
      <c r="AO11" s="38">
        <f>IF(AA11&gt;0,AA11,"")</f>
        <v>16.100000000000001</v>
      </c>
      <c r="AP11" s="38">
        <f>IF(AB11&gt;0,AB11,"")</f>
        <v>15.74</v>
      </c>
      <c r="AQ11" s="40">
        <f>IF(SUM(Y11:AB11)-AC11&gt;0,SUM(Y11:AB11)-AC11,"")</f>
        <v>55.940000000000005</v>
      </c>
      <c r="AR11" s="40">
        <f>IF(AF11&gt;0,AF11,"")</f>
        <v>16.2</v>
      </c>
      <c r="AS11" s="40">
        <f>IF(AG11&gt;0,AG11,"")</f>
        <v>16.71</v>
      </c>
      <c r="AT11" s="40">
        <f>IF(SUM(AD11:AG11)-AH11&gt;0,SUM(AD11:AG11)-AH11,"")</f>
        <v>58.109999999999992</v>
      </c>
      <c r="AU11" s="40">
        <f>IF(AQ11="","",MAX(AQ11,AT11))</f>
        <v>58.109999999999992</v>
      </c>
      <c r="AV11" s="40">
        <f>IF(AK11&gt;0,AK11,"")</f>
        <v>5.6</v>
      </c>
      <c r="AW11" s="40">
        <f>IF(AL11&gt;0,AL11,"")</f>
        <v>5.13</v>
      </c>
      <c r="AX11" s="40">
        <f>IF(SUM(AI11:AL11)-AM11&gt;0,SUM(AI11:AL11)-AM11,"")</f>
        <v>17.53</v>
      </c>
      <c r="AY11" s="40">
        <f>IF(SUM(AU11,AX11)&gt;0,SUM(AU11,AX11),"")</f>
        <v>75.639999999999986</v>
      </c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8"/>
      <c r="BP11" s="39" t="str">
        <f>IF(BB11&gt;0,BB11,"")</f>
        <v/>
      </c>
      <c r="BQ11" s="39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2"/>
      <c r="CB11" s="22"/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 t="str">
        <f>IF(CC11&gt;0,CC11,"")</f>
        <v/>
      </c>
      <c r="CR11" s="38" t="str">
        <f>IF(CD11&gt;0,CD11,"")</f>
        <v/>
      </c>
      <c r="CS11" s="40" t="str">
        <f>IF(SUM(CA11:CD11)-CE11&gt;0,SUM(CA11:CD11)-CE11,"")</f>
        <v/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 t="str">
        <f>IF(CS11="","",MAX(CS11,CV11))</f>
        <v/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 t="str">
        <f>IF(SUM(CW11,CZ11)&gt;0,SUM(CW11,CZ11),"")</f>
        <v/>
      </c>
      <c r="DB11" s="51">
        <f>IF(MAX(ED11,FL11,GT11,IB11,JJ11,KR11,LZ11,NH11,OP11,PX11,RF11,SN11,TV11,VD11,WL11)-IF(N11="",0,N11)&gt;0.001,MAX(ED11,FL11,GT11,IB11,JJ11,KR11,LZ11,NH11,OP11,PX11,RF11,SN11,TV11,VD11,WL11)-IF(N11="",0,N11),"")</f>
        <v>28.13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>
        <v>1.6</v>
      </c>
      <c r="HC11" s="18">
        <v>1</v>
      </c>
      <c r="HD11" s="18">
        <v>2</v>
      </c>
      <c r="HE11" s="18">
        <v>1.74</v>
      </c>
      <c r="HF11" s="18">
        <v>0</v>
      </c>
      <c r="HG11" s="18">
        <v>6.8</v>
      </c>
      <c r="HH11" s="18">
        <v>4.5</v>
      </c>
      <c r="HI11" s="18">
        <v>8.6</v>
      </c>
      <c r="HJ11" s="18">
        <v>8.23</v>
      </c>
      <c r="HK11" s="18">
        <v>0</v>
      </c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>
        <f>IF(HD11&gt;0,HD11,"")</f>
        <v>2</v>
      </c>
      <c r="HW11" s="11">
        <f>IF(HE11&gt;0,HE11,"")</f>
        <v>1.74</v>
      </c>
      <c r="HX11" s="11">
        <f>IF(SUM(HB11:HE11)-HF11&gt;0,SUM(HB11:HE11)-HF11,"")</f>
        <v>6.34</v>
      </c>
      <c r="HY11" s="11">
        <f>IF(HI11&gt;0,HI11,"")</f>
        <v>8.6</v>
      </c>
      <c r="HZ11" s="11">
        <f>IF(HJ11&gt;0,HJ11,"")</f>
        <v>8.23</v>
      </c>
      <c r="IA11" s="11">
        <f>IF(SUM(HG11:HJ11)-HK11&gt;0,SUM(HG11:HJ11)-HK11,"")</f>
        <v>28.13</v>
      </c>
      <c r="IB11" s="11">
        <f>IF(MAX(HX11,IA11)&gt;0,MAX(HX11,IA11),"")</f>
        <v>28.13</v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>
        <f>IF(SUM(IB11,IE11,IH11)&gt;0,SUM(IB11,IE11,IH11),"")</f>
        <v>28.13</v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0</v>
      </c>
      <c r="WU11" s="26">
        <f>IF($CP11="P",CB11,(CB11+BA11)/2)</f>
        <v>0</v>
      </c>
      <c r="WV11" s="26">
        <f>IF($CP11="P",CC11,(CC11+BB11)/2)</f>
        <v>0</v>
      </c>
      <c r="WW11" s="26">
        <f>IF($CP11="P",CD11,(CD11+BC11)/2)</f>
        <v>0</v>
      </c>
      <c r="WX11" s="26">
        <f>IF($CP11="P",CE11,(CE11+BD11)/2)</f>
        <v>0</v>
      </c>
      <c r="WY11" s="26">
        <f>IF($CP11="P",CF11,(CF11+BE11)/2)</f>
        <v>0</v>
      </c>
      <c r="WZ11" s="26">
        <f>IF($CP11="P",CG11,(CG11+BF11)/2)</f>
        <v>0</v>
      </c>
      <c r="XA11" s="26">
        <f>IF($CP11="P",CH11,(CH11+BG11)/2)</f>
        <v>0</v>
      </c>
      <c r="XB11" s="26">
        <f>IF($CP11="P",CI11,(CI11+BH11)/2)</f>
        <v>0</v>
      </c>
      <c r="XC11" s="26">
        <f>IF($CP11="P",CJ11,(CJ11+BI11)/2)</f>
        <v>0</v>
      </c>
      <c r="XD11" s="26">
        <f>IF($CP11="P",CK11,(CK11+BJ11)/2)</f>
        <v>0</v>
      </c>
      <c r="XE11" s="26">
        <f>IF($CP11="P",CL11,(CL11+BK11)/2)</f>
        <v>0</v>
      </c>
      <c r="XF11" s="26">
        <f>IF($CP11="P",CM11,(CM11+BL11)/2)</f>
        <v>0</v>
      </c>
      <c r="XG11" s="26">
        <f>IF($CP11="P",CN11,(CN11+BM11)/2)</f>
        <v>0</v>
      </c>
      <c r="XH11" s="26">
        <f>IF($CP11="P",CO11,(CO11+BN11)/2)</f>
        <v>0</v>
      </c>
      <c r="XI11" s="28" t="s">
        <v>55</v>
      </c>
      <c r="XJ11" s="11" t="str">
        <f>IF(WV11&gt;0,WV11,"")</f>
        <v/>
      </c>
      <c r="XK11" s="11" t="str">
        <f>IF(WW11&gt;0,WW11,"")</f>
        <v/>
      </c>
      <c r="XL11" s="11" t="str">
        <f>IF(SUM(WT11:WW11)-WX11&gt;0,SUM(WT11:WW11)-WX11,"")</f>
        <v/>
      </c>
      <c r="XM11" s="11" t="str">
        <f>IF(XA11&gt;0,XA11,"")</f>
        <v/>
      </c>
      <c r="XN11" s="11" t="str">
        <f>IF(XB11&gt;0,XB11,"")</f>
        <v/>
      </c>
      <c r="XO11" s="11" t="str">
        <f>IF(SUM(WY11:XB11)-XC11&gt;0,SUM(WY11:XB11)-XC11,"")</f>
        <v/>
      </c>
      <c r="XP11" s="11" t="str">
        <f>IF(MAX(XL11,XO11)&gt;0,MAX(XL11,XO11),"")</f>
        <v/>
      </c>
      <c r="XQ11" s="11" t="str">
        <f>IF(XF11&gt;0,XF11,"")</f>
        <v/>
      </c>
      <c r="XR11" s="11" t="str">
        <f>IF(XG11&gt;0,XG11,"")</f>
        <v/>
      </c>
      <c r="XS11" s="11" t="str">
        <f>IF(SUM(XD11:XG11)-XH11&gt;0,SUM(XD11:XG11)-XH11,"")</f>
        <v/>
      </c>
      <c r="XT11" s="11" t="str">
        <f>IF(SUM(XP11,XS11)&gt;0,SUM(XP11,XS11),"")</f>
        <v/>
      </c>
    </row>
    <row r="12" spans="1:644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89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/>
      </c>
      <c r="H12" s="36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14.91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2">
        <v>1.5</v>
      </c>
      <c r="Z12" s="22">
        <v>1</v>
      </c>
      <c r="AA12" s="22">
        <v>2</v>
      </c>
      <c r="AB12" s="22">
        <v>1.73</v>
      </c>
      <c r="AC12" s="22">
        <v>0</v>
      </c>
      <c r="AD12" s="22">
        <v>12.8</v>
      </c>
      <c r="AE12" s="22">
        <v>9.1999999999999993</v>
      </c>
      <c r="AF12" s="22">
        <v>15</v>
      </c>
      <c r="AG12" s="22">
        <v>15.44</v>
      </c>
      <c r="AH12" s="22">
        <v>0</v>
      </c>
      <c r="AI12" s="22">
        <v>12.5</v>
      </c>
      <c r="AJ12" s="22">
        <v>8.8000000000000007</v>
      </c>
      <c r="AK12" s="22">
        <v>14</v>
      </c>
      <c r="AL12" s="22">
        <v>15.57</v>
      </c>
      <c r="AM12" s="22">
        <v>0</v>
      </c>
      <c r="AN12" s="27"/>
      <c r="AO12" s="38">
        <f>IF(AA12&gt;0,AA12,"")</f>
        <v>2</v>
      </c>
      <c r="AP12" s="38">
        <f>IF(AB12&gt;0,AB12,"")</f>
        <v>1.73</v>
      </c>
      <c r="AQ12" s="40">
        <f>IF(SUM(Y12:AB12)-AC12&gt;0,SUM(Y12:AB12)-AC12,"")</f>
        <v>6.23</v>
      </c>
      <c r="AR12" s="40">
        <f>IF(AF12&gt;0,AF12,"")</f>
        <v>15</v>
      </c>
      <c r="AS12" s="40">
        <f>IF(AG12&gt;0,AG12,"")</f>
        <v>15.44</v>
      </c>
      <c r="AT12" s="40">
        <f>IF(SUM(AD12:AG12)-AH12&gt;0,SUM(AD12:AG12)-AH12,"")</f>
        <v>52.44</v>
      </c>
      <c r="AU12" s="40">
        <f>IF(AQ12="","",MAX(AQ12,AT12))</f>
        <v>52.44</v>
      </c>
      <c r="AV12" s="40">
        <f>IF(AK12&gt;0,AK12,"")</f>
        <v>14</v>
      </c>
      <c r="AW12" s="40">
        <f>IF(AL12&gt;0,AL12,"")</f>
        <v>15.57</v>
      </c>
      <c r="AX12" s="40">
        <f>IF(SUM(AI12:AL12)-AM12&gt;0,SUM(AI12:AL12)-AM12,"")</f>
        <v>50.87</v>
      </c>
      <c r="AY12" s="40">
        <f>IF(SUM(AU12,AX12)&gt;0,SUM(AU12,AX12),"")</f>
        <v>103.31</v>
      </c>
      <c r="AZ12" s="26">
        <v>14.4</v>
      </c>
      <c r="BA12" s="26">
        <v>8.9</v>
      </c>
      <c r="BB12" s="26">
        <v>15.4</v>
      </c>
      <c r="BC12" s="26">
        <v>14.91</v>
      </c>
      <c r="BD12" s="26">
        <v>0</v>
      </c>
      <c r="BE12" s="26">
        <v>5.8</v>
      </c>
      <c r="BF12" s="26">
        <v>3.6</v>
      </c>
      <c r="BG12" s="26">
        <v>5.7</v>
      </c>
      <c r="BH12" s="26">
        <v>6.25</v>
      </c>
      <c r="BI12" s="26">
        <v>0</v>
      </c>
      <c r="BJ12" s="26">
        <v>14</v>
      </c>
      <c r="BK12" s="26">
        <v>8.3000000000000007</v>
      </c>
      <c r="BL12" s="26">
        <v>15</v>
      </c>
      <c r="BM12" s="26">
        <v>15</v>
      </c>
      <c r="BN12" s="26">
        <v>0</v>
      </c>
      <c r="BO12" s="28"/>
      <c r="BP12" s="39">
        <f>IF(BB12&gt;0,BB12,"")</f>
        <v>15.4</v>
      </c>
      <c r="BQ12" s="39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2">
        <v>4.5999999999999996</v>
      </c>
      <c r="CB12" s="22">
        <v>2.9</v>
      </c>
      <c r="CC12" s="22">
        <v>5.5</v>
      </c>
      <c r="CD12" s="22">
        <v>4.9400000000000004</v>
      </c>
      <c r="CE12" s="22">
        <v>0.2</v>
      </c>
      <c r="CF12" s="22">
        <v>13.8</v>
      </c>
      <c r="CG12" s="22">
        <v>9.1</v>
      </c>
      <c r="CH12" s="22">
        <v>11.1</v>
      </c>
      <c r="CI12" s="22">
        <v>14.83</v>
      </c>
      <c r="CJ12" s="22">
        <v>2.4</v>
      </c>
      <c r="CK12" s="22"/>
      <c r="CL12" s="22"/>
      <c r="CM12" s="22"/>
      <c r="CN12" s="22"/>
      <c r="CO12" s="22"/>
      <c r="CP12" s="27"/>
      <c r="CQ12" s="38">
        <f>IF(CC12&gt;0,CC12,"")</f>
        <v>5.5</v>
      </c>
      <c r="CR12" s="38">
        <f>IF(CD12&gt;0,CD12,"")</f>
        <v>4.9400000000000004</v>
      </c>
      <c r="CS12" s="40">
        <f>IF(SUM(CA12:CD12)-CE12&gt;0,SUM(CA12:CD12)-CE12,"")</f>
        <v>17.740000000000002</v>
      </c>
      <c r="CT12" s="40">
        <f>IF(CH12&gt;0,CH12,"")</f>
        <v>11.1</v>
      </c>
      <c r="CU12" s="40">
        <f>IF(CI12&gt;0,CI12,"")</f>
        <v>14.83</v>
      </c>
      <c r="CV12" s="40">
        <f>IF(SUM(CF12:CI12)-CJ12&gt;0,SUM(CF12:CI12)-CJ12,"")</f>
        <v>46.43</v>
      </c>
      <c r="CW12" s="40">
        <f>IF(CS12="","",MAX(CS12,CV12))</f>
        <v>46.43</v>
      </c>
      <c r="CX12" s="40" t="str">
        <f>IF(CM12&gt;0,CM12,"")</f>
        <v/>
      </c>
      <c r="CY12" s="40" t="str">
        <f>IF(CN12&gt;0,CN12,"")</f>
        <v/>
      </c>
      <c r="CZ12" s="40" t="str">
        <f>IF(SUM(CK12:CN12)-CO12&gt;0,SUM(CK12:CN12)-CO12,"")</f>
        <v/>
      </c>
      <c r="DA12" s="40">
        <f>IF(SUM(CW12,CZ12)&gt;0,SUM(CW12,CZ12),"")</f>
        <v>46.43</v>
      </c>
      <c r="DB12" s="51" t="str">
        <f>IF(MAX(ED12,FL12,GT12,IB12,JJ12,KR12,LZ12,NH12,OP12,PX12,RF12,SN12,TV12,VD12,WL12)-IF(N12="",0,N12)&gt;0.001,MAX(ED12,FL12,GT12,IB12,JJ12,KR12,LZ12,NH12,OP12,PX12,RF12,SN12,TV12,VD12,WL12)-IF(N12="",0,N12),"")</f>
        <v/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>
        <v>1.6</v>
      </c>
      <c r="IK12" s="17">
        <v>1</v>
      </c>
      <c r="IL12" s="17">
        <v>2</v>
      </c>
      <c r="IM12" s="17">
        <v>1.77</v>
      </c>
      <c r="IN12" s="17">
        <v>0</v>
      </c>
      <c r="IO12" s="17">
        <v>1.7</v>
      </c>
      <c r="IP12" s="17">
        <v>1</v>
      </c>
      <c r="IQ12" s="17">
        <v>2</v>
      </c>
      <c r="IR12" s="17">
        <v>1.78</v>
      </c>
      <c r="IS12" s="17">
        <v>0</v>
      </c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>
        <f>IF(IL12&gt;0,IL12,"")</f>
        <v>2</v>
      </c>
      <c r="JE12" s="40">
        <f>IF(IM12&gt;0,IM12,"")</f>
        <v>1.77</v>
      </c>
      <c r="JF12" s="40">
        <f>IF(SUM(IJ12:IM12)-IN12&gt;0,SUM(IJ12:IM12)-IN12,"")</f>
        <v>6.3699999999999992</v>
      </c>
      <c r="JG12" s="40">
        <f>IF(IQ12&gt;0,IQ12,"")</f>
        <v>2</v>
      </c>
      <c r="JH12" s="40">
        <f>IF(IR12&gt;0,IR12,"")</f>
        <v>1.78</v>
      </c>
      <c r="JI12" s="40">
        <f>IF(SUM(IO12:IR12)-IS12&gt;0,SUM(IO12:IR12)-IS12,"")</f>
        <v>6.48</v>
      </c>
      <c r="JJ12" s="40">
        <f>IF(MAX(JF12,JI12)&gt;0,MAX(JF12,JI12),"")</f>
        <v>6.48</v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>
        <f>IF(SUM(JJ12,JM12,JP12)&gt;0,SUM(JJ12,JM12,JP12),"")</f>
        <v>6.48</v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0" t="str">
        <f>IF(SX12&gt;0,SX12,"")</f>
        <v/>
      </c>
      <c r="TQ12" s="40" t="str">
        <f>IF(SY12&gt;0,SY12,"")</f>
        <v/>
      </c>
      <c r="TR12" s="40" t="str">
        <f>IF(SUM(SV12:SY12)-SZ12&gt;0,SUM(SV12:SY12)-SZ12,"")</f>
        <v/>
      </c>
      <c r="TS12" s="40" t="str">
        <f>IF(TC12&gt;0,TC12,"")</f>
        <v/>
      </c>
      <c r="TT12" s="40" t="str">
        <f>IF(TD12&gt;0,TD12,"")</f>
        <v/>
      </c>
      <c r="TU12" s="40" t="str">
        <f>IF(SUM(TA12:TD12)-TE12&gt;0,SUM(TA12:TD12)-TE12,"")</f>
        <v/>
      </c>
      <c r="TV12" s="40" t="str">
        <f>IF(MAX(TR12,TU12)&gt;0,MAX(TR12,TU12),"")</f>
        <v/>
      </c>
      <c r="TW12" s="40" t="str">
        <f>IF(TH12&gt;0,TH12,"")</f>
        <v/>
      </c>
      <c r="TX12" s="40" t="str">
        <f>IF(TI12&gt;0,TI12,"")</f>
        <v/>
      </c>
      <c r="TY12" s="40" t="str">
        <f>IF(SUM(TF12:TI12)-TJ12&gt;0,SUM(TF12:TI12)-TJ12,"")</f>
        <v/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9.5</v>
      </c>
      <c r="WU12" s="26">
        <f>IF($CP12="P",CB12,(CB12+BA12)/2)</f>
        <v>5.9</v>
      </c>
      <c r="WV12" s="26">
        <f>IF($CP12="P",CC12,(CC12+BB12)/2)</f>
        <v>10.45</v>
      </c>
      <c r="WW12" s="26">
        <f>IF($CP12="P",CD12,(CD12+BC12)/2)</f>
        <v>9.9250000000000007</v>
      </c>
      <c r="WX12" s="26">
        <f>IF($CP12="P",CE12,(CE12+BD12)/2)</f>
        <v>0.1</v>
      </c>
      <c r="WY12" s="26">
        <f>IF($CP12="P",CF12,(CF12+BE12)/2)</f>
        <v>9.8000000000000007</v>
      </c>
      <c r="WZ12" s="26">
        <f>IF($CP12="P",CG12,(CG12+BF12)/2)</f>
        <v>6.35</v>
      </c>
      <c r="XA12" s="26">
        <f>IF($CP12="P",CH12,(CH12+BG12)/2)</f>
        <v>8.4</v>
      </c>
      <c r="XB12" s="26">
        <f>IF($CP12="P",CI12,(CI12+BH12)/2)</f>
        <v>10.54</v>
      </c>
      <c r="XC12" s="26">
        <f>IF($CP12="P",CJ12,(CJ12+BI12)/2)</f>
        <v>1.2</v>
      </c>
      <c r="XD12" s="26">
        <f>IF($CP12="P",CK12,(CK12+BJ12)/2)</f>
        <v>7</v>
      </c>
      <c r="XE12" s="26">
        <f>IF($CP12="P",CL12,(CL12+BK12)/2)</f>
        <v>4.1500000000000004</v>
      </c>
      <c r="XF12" s="26">
        <f>IF($CP12="P",CM12,(CM12+BL12)/2)</f>
        <v>7.5</v>
      </c>
      <c r="XG12" s="26">
        <f>IF($CP12="P",CN12,(CN12+BM12)/2)</f>
        <v>7.5</v>
      </c>
      <c r="XH12" s="26">
        <f>IF($CP12="P",CO12,(CO12+BN12)/2)</f>
        <v>0</v>
      </c>
      <c r="XI12" s="28" t="s">
        <v>55</v>
      </c>
      <c r="XJ12" s="11">
        <f>IF(WV12&gt;0,WV12,"")</f>
        <v>10.45</v>
      </c>
      <c r="XK12" s="11">
        <f>IF(WW12&gt;0,WW12,"")</f>
        <v>9.9250000000000007</v>
      </c>
      <c r="XL12" s="11">
        <f>IF(SUM(WT12:WW12)-WX12&gt;0,SUM(WT12:WW12)-WX12,"")</f>
        <v>35.675000000000004</v>
      </c>
      <c r="XM12" s="11">
        <f>IF(XA12&gt;0,XA12,"")</f>
        <v>8.4</v>
      </c>
      <c r="XN12" s="11">
        <f>IF(XB12&gt;0,XB12,"")</f>
        <v>10.54</v>
      </c>
      <c r="XO12" s="11">
        <f>IF(SUM(WY12:XB12)-XC12&gt;0,SUM(WY12:XB12)-XC12,"")</f>
        <v>33.889999999999993</v>
      </c>
      <c r="XP12" s="11">
        <f>IF(MAX(XL12,XO12)&gt;0,MAX(XL12,XO12),"")</f>
        <v>35.675000000000004</v>
      </c>
      <c r="XQ12" s="11">
        <f>IF(XF12&gt;0,XF12,"")</f>
        <v>7.5</v>
      </c>
      <c r="XR12" s="11">
        <f>IF(XG12&gt;0,XG12,"")</f>
        <v>7.5</v>
      </c>
      <c r="XS12" s="11">
        <f>IF(SUM(XD12:XG12)-XH12&gt;0,SUM(XD12:XG12)-XH12,"")</f>
        <v>26.15</v>
      </c>
      <c r="XT12" s="11">
        <f>IF(SUM(XP12,XS12)&gt;0,SUM(XP12,XS12),"")</f>
        <v>61.825000000000003</v>
      </c>
    </row>
    <row r="13" spans="1:644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217</v>
      </c>
      <c r="C13" s="4" t="s">
        <v>5</v>
      </c>
      <c r="D13" s="4">
        <v>2007</v>
      </c>
      <c r="E13" s="9">
        <f>SUM(J13:V13)+SUM(J13:T13)*0.0000001+SUM(J13)*0.0000000000001</f>
        <v>232.28002304000535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>P</v>
      </c>
      <c r="H13" s="36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15.000000000000002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1.8799999999999955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2">
        <v>15.4</v>
      </c>
      <c r="Z13" s="22">
        <v>9</v>
      </c>
      <c r="AA13" s="22">
        <v>13.7</v>
      </c>
      <c r="AB13" s="22">
        <v>15.66</v>
      </c>
      <c r="AC13" s="22">
        <v>0</v>
      </c>
      <c r="AD13" s="22"/>
      <c r="AE13" s="22"/>
      <c r="AF13" s="22"/>
      <c r="AG13" s="22"/>
      <c r="AH13" s="22"/>
      <c r="AI13" s="22">
        <v>14.4</v>
      </c>
      <c r="AJ13" s="22">
        <v>9.1</v>
      </c>
      <c r="AK13" s="22">
        <v>15.000000000000002</v>
      </c>
      <c r="AL13" s="22">
        <v>15.43</v>
      </c>
      <c r="AM13" s="22">
        <v>0</v>
      </c>
      <c r="AN13" s="27"/>
      <c r="AO13" s="38">
        <f>IF(AA13&gt;0,AA13,"")</f>
        <v>13.7</v>
      </c>
      <c r="AP13" s="38">
        <f>IF(AB13&gt;0,AB13,"")</f>
        <v>15.66</v>
      </c>
      <c r="AQ13" s="40">
        <f>IF(SUM(Y13:AB13)-AC13&gt;0,SUM(Y13:AB13)-AC13,"")</f>
        <v>53.759999999999991</v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>
        <f>IF(AQ13="","",MAX(AQ13,AT13))</f>
        <v>53.759999999999991</v>
      </c>
      <c r="AV13" s="40">
        <f>IF(AK13&gt;0,AK13,"")</f>
        <v>15.000000000000002</v>
      </c>
      <c r="AW13" s="40">
        <f>IF(AL13&gt;0,AL13,"")</f>
        <v>15.43</v>
      </c>
      <c r="AX13" s="40">
        <f>IF(SUM(AI13:AL13)-AM13&gt;0,SUM(AI13:AL13)-AM13,"")</f>
        <v>53.93</v>
      </c>
      <c r="AY13" s="40">
        <f>IF(SUM(AU13,AX13)&gt;0,SUM(AU13,AX13),"")</f>
        <v>107.69</v>
      </c>
      <c r="AZ13" s="26">
        <v>15.3</v>
      </c>
      <c r="BA13" s="26">
        <v>9.1</v>
      </c>
      <c r="BB13" s="26">
        <v>13.4</v>
      </c>
      <c r="BC13" s="26">
        <v>15.04</v>
      </c>
      <c r="BD13" s="26">
        <v>0.1</v>
      </c>
      <c r="BE13" s="26">
        <v>15.1</v>
      </c>
      <c r="BF13" s="26">
        <v>9</v>
      </c>
      <c r="BG13" s="26">
        <v>14</v>
      </c>
      <c r="BH13" s="26">
        <v>15.4</v>
      </c>
      <c r="BI13" s="26">
        <v>0</v>
      </c>
      <c r="BJ13" s="26">
        <v>11.1</v>
      </c>
      <c r="BK13" s="26">
        <v>6.3</v>
      </c>
      <c r="BL13" s="26">
        <v>10.3</v>
      </c>
      <c r="BM13" s="26">
        <v>10.92</v>
      </c>
      <c r="BN13" s="26">
        <v>0</v>
      </c>
      <c r="BO13" s="28"/>
      <c r="BP13" s="39">
        <f>IF(BB13&gt;0,BB13,"")</f>
        <v>13.4</v>
      </c>
      <c r="BQ13" s="39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2">
        <v>15.5</v>
      </c>
      <c r="CB13" s="22">
        <v>9.3000000000000007</v>
      </c>
      <c r="CC13" s="22">
        <v>13.3</v>
      </c>
      <c r="CD13" s="22">
        <v>15.66</v>
      </c>
      <c r="CE13" s="22">
        <v>0.2</v>
      </c>
      <c r="CF13" s="22">
        <v>4.0999999999999996</v>
      </c>
      <c r="CG13" s="22">
        <v>2.7</v>
      </c>
      <c r="CH13" s="22">
        <v>4.7</v>
      </c>
      <c r="CI13" s="22">
        <v>4.71</v>
      </c>
      <c r="CJ13" s="22">
        <v>0</v>
      </c>
      <c r="CK13" s="22">
        <v>16.5</v>
      </c>
      <c r="CL13" s="22">
        <v>9</v>
      </c>
      <c r="CM13" s="22">
        <v>13.4</v>
      </c>
      <c r="CN13" s="22">
        <v>15.78</v>
      </c>
      <c r="CO13" s="22">
        <v>0.1</v>
      </c>
      <c r="CP13" s="27"/>
      <c r="CQ13" s="38">
        <f>IF(CC13&gt;0,CC13,"")</f>
        <v>13.3</v>
      </c>
      <c r="CR13" s="38">
        <f>IF(CD13&gt;0,CD13,"")</f>
        <v>15.66</v>
      </c>
      <c r="CS13" s="40">
        <f>IF(SUM(CA13:CD13)-CE13&gt;0,SUM(CA13:CD13)-CE13,"")</f>
        <v>53.56</v>
      </c>
      <c r="CT13" s="40">
        <f>IF(CH13&gt;0,CH13,"")</f>
        <v>4.7</v>
      </c>
      <c r="CU13" s="40">
        <f>IF(CI13&gt;0,CI13,"")</f>
        <v>4.71</v>
      </c>
      <c r="CV13" s="40">
        <f>IF(SUM(CF13:CI13)-CJ13&gt;0,SUM(CF13:CI13)-CJ13,"")</f>
        <v>16.21</v>
      </c>
      <c r="CW13" s="40">
        <f>IF(CS13="","",MAX(CS13,CV13))</f>
        <v>53.56</v>
      </c>
      <c r="CX13" s="40">
        <f>IF(CM13&gt;0,CM13,"")</f>
        <v>13.4</v>
      </c>
      <c r="CY13" s="40">
        <f>IF(CN13&gt;0,CN13,"")</f>
        <v>15.78</v>
      </c>
      <c r="CZ13" s="40">
        <f>IF(SUM(CK13:CN13)-CO13&gt;0,SUM(CK13:CN13)-CO13,"")</f>
        <v>54.58</v>
      </c>
      <c r="DA13" s="40">
        <f>IF(SUM(CW13,CZ13)&gt;0,SUM(CW13,CZ13),"")</f>
        <v>108.14</v>
      </c>
      <c r="DB13" s="51">
        <f>IF(MAX(ED13,FL13,GT13,IB13,JJ13,KR13,LZ13,NH13,OP13,PX13,RF13,SN13,TV13,VD13,WL13)-IF(N13="",0,N13)&gt;0.001,MAX(ED13,FL13,GT13,IB13,JJ13,KR13,LZ13,NH13,OP13,PX13,RF13,SN13,TV13,VD13,WL13)-IF(N13="",0,N13),"")</f>
        <v>1.8799999999999955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>
        <v>6</v>
      </c>
      <c r="IK13" s="17">
        <v>3.8</v>
      </c>
      <c r="IL13" s="17">
        <v>5.2</v>
      </c>
      <c r="IM13" s="17">
        <v>6.4</v>
      </c>
      <c r="IN13" s="17">
        <v>0</v>
      </c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>
        <f>IF(IL13&gt;0,IL13,"")</f>
        <v>5.2</v>
      </c>
      <c r="JE13" s="40">
        <f>IF(IM13&gt;0,IM13,"")</f>
        <v>6.4</v>
      </c>
      <c r="JF13" s="40">
        <f>IF(SUM(IJ13:IM13)-IN13&gt;0,SUM(IJ13:IM13)-IN13,"")</f>
        <v>21.4</v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>
        <f>IF(MAX(JF13,JI13)&gt;0,MAX(JF13,JI13),"")</f>
        <v>21.4</v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>
        <f>IF(SUM(JJ13,JM13,JP13)&gt;0,SUM(JJ13,JM13,JP13),"")</f>
        <v>21.4</v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>
        <v>1.6</v>
      </c>
      <c r="OY13" s="18">
        <v>0.9</v>
      </c>
      <c r="OZ13" s="18">
        <v>2</v>
      </c>
      <c r="PA13" s="18">
        <v>1.75</v>
      </c>
      <c r="PB13" s="18">
        <v>0</v>
      </c>
      <c r="PC13" s="18">
        <v>7.6</v>
      </c>
      <c r="PD13" s="18">
        <v>4.5</v>
      </c>
      <c r="PE13" s="18">
        <v>7</v>
      </c>
      <c r="PF13" s="18">
        <v>8.17</v>
      </c>
      <c r="PG13" s="18">
        <v>0</v>
      </c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>
        <f>IF(OZ13&gt;0,OZ13,"")</f>
        <v>2</v>
      </c>
      <c r="PS13" s="11">
        <f>IF(PA13&gt;0,PA13,"")</f>
        <v>1.75</v>
      </c>
      <c r="PT13" s="11">
        <f>IF(SUM(OX13:PA13)-PB13&gt;0,SUM(OX13:PA13)-PB13,"")</f>
        <v>6.25</v>
      </c>
      <c r="PU13" s="11">
        <f>IF(PE13&gt;0,PE13,"")</f>
        <v>7</v>
      </c>
      <c r="PV13" s="11">
        <f>IF(PF13&gt;0,PF13,"")</f>
        <v>8.17</v>
      </c>
      <c r="PW13" s="11">
        <f>IF(SUM(PC13:PF13)-PG13&gt;0,SUM(PC13:PF13)-PG13,"")</f>
        <v>27.270000000000003</v>
      </c>
      <c r="PX13" s="11">
        <f>IF(MAX(PT13,PW13)&gt;0,MAX(PT13,PW13),"")</f>
        <v>27.270000000000003</v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>
        <f>IF(SUM(PX13,QA13,QD13)&gt;0,SUM(PX13,QA13,QD13),"")</f>
        <v>27.270000000000003</v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>
        <v>15.5</v>
      </c>
      <c r="RO13" s="18">
        <v>9.8000000000000007</v>
      </c>
      <c r="RP13" s="18">
        <v>14</v>
      </c>
      <c r="RQ13" s="18">
        <v>16.079999999999998</v>
      </c>
      <c r="RR13" s="18">
        <v>0</v>
      </c>
      <c r="RS13" s="18">
        <v>12.1</v>
      </c>
      <c r="RT13" s="18">
        <v>7</v>
      </c>
      <c r="RU13" s="18">
        <v>9.6999999999999993</v>
      </c>
      <c r="RV13" s="18">
        <v>13.08</v>
      </c>
      <c r="RW13" s="18">
        <v>0</v>
      </c>
      <c r="RX13" s="18">
        <v>10.3</v>
      </c>
      <c r="RY13" s="18">
        <v>6.2</v>
      </c>
      <c r="RZ13" s="18">
        <v>10.3</v>
      </c>
      <c r="SA13" s="18">
        <v>11.26</v>
      </c>
      <c r="SB13" s="18">
        <v>0</v>
      </c>
      <c r="SC13" s="18"/>
      <c r="SD13" s="18"/>
      <c r="SE13" s="18"/>
      <c r="SF13" s="18"/>
      <c r="SG13" s="18"/>
      <c r="SH13" s="11">
        <f>IF(RP13&gt;0,RP13,"")</f>
        <v>14</v>
      </c>
      <c r="SI13" s="11">
        <f>IF(RQ13&gt;0,RQ13,"")</f>
        <v>16.079999999999998</v>
      </c>
      <c r="SJ13" s="11">
        <f>IF(SUM(RN13:RQ13)-RR13&gt;0,SUM(RN13:RQ13)-RR13,"")</f>
        <v>55.379999999999995</v>
      </c>
      <c r="SK13" s="11">
        <f>IF(RU13&gt;0,RU13,"")</f>
        <v>9.6999999999999993</v>
      </c>
      <c r="SL13" s="11">
        <f>IF(RV13&gt;0,RV13,"")</f>
        <v>13.08</v>
      </c>
      <c r="SM13" s="11">
        <f>IF(SUM(RS13:RV13)-RW13&gt;0,SUM(RS13:RV13)-RW13,"")</f>
        <v>41.88</v>
      </c>
      <c r="SN13" s="11">
        <f>IF(MAX(SJ13,SM13)&gt;0,MAX(SJ13,SM13),"")</f>
        <v>55.379999999999995</v>
      </c>
      <c r="SO13" s="11">
        <f>IF(RZ13&gt;0,RZ13,"")</f>
        <v>10.3</v>
      </c>
      <c r="SP13" s="11">
        <f>IF(SA13&gt;0,SA13,"")</f>
        <v>11.26</v>
      </c>
      <c r="SQ13" s="11">
        <f>IF(SUM(RX13:SA13)-SB13&gt;0,SUM(RX13:SA13)-SB13,"")</f>
        <v>38.06</v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>
        <f>IF(SUM(SN13,SQ13,ST13)&gt;0,SUM(SN13,SQ13,ST13),"")</f>
        <v>93.44</v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15.4</v>
      </c>
      <c r="WU13" s="26">
        <f>IF($CP13="P",CB13,(CB13+BA13)/2)</f>
        <v>9.1999999999999993</v>
      </c>
      <c r="WV13" s="26">
        <f>IF($CP13="P",CC13,(CC13+BB13)/2)</f>
        <v>13.350000000000001</v>
      </c>
      <c r="WW13" s="26">
        <f>IF($CP13="P",CD13,(CD13+BC13)/2)</f>
        <v>15.35</v>
      </c>
      <c r="WX13" s="26">
        <f>IF($CP13="P",CE13,(CE13+BD13)/2)</f>
        <v>0.15000000000000002</v>
      </c>
      <c r="WY13" s="26">
        <f>IF($CP13="P",CF13,(CF13+BE13)/2)</f>
        <v>9.6</v>
      </c>
      <c r="WZ13" s="26">
        <f>IF($CP13="P",CG13,(CG13+BF13)/2)</f>
        <v>5.85</v>
      </c>
      <c r="XA13" s="26">
        <f>IF($CP13="P",CH13,(CH13+BG13)/2)</f>
        <v>9.35</v>
      </c>
      <c r="XB13" s="26">
        <f>IF($CP13="P",CI13,(CI13+BH13)/2)</f>
        <v>10.055</v>
      </c>
      <c r="XC13" s="26">
        <f>IF($CP13="P",CJ13,(CJ13+BI13)/2)</f>
        <v>0</v>
      </c>
      <c r="XD13" s="26">
        <f>IF($CP13="P",CK13,(CK13+BJ13)/2)</f>
        <v>13.8</v>
      </c>
      <c r="XE13" s="26">
        <f>IF($CP13="P",CL13,(CL13+BK13)/2)</f>
        <v>7.65</v>
      </c>
      <c r="XF13" s="26">
        <f>IF($CP13="P",CM13,(CM13+BL13)/2)</f>
        <v>11.850000000000001</v>
      </c>
      <c r="XG13" s="26">
        <f>IF($CP13="P",CN13,(CN13+BM13)/2)</f>
        <v>13.35</v>
      </c>
      <c r="XH13" s="26">
        <f>IF($CP13="P",CO13,(CO13+BN13)/2)</f>
        <v>0.05</v>
      </c>
      <c r="XI13" s="28" t="s">
        <v>55</v>
      </c>
      <c r="XJ13" s="11">
        <f>IF(WV13&gt;0,WV13,"")</f>
        <v>13.350000000000001</v>
      </c>
      <c r="XK13" s="11">
        <f>IF(WW13&gt;0,WW13,"")</f>
        <v>15.35</v>
      </c>
      <c r="XL13" s="11">
        <f>IF(SUM(WT13:WW13)-WX13&gt;0,SUM(WT13:WW13)-WX13,"")</f>
        <v>53.150000000000006</v>
      </c>
      <c r="XM13" s="11">
        <f>IF(XA13&gt;0,XA13,"")</f>
        <v>9.35</v>
      </c>
      <c r="XN13" s="11">
        <f>IF(XB13&gt;0,XB13,"")</f>
        <v>10.055</v>
      </c>
      <c r="XO13" s="11">
        <f>IF(SUM(WY13:XB13)-XC13&gt;0,SUM(WY13:XB13)-XC13,"")</f>
        <v>34.854999999999997</v>
      </c>
      <c r="XP13" s="11">
        <f>IF(MAX(XL13,XO13)&gt;0,MAX(XL13,XO13),"")</f>
        <v>53.150000000000006</v>
      </c>
      <c r="XQ13" s="11">
        <f>IF(XF13&gt;0,XF13,"")</f>
        <v>11.850000000000001</v>
      </c>
      <c r="XR13" s="11">
        <f>IF(XG13&gt;0,XG13,"")</f>
        <v>13.35</v>
      </c>
      <c r="XS13" s="11">
        <f>IF(SUM(XD13:XG13)-XH13&gt;0,SUM(XD13:XG13)-XH13,"")</f>
        <v>46.600000000000009</v>
      </c>
      <c r="XT13" s="11">
        <f>IF(SUM(XP13,XS13)&gt;0,SUM(XP13,XS13),"")</f>
        <v>99.750000000000014</v>
      </c>
    </row>
    <row r="14" spans="1:644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84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/>
      </c>
      <c r="H14" s="36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14.6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14.9</v>
      </c>
      <c r="Z14" s="22">
        <v>8.8000000000000007</v>
      </c>
      <c r="AA14" s="22">
        <v>13.5</v>
      </c>
      <c r="AB14" s="22">
        <v>15.24</v>
      </c>
      <c r="AC14" s="22">
        <v>0</v>
      </c>
      <c r="AD14" s="22">
        <v>13</v>
      </c>
      <c r="AE14" s="22">
        <v>8.6999999999999993</v>
      </c>
      <c r="AF14" s="22">
        <v>14.6</v>
      </c>
      <c r="AG14" s="22">
        <v>15.39</v>
      </c>
      <c r="AH14" s="22">
        <v>0</v>
      </c>
      <c r="AI14" s="22">
        <v>14.4</v>
      </c>
      <c r="AJ14" s="22">
        <v>9.1</v>
      </c>
      <c r="AK14" s="22">
        <v>13.7</v>
      </c>
      <c r="AL14" s="22">
        <v>15.59</v>
      </c>
      <c r="AM14" s="22">
        <v>0</v>
      </c>
      <c r="AN14" s="27"/>
      <c r="AO14" s="38">
        <f>IF(AA14&gt;0,AA14,"")</f>
        <v>13.5</v>
      </c>
      <c r="AP14" s="38">
        <f>IF(AB14&gt;0,AB14,"")</f>
        <v>15.24</v>
      </c>
      <c r="AQ14" s="40">
        <f>IF(SUM(Y14:AB14)-AC14&gt;0,SUM(Y14:AB14)-AC14,"")</f>
        <v>52.440000000000005</v>
      </c>
      <c r="AR14" s="40">
        <f>IF(AF14&gt;0,AF14,"")</f>
        <v>14.6</v>
      </c>
      <c r="AS14" s="40">
        <f>IF(AG14&gt;0,AG14,"")</f>
        <v>15.39</v>
      </c>
      <c r="AT14" s="40">
        <f>IF(SUM(AD14:AG14)-AH14&gt;0,SUM(AD14:AG14)-AH14,"")</f>
        <v>51.69</v>
      </c>
      <c r="AU14" s="40">
        <f>IF(AQ14="","",MAX(AQ14,AT14))</f>
        <v>52.440000000000005</v>
      </c>
      <c r="AV14" s="40">
        <f>IF(AK14&gt;0,AK14,"")</f>
        <v>13.7</v>
      </c>
      <c r="AW14" s="40">
        <f>IF(AL14&gt;0,AL14,"")</f>
        <v>15.59</v>
      </c>
      <c r="AX14" s="40">
        <f>IF(SUM(AI14:AL14)-AM14&gt;0,SUM(AI14:AL14)-AM14,"")</f>
        <v>52.790000000000006</v>
      </c>
      <c r="AY14" s="40">
        <f>IF(SUM(AU14,AX14)&gt;0,SUM(AU14,AX14),"")</f>
        <v>105.23000000000002</v>
      </c>
      <c r="AZ14" s="26">
        <v>13.5</v>
      </c>
      <c r="BA14" s="26">
        <v>8</v>
      </c>
      <c r="BB14" s="26">
        <v>12.1</v>
      </c>
      <c r="BC14" s="26">
        <v>13.85</v>
      </c>
      <c r="BD14" s="26">
        <v>0</v>
      </c>
      <c r="BE14" s="26">
        <v>12.4</v>
      </c>
      <c r="BF14" s="26">
        <v>9.6</v>
      </c>
      <c r="BG14" s="26">
        <v>12.7</v>
      </c>
      <c r="BH14" s="26">
        <v>15.02</v>
      </c>
      <c r="BI14" s="26">
        <v>0.8</v>
      </c>
      <c r="BJ14" s="26"/>
      <c r="BK14" s="26"/>
      <c r="BL14" s="26"/>
      <c r="BM14" s="26"/>
      <c r="BN14" s="26"/>
      <c r="BO14" s="28"/>
      <c r="BP14" s="39">
        <f>IF(BB14&gt;0,BB14,"")</f>
        <v>12.1</v>
      </c>
      <c r="BQ14" s="39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2">
        <v>7.8</v>
      </c>
      <c r="CB14" s="22">
        <v>5.3</v>
      </c>
      <c r="CC14" s="22">
        <v>8.1</v>
      </c>
      <c r="CD14" s="22">
        <v>9.36</v>
      </c>
      <c r="CE14" s="22">
        <v>0</v>
      </c>
      <c r="CF14" s="22">
        <v>12.4</v>
      </c>
      <c r="CG14" s="22">
        <v>9</v>
      </c>
      <c r="CH14" s="22">
        <v>11.1</v>
      </c>
      <c r="CI14" s="22">
        <v>14.8</v>
      </c>
      <c r="CJ14" s="22">
        <v>2.4</v>
      </c>
      <c r="CK14" s="22"/>
      <c r="CL14" s="22"/>
      <c r="CM14" s="22"/>
      <c r="CN14" s="22"/>
      <c r="CO14" s="22"/>
      <c r="CP14" s="27"/>
      <c r="CQ14" s="38">
        <f>IF(CC14&gt;0,CC14,"")</f>
        <v>8.1</v>
      </c>
      <c r="CR14" s="38">
        <f>IF(CD14&gt;0,CD14,"")</f>
        <v>9.36</v>
      </c>
      <c r="CS14" s="40">
        <f>IF(SUM(CA14:CD14)-CE14&gt;0,SUM(CA14:CD14)-CE14,"")</f>
        <v>30.56</v>
      </c>
      <c r="CT14" s="40">
        <f>IF(CH14&gt;0,CH14,"")</f>
        <v>11.1</v>
      </c>
      <c r="CU14" s="40">
        <f>IF(CI14&gt;0,CI14,"")</f>
        <v>14.8</v>
      </c>
      <c r="CV14" s="40">
        <f>IF(SUM(CF14:CI14)-CJ14&gt;0,SUM(CF14:CI14)-CJ14,"")</f>
        <v>44.9</v>
      </c>
      <c r="CW14" s="40">
        <f>IF(CS14="","",MAX(CS14,CV14))</f>
        <v>44.9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44.9</v>
      </c>
      <c r="DB14" s="51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10.65</v>
      </c>
      <c r="WU14" s="26">
        <f>IF($CP14="P",CB14,(CB14+BA14)/2)</f>
        <v>6.65</v>
      </c>
      <c r="WV14" s="26">
        <f>IF($CP14="P",CC14,(CC14+BB14)/2)</f>
        <v>10.1</v>
      </c>
      <c r="WW14" s="26">
        <f>IF($CP14="P",CD14,(CD14+BC14)/2)</f>
        <v>11.605</v>
      </c>
      <c r="WX14" s="26">
        <f>IF($CP14="P",CE14,(CE14+BD14)/2)</f>
        <v>0</v>
      </c>
      <c r="WY14" s="26">
        <f>IF($CP14="P",CF14,(CF14+BE14)/2)</f>
        <v>12.4</v>
      </c>
      <c r="WZ14" s="26">
        <f>IF($CP14="P",CG14,(CG14+BF14)/2)</f>
        <v>9.3000000000000007</v>
      </c>
      <c r="XA14" s="26">
        <f>IF($CP14="P",CH14,(CH14+BG14)/2)</f>
        <v>11.899999999999999</v>
      </c>
      <c r="XB14" s="26">
        <f>IF($CP14="P",CI14,(CI14+BH14)/2)</f>
        <v>14.91</v>
      </c>
      <c r="XC14" s="26">
        <f>IF($CP14="P",CJ14,(CJ14+BI14)/2)</f>
        <v>1.6</v>
      </c>
      <c r="XD14" s="26">
        <f>IF($CP14="P",CK14,(CK14+BJ14)/2)</f>
        <v>0</v>
      </c>
      <c r="XE14" s="26">
        <f>IF($CP14="P",CL14,(CL14+BK14)/2)</f>
        <v>0</v>
      </c>
      <c r="XF14" s="26">
        <f>IF($CP14="P",CM14,(CM14+BL14)/2)</f>
        <v>0</v>
      </c>
      <c r="XG14" s="26">
        <f>IF($CP14="P",CN14,(CN14+BM14)/2)</f>
        <v>0</v>
      </c>
      <c r="XH14" s="26">
        <f>IF($CP14="P",CO14,(CO14+BN14)/2)</f>
        <v>0</v>
      </c>
      <c r="XI14" s="28" t="s">
        <v>55</v>
      </c>
      <c r="XJ14" s="11">
        <f>IF(WV14&gt;0,WV14,"")</f>
        <v>10.1</v>
      </c>
      <c r="XK14" s="11">
        <f>IF(WW14&gt;0,WW14,"")</f>
        <v>11.605</v>
      </c>
      <c r="XL14" s="11">
        <f>IF(SUM(WT14:WW14)-WX14&gt;0,SUM(WT14:WW14)-WX14,"")</f>
        <v>39.004999999999995</v>
      </c>
      <c r="XM14" s="11">
        <f>IF(XA14&gt;0,XA14,"")</f>
        <v>11.899999999999999</v>
      </c>
      <c r="XN14" s="11">
        <f>IF(XB14&gt;0,XB14,"")</f>
        <v>14.91</v>
      </c>
      <c r="XO14" s="11">
        <f>IF(SUM(WY14:XB14)-XC14&gt;0,SUM(WY14:XB14)-XC14,"")</f>
        <v>46.910000000000004</v>
      </c>
      <c r="XP14" s="11">
        <f>IF(MAX(XL14,XO14)&gt;0,MAX(XL14,XO14),"")</f>
        <v>46.910000000000004</v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>
        <f>IF(SUM(XP14,XS14)&gt;0,SUM(XP14,XS14),"")</f>
        <v>46.910000000000004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141</v>
      </c>
      <c r="C15" s="4" t="s">
        <v>140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>P</v>
      </c>
      <c r="H15" s="36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Pan Am Club Championships (May 19)</v>
      </c>
      <c r="Y15" s="22">
        <v>11.2</v>
      </c>
      <c r="Z15" s="22">
        <v>7.1</v>
      </c>
      <c r="AA15" s="22">
        <v>10.1</v>
      </c>
      <c r="AB15" s="22">
        <v>13.07</v>
      </c>
      <c r="AC15" s="22">
        <v>0</v>
      </c>
      <c r="AD15" s="22">
        <v>15.3</v>
      </c>
      <c r="AE15" s="22">
        <v>9</v>
      </c>
      <c r="AF15" s="22">
        <v>13.4</v>
      </c>
      <c r="AG15" s="22">
        <v>16.309999999999999</v>
      </c>
      <c r="AH15" s="22">
        <v>0.1</v>
      </c>
      <c r="AI15" s="22">
        <v>15.8</v>
      </c>
      <c r="AJ15" s="22">
        <v>8.5</v>
      </c>
      <c r="AK15" s="22">
        <v>14</v>
      </c>
      <c r="AL15" s="22">
        <v>16.190000000000001</v>
      </c>
      <c r="AM15" s="22">
        <v>0</v>
      </c>
      <c r="AN15" s="27"/>
      <c r="AO15" s="38">
        <f>IF(AA15&gt;0,AA15,"")</f>
        <v>10.1</v>
      </c>
      <c r="AP15" s="38">
        <f>IF(AB15&gt;0,AB15,"")</f>
        <v>13.07</v>
      </c>
      <c r="AQ15" s="40">
        <f>IF(SUM(Y15:AB15)-AC15&gt;0,SUM(Y15:AB15)-AC15,"")</f>
        <v>41.47</v>
      </c>
      <c r="AR15" s="40">
        <f>IF(AF15&gt;0,AF15,"")</f>
        <v>13.4</v>
      </c>
      <c r="AS15" s="40">
        <f>IF(AG15&gt;0,AG15,"")</f>
        <v>16.309999999999999</v>
      </c>
      <c r="AT15" s="40">
        <f>IF(SUM(AD15:AG15)-AH15&gt;0,SUM(AD15:AG15)-AH15,"")</f>
        <v>53.910000000000004</v>
      </c>
      <c r="AU15" s="40">
        <f>IF(AQ15="","",MAX(AQ15,AT15))</f>
        <v>53.910000000000004</v>
      </c>
      <c r="AV15" s="40">
        <f>IF(AK15&gt;0,AK15,"")</f>
        <v>14</v>
      </c>
      <c r="AW15" s="40">
        <f>IF(AL15&gt;0,AL15,"")</f>
        <v>16.190000000000001</v>
      </c>
      <c r="AX15" s="40">
        <f>IF(SUM(AI15:AL15)-AM15&gt;0,SUM(AI15:AL15)-AM15,"")</f>
        <v>54.489999999999995</v>
      </c>
      <c r="AY15" s="40">
        <f>IF(SUM(AU15,AX15)&gt;0,SUM(AU15,AX15),"")</f>
        <v>108.4</v>
      </c>
      <c r="AZ15" s="26">
        <v>1.5</v>
      </c>
      <c r="BA15" s="26">
        <v>0.8</v>
      </c>
      <c r="BB15" s="26">
        <v>2</v>
      </c>
      <c r="BC15" s="26">
        <v>1.64</v>
      </c>
      <c r="BD15" s="26">
        <v>0</v>
      </c>
      <c r="BE15" s="26">
        <v>14.8</v>
      </c>
      <c r="BF15" s="26">
        <v>8.9</v>
      </c>
      <c r="BG15" s="26">
        <v>14.4</v>
      </c>
      <c r="BH15" s="26">
        <v>14.94</v>
      </c>
      <c r="BI15" s="26">
        <v>0</v>
      </c>
      <c r="BJ15" s="26">
        <v>8.9</v>
      </c>
      <c r="BK15" s="26">
        <v>5.0999999999999996</v>
      </c>
      <c r="BL15" s="26">
        <v>5.4</v>
      </c>
      <c r="BM15" s="26">
        <v>8.92</v>
      </c>
      <c r="BN15" s="26">
        <v>0</v>
      </c>
      <c r="BO15" s="28"/>
      <c r="BP15" s="39">
        <f>IF(BB15&gt;0,BB15,"")</f>
        <v>2</v>
      </c>
      <c r="BQ15" s="39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2"/>
      <c r="CB15" s="22"/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7"/>
      <c r="CQ15" s="38" t="str">
        <f>IF(CC15&gt;0,CC15,"")</f>
        <v/>
      </c>
      <c r="CR15" s="38" t="str">
        <f>IF(CD15&gt;0,CD15,"")</f>
        <v/>
      </c>
      <c r="CS15" s="40" t="str">
        <f>IF(SUM(CA15:CD15)-CE15&gt;0,SUM(CA15:CD15)-CE15,"")</f>
        <v/>
      </c>
      <c r="CT15" s="40" t="str">
        <f>IF(CH15&gt;0,CH15,"")</f>
        <v/>
      </c>
      <c r="CU15" s="40" t="str">
        <f>IF(CI15&gt;0,CI15,"")</f>
        <v/>
      </c>
      <c r="CV15" s="40" t="str">
        <f>IF(SUM(CF15:CI15)-CJ15&gt;0,SUM(CF15:CI15)-CJ15,"")</f>
        <v/>
      </c>
      <c r="CW15" s="40" t="str">
        <f>IF(CS15="","",MAX(CS15,CV15))</f>
        <v/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 t="str">
        <f>IF(SUM(CW15,CZ15)&gt;0,SUM(CW15,CZ15),"")</f>
        <v/>
      </c>
      <c r="DB15" s="51">
        <f>IF(MAX(ED15,FL15,GT15,IB15,JJ15,KR15,LZ15,NH15,OP15,PX15,RF15,SN15,TV15,VD15,WL15)-IF(N15="",0,N15)&gt;0.001,MAX(ED15,FL15,GT15,IB15,JJ15,KR15,LZ15,NH15,OP15,PX15,RF15,SN15,TV15,VD15,WL15)-IF(N15="",0,N15),"")</f>
        <v>0.89000000000000057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>
        <v>11.4</v>
      </c>
      <c r="OY15" s="18">
        <v>6.9</v>
      </c>
      <c r="OZ15" s="18">
        <v>11.7</v>
      </c>
      <c r="PA15" s="18">
        <v>12.36</v>
      </c>
      <c r="PB15" s="18">
        <v>0</v>
      </c>
      <c r="PC15" s="18">
        <v>8.8000000000000007</v>
      </c>
      <c r="PD15" s="18">
        <v>5.3</v>
      </c>
      <c r="PE15" s="18">
        <v>7.3</v>
      </c>
      <c r="PF15" s="18">
        <v>9.57</v>
      </c>
      <c r="PG15" s="18">
        <v>0</v>
      </c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>
        <f>IF(OZ15&gt;0,OZ15,"")</f>
        <v>11.7</v>
      </c>
      <c r="PS15" s="11">
        <f>IF(PA15&gt;0,PA15,"")</f>
        <v>12.36</v>
      </c>
      <c r="PT15" s="11">
        <f>IF(SUM(OX15:PA15)-PB15&gt;0,SUM(OX15:PA15)-PB15,"")</f>
        <v>42.36</v>
      </c>
      <c r="PU15" s="11">
        <f>IF(PE15&gt;0,PE15,"")</f>
        <v>7.3</v>
      </c>
      <c r="PV15" s="11">
        <f>IF(PF15&gt;0,PF15,"")</f>
        <v>9.57</v>
      </c>
      <c r="PW15" s="11">
        <f>IF(SUM(PC15:PF15)-PG15&gt;0,SUM(PC15:PF15)-PG15,"")</f>
        <v>30.970000000000002</v>
      </c>
      <c r="PX15" s="11">
        <f>IF(MAX(PT15,PW15)&gt;0,MAX(PT15,PW15),"")</f>
        <v>42.36</v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>
        <f>IF(SUM(PX15,QA15,QD15)&gt;0,SUM(PX15,QA15,QD15),"")</f>
        <v>42.36</v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0" t="str">
        <f>IF(SX15&gt;0,SX15,"")</f>
        <v/>
      </c>
      <c r="TQ15" s="40" t="str">
        <f>IF(SY15&gt;0,SY15,"")</f>
        <v/>
      </c>
      <c r="TR15" s="40" t="str">
        <f>IF(SUM(SV15:SY15)-SZ15&gt;0,SUM(SV15:SY15)-SZ15,"")</f>
        <v/>
      </c>
      <c r="TS15" s="40" t="str">
        <f>IF(TC15&gt;0,TC15,"")</f>
        <v/>
      </c>
      <c r="TT15" s="40" t="str">
        <f>IF(TD15&gt;0,TD15,"")</f>
        <v/>
      </c>
      <c r="TU15" s="40" t="str">
        <f>IF(SUM(TA15:TD15)-TE15&gt;0,SUM(TA15:TD15)-TE15,"")</f>
        <v/>
      </c>
      <c r="TV15" s="40" t="str">
        <f>IF(MAX(TR15,TU15)&gt;0,MAX(TR15,TU15),"")</f>
        <v/>
      </c>
      <c r="TW15" s="40" t="str">
        <f>IF(TH15&gt;0,TH15,"")</f>
        <v/>
      </c>
      <c r="TX15" s="40" t="str">
        <f>IF(TI15&gt;0,TI15,"")</f>
        <v/>
      </c>
      <c r="TY15" s="40" t="str">
        <f>IF(SUM(TF15:TI15)-TJ15&gt;0,SUM(TF15:TI15)-TJ15,"")</f>
        <v/>
      </c>
      <c r="TZ15" s="40" t="str">
        <f>IF(TM15&gt;0,TM15,"")</f>
        <v/>
      </c>
      <c r="UA15" s="40" t="str">
        <f>IF(TN15&gt;0,TN15,"")</f>
        <v/>
      </c>
      <c r="UB15" s="40" t="str">
        <f>IF(SUM(TK15:TN15)-TO15&gt;0,SUM(TK15:TN15)-TO15,"")</f>
        <v/>
      </c>
      <c r="UC15" s="40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0.75</v>
      </c>
      <c r="WU15" s="26">
        <f>IF($CP15="P",CB15,(CB15+BA15)/2)</f>
        <v>0.4</v>
      </c>
      <c r="WV15" s="26">
        <f>IF($CP15="P",CC15,(CC15+BB15)/2)</f>
        <v>1</v>
      </c>
      <c r="WW15" s="26">
        <f>IF($CP15="P",CD15,(CD15+BC15)/2)</f>
        <v>0.82</v>
      </c>
      <c r="WX15" s="26">
        <f>IF($CP15="P",CE15,(CE15+BD15)/2)</f>
        <v>0</v>
      </c>
      <c r="WY15" s="26">
        <f>IF($CP15="P",CF15,(CF15+BE15)/2)</f>
        <v>7.4</v>
      </c>
      <c r="WZ15" s="26">
        <f>IF($CP15="P",CG15,(CG15+BF15)/2)</f>
        <v>4.45</v>
      </c>
      <c r="XA15" s="26">
        <f>IF($CP15="P",CH15,(CH15+BG15)/2)</f>
        <v>7.2</v>
      </c>
      <c r="XB15" s="26">
        <f>IF($CP15="P",CI15,(CI15+BH15)/2)</f>
        <v>7.47</v>
      </c>
      <c r="XC15" s="26">
        <f>IF($CP15="P",CJ15,(CJ15+BI15)/2)</f>
        <v>0</v>
      </c>
      <c r="XD15" s="26">
        <f>IF($CP15="P",CK15,(CK15+BJ15)/2)</f>
        <v>4.45</v>
      </c>
      <c r="XE15" s="26">
        <f>IF($CP15="P",CL15,(CL15+BK15)/2)</f>
        <v>2.5499999999999998</v>
      </c>
      <c r="XF15" s="26">
        <f>IF($CP15="P",CM15,(CM15+BL15)/2)</f>
        <v>2.7</v>
      </c>
      <c r="XG15" s="26">
        <f>IF($CP15="P",CN15,(CN15+BM15)/2)</f>
        <v>4.46</v>
      </c>
      <c r="XH15" s="26">
        <f>IF($CP15="P",CO15,(CO15+BN15)/2)</f>
        <v>0</v>
      </c>
      <c r="XI15" s="28" t="s">
        <v>55</v>
      </c>
      <c r="XJ15" s="11">
        <f>IF(WV15&gt;0,WV15,"")</f>
        <v>1</v>
      </c>
      <c r="XK15" s="11">
        <f>IF(WW15&gt;0,WW15,"")</f>
        <v>0.82</v>
      </c>
      <c r="XL15" s="11">
        <f>IF(SUM(WT15:WW15)-WX15&gt;0,SUM(WT15:WW15)-WX15,"")</f>
        <v>2.9699999999999998</v>
      </c>
      <c r="XM15" s="11">
        <f>IF(XA15&gt;0,XA15,"")</f>
        <v>7.2</v>
      </c>
      <c r="XN15" s="11">
        <f>IF(XB15&gt;0,XB15,"")</f>
        <v>7.47</v>
      </c>
      <c r="XO15" s="11">
        <f>IF(SUM(WY15:XB15)-XC15&gt;0,SUM(WY15:XB15)-XC15,"")</f>
        <v>26.52</v>
      </c>
      <c r="XP15" s="11">
        <f>IF(MAX(XL15,XO15)&gt;0,MAX(XL15,XO15),"")</f>
        <v>26.52</v>
      </c>
      <c r="XQ15" s="11">
        <f>IF(XF15&gt;0,XF15,"")</f>
        <v>2.7</v>
      </c>
      <c r="XR15" s="11">
        <f>IF(XG15&gt;0,XG15,"")</f>
        <v>4.46</v>
      </c>
      <c r="XS15" s="11">
        <f>IF(SUM(XD15:XG15)-XH15&gt;0,SUM(XD15:XG15)-XH15,"")</f>
        <v>14.16</v>
      </c>
      <c r="XT15" s="11">
        <f>IF(SUM(XP15,XS15)&gt;0,SUM(XP15,XS15),"")</f>
        <v>40.68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227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6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14.1</v>
      </c>
      <c r="Z16" s="22">
        <v>8.6</v>
      </c>
      <c r="AA16" s="22">
        <v>13.5</v>
      </c>
      <c r="AB16" s="22">
        <v>15.01</v>
      </c>
      <c r="AC16" s="22">
        <v>0</v>
      </c>
      <c r="AD16" s="22">
        <v>1.2</v>
      </c>
      <c r="AE16" s="22">
        <v>0.9</v>
      </c>
      <c r="AF16" s="22">
        <v>1.7</v>
      </c>
      <c r="AG16" s="22">
        <v>1.71</v>
      </c>
      <c r="AH16" s="22">
        <v>0</v>
      </c>
      <c r="AI16" s="22">
        <v>13</v>
      </c>
      <c r="AJ16" s="22">
        <v>9</v>
      </c>
      <c r="AK16" s="22">
        <v>11.9</v>
      </c>
      <c r="AL16" s="22">
        <v>15.03</v>
      </c>
      <c r="AM16" s="22">
        <v>0</v>
      </c>
      <c r="AN16" s="27"/>
      <c r="AO16" s="38">
        <f>IF(AA16&gt;0,AA16,"")</f>
        <v>13.5</v>
      </c>
      <c r="AP16" s="38">
        <f>IF(AB16&gt;0,AB16,"")</f>
        <v>15.01</v>
      </c>
      <c r="AQ16" s="40">
        <f>IF(SUM(Y16:AB16)-AC16&gt;0,SUM(Y16:AB16)-AC16,"")</f>
        <v>51.21</v>
      </c>
      <c r="AR16" s="40">
        <f>IF(AF16&gt;0,AF16,"")</f>
        <v>1.7</v>
      </c>
      <c r="AS16" s="40">
        <f>IF(AG16&gt;0,AG16,"")</f>
        <v>1.71</v>
      </c>
      <c r="AT16" s="40">
        <f>IF(SUM(AD16:AG16)-AH16&gt;0,SUM(AD16:AG16)-AH16,"")</f>
        <v>5.51</v>
      </c>
      <c r="AU16" s="40">
        <f>IF(AQ16="","",MAX(AQ16,AT16))</f>
        <v>51.21</v>
      </c>
      <c r="AV16" s="40">
        <f>IF(AK16&gt;0,AK16,"")</f>
        <v>11.9</v>
      </c>
      <c r="AW16" s="40">
        <f>IF(AL16&gt;0,AL16,"")</f>
        <v>15.03</v>
      </c>
      <c r="AX16" s="40">
        <f>IF(SUM(AI16:AL16)-AM16&gt;0,SUM(AI16:AL16)-AM16,"")</f>
        <v>48.93</v>
      </c>
      <c r="AY16" s="40">
        <f>IF(SUM(AU16,AX16)&gt;0,SUM(AU16,AX16),"")</f>
        <v>100.14</v>
      </c>
      <c r="AZ16" s="26">
        <v>10.8</v>
      </c>
      <c r="BA16" s="26">
        <v>6.7</v>
      </c>
      <c r="BB16" s="26">
        <v>10.3</v>
      </c>
      <c r="BC16" s="26">
        <v>10.89</v>
      </c>
      <c r="BD16" s="26">
        <v>0</v>
      </c>
      <c r="BE16" s="26">
        <v>9</v>
      </c>
      <c r="BF16" s="26">
        <v>5.7</v>
      </c>
      <c r="BG16" s="26">
        <v>8.6</v>
      </c>
      <c r="BH16" s="26">
        <v>9.41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10.3</v>
      </c>
      <c r="BQ16" s="39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2">
        <v>12.8</v>
      </c>
      <c r="CB16" s="22">
        <v>9.4</v>
      </c>
      <c r="CC16" s="22">
        <v>13.8</v>
      </c>
      <c r="CD16" s="22">
        <v>14.43</v>
      </c>
      <c r="CE16" s="22">
        <v>0</v>
      </c>
      <c r="CF16" s="22">
        <v>13.2</v>
      </c>
      <c r="CG16" s="22">
        <v>9.1</v>
      </c>
      <c r="CH16" s="22">
        <v>12.6</v>
      </c>
      <c r="CI16" s="22">
        <v>14.33</v>
      </c>
      <c r="CJ16" s="22">
        <v>0.9</v>
      </c>
      <c r="CK16" s="22">
        <v>14.5</v>
      </c>
      <c r="CL16" s="22">
        <v>9</v>
      </c>
      <c r="CM16" s="22">
        <v>13.8</v>
      </c>
      <c r="CN16" s="22">
        <v>14.83</v>
      </c>
      <c r="CO16" s="22">
        <v>0</v>
      </c>
      <c r="CP16" s="27"/>
      <c r="CQ16" s="38">
        <f>IF(CC16&gt;0,CC16,"")</f>
        <v>13.8</v>
      </c>
      <c r="CR16" s="38">
        <f>IF(CD16&gt;0,CD16,"")</f>
        <v>14.43</v>
      </c>
      <c r="CS16" s="40">
        <f>IF(SUM(CA16:CD16)-CE16&gt;0,SUM(CA16:CD16)-CE16,"")</f>
        <v>50.43</v>
      </c>
      <c r="CT16" s="40">
        <f>IF(CH16&gt;0,CH16,"")</f>
        <v>12.6</v>
      </c>
      <c r="CU16" s="40">
        <f>IF(CI16&gt;0,CI16,"")</f>
        <v>14.33</v>
      </c>
      <c r="CV16" s="40">
        <f>IF(SUM(CF16:CI16)-CJ16&gt;0,SUM(CF16:CI16)-CJ16,"")</f>
        <v>48.33</v>
      </c>
      <c r="CW16" s="40">
        <f>IF(CS16="","",MAX(CS16,CV16))</f>
        <v>50.43</v>
      </c>
      <c r="CX16" s="40">
        <f>IF(CM16&gt;0,CM16,"")</f>
        <v>13.8</v>
      </c>
      <c r="CY16" s="40">
        <f>IF(CN16&gt;0,CN16,"")</f>
        <v>14.83</v>
      </c>
      <c r="CZ16" s="40">
        <f>IF(SUM(CK16:CN16)-CO16&gt;0,SUM(CK16:CN16)-CO16,"")</f>
        <v>52.129999999999995</v>
      </c>
      <c r="DA16" s="40">
        <f>IF(SUM(CW16,CZ16)&gt;0,SUM(CW16,CZ16),"")</f>
        <v>102.56</v>
      </c>
      <c r="DB16" s="51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11.8</v>
      </c>
      <c r="WU16" s="26">
        <f>IF($CP16="P",CB16,(CB16+BA16)/2)</f>
        <v>8.0500000000000007</v>
      </c>
      <c r="WV16" s="26">
        <f>IF($CP16="P",CC16,(CC16+BB16)/2)</f>
        <v>12.05</v>
      </c>
      <c r="WW16" s="26">
        <f>IF($CP16="P",CD16,(CD16+BC16)/2)</f>
        <v>12.66</v>
      </c>
      <c r="WX16" s="26">
        <f>IF($CP16="P",CE16,(CE16+BD16)/2)</f>
        <v>0</v>
      </c>
      <c r="WY16" s="26">
        <f>IF($CP16="P",CF16,(CF16+BE16)/2)</f>
        <v>11.1</v>
      </c>
      <c r="WZ16" s="26">
        <f>IF($CP16="P",CG16,(CG16+BF16)/2)</f>
        <v>7.4</v>
      </c>
      <c r="XA16" s="26">
        <f>IF($CP16="P",CH16,(CH16+BG16)/2)</f>
        <v>10.6</v>
      </c>
      <c r="XB16" s="26">
        <f>IF($CP16="P",CI16,(CI16+BH16)/2)</f>
        <v>11.870000000000001</v>
      </c>
      <c r="XC16" s="26">
        <f>IF($CP16="P",CJ16,(CJ16+BI16)/2)</f>
        <v>0.45</v>
      </c>
      <c r="XD16" s="26">
        <f>IF($CP16="P",CK16,(CK16+BJ16)/2)</f>
        <v>7.25</v>
      </c>
      <c r="XE16" s="26">
        <f>IF($CP16="P",CL16,(CL16+BK16)/2)</f>
        <v>4.5</v>
      </c>
      <c r="XF16" s="26">
        <f>IF($CP16="P",CM16,(CM16+BL16)/2)</f>
        <v>6.9</v>
      </c>
      <c r="XG16" s="26">
        <f>IF($CP16="P",CN16,(CN16+BM16)/2)</f>
        <v>7.415</v>
      </c>
      <c r="XH16" s="26">
        <f>IF($CP16="P",CO16,(CO16+BN16)/2)</f>
        <v>0</v>
      </c>
      <c r="XI16" s="28" t="s">
        <v>55</v>
      </c>
      <c r="XJ16" s="11">
        <f>IF(WV16&gt;0,WV16,"")</f>
        <v>12.05</v>
      </c>
      <c r="XK16" s="11">
        <f>IF(WW16&gt;0,WW16,"")</f>
        <v>12.66</v>
      </c>
      <c r="XL16" s="11">
        <f>IF(SUM(WT16:WW16)-WX16&gt;0,SUM(WT16:WW16)-WX16,"")</f>
        <v>44.56</v>
      </c>
      <c r="XM16" s="11">
        <f>IF(XA16&gt;0,XA16,"")</f>
        <v>10.6</v>
      </c>
      <c r="XN16" s="11">
        <f>IF(XB16&gt;0,XB16,"")</f>
        <v>11.870000000000001</v>
      </c>
      <c r="XO16" s="11">
        <f>IF(SUM(WY16:XB16)-XC16&gt;0,SUM(WY16:XB16)-XC16,"")</f>
        <v>40.519999999999996</v>
      </c>
      <c r="XP16" s="11">
        <f>IF(MAX(XL16,XO16)&gt;0,MAX(XL16,XO16),"")</f>
        <v>44.56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70.625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136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6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11.7</v>
      </c>
      <c r="BA17" s="26">
        <v>9.8000000000000007</v>
      </c>
      <c r="BB17" s="26">
        <v>14.4</v>
      </c>
      <c r="BC17" s="26">
        <v>15.63</v>
      </c>
      <c r="BD17" s="26">
        <v>0</v>
      </c>
      <c r="BE17" s="26">
        <v>11.8</v>
      </c>
      <c r="BF17" s="26">
        <v>8.4</v>
      </c>
      <c r="BG17" s="26">
        <v>12.8</v>
      </c>
      <c r="BH17" s="26">
        <v>14.3</v>
      </c>
      <c r="BI17" s="26">
        <v>0</v>
      </c>
      <c r="BJ17" s="26">
        <v>1.6</v>
      </c>
      <c r="BK17" s="26">
        <v>1</v>
      </c>
      <c r="BL17" s="26">
        <v>2</v>
      </c>
      <c r="BM17" s="26">
        <v>1.76</v>
      </c>
      <c r="BN17" s="26">
        <v>0.2</v>
      </c>
      <c r="BO17" s="28"/>
      <c r="BP17" s="39">
        <f>IF(BB17&gt;0,BB17,"")</f>
        <v>14.4</v>
      </c>
      <c r="BQ17" s="39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2">
        <v>12.9</v>
      </c>
      <c r="CB17" s="22">
        <v>8.9</v>
      </c>
      <c r="CC17" s="22">
        <v>14.2</v>
      </c>
      <c r="CD17" s="22">
        <v>15.35</v>
      </c>
      <c r="CE17" s="22">
        <v>0</v>
      </c>
      <c r="CF17" s="22">
        <v>1.4</v>
      </c>
      <c r="CG17" s="22">
        <v>1</v>
      </c>
      <c r="CH17" s="22">
        <v>2</v>
      </c>
      <c r="CI17" s="22">
        <v>1.79</v>
      </c>
      <c r="CJ17" s="22">
        <v>0</v>
      </c>
      <c r="CK17" s="22">
        <v>9.1</v>
      </c>
      <c r="CL17" s="22">
        <v>6.5</v>
      </c>
      <c r="CM17" s="22">
        <v>10.3</v>
      </c>
      <c r="CN17" s="22">
        <v>11.01</v>
      </c>
      <c r="CO17" s="22">
        <v>0.2</v>
      </c>
      <c r="CP17" s="27"/>
      <c r="CQ17" s="38">
        <f>IF(CC17&gt;0,CC17,"")</f>
        <v>14.2</v>
      </c>
      <c r="CR17" s="38">
        <f>IF(CD17&gt;0,CD17,"")</f>
        <v>15.35</v>
      </c>
      <c r="CS17" s="40">
        <f>IF(SUM(CA17:CD17)-CE17&gt;0,SUM(CA17:CD17)-CE17,"")</f>
        <v>51.35</v>
      </c>
      <c r="CT17" s="40">
        <f>IF(CH17&gt;0,CH17,"")</f>
        <v>2</v>
      </c>
      <c r="CU17" s="40">
        <f>IF(CI17&gt;0,CI17,"")</f>
        <v>1.79</v>
      </c>
      <c r="CV17" s="40">
        <f>IF(SUM(CF17:CI17)-CJ17&gt;0,SUM(CF17:CI17)-CJ17,"")</f>
        <v>6.19</v>
      </c>
      <c r="CW17" s="40">
        <f>IF(CS17="","",MAX(CS17,CV17))</f>
        <v>51.35</v>
      </c>
      <c r="CX17" s="40">
        <f>IF(CM17&gt;0,CM17,"")</f>
        <v>10.3</v>
      </c>
      <c r="CY17" s="40">
        <f>IF(CN17&gt;0,CN17,"")</f>
        <v>11.01</v>
      </c>
      <c r="CZ17" s="40">
        <f>IF(SUM(CK17:CN17)-CO17&gt;0,SUM(CK17:CN17)-CO17,"")</f>
        <v>36.709999999999994</v>
      </c>
      <c r="DA17" s="40">
        <f>IF(SUM(CW17,CZ17)&gt;0,SUM(CW17,CZ17),"")</f>
        <v>88.06</v>
      </c>
      <c r="DB17" s="51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1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0" t="str">
        <f>IF(SX17&gt;0,SX17,"")</f>
        <v/>
      </c>
      <c r="TQ17" s="40" t="str">
        <f>IF(SY17&gt;0,SY17,"")</f>
        <v/>
      </c>
      <c r="TR17" s="40" t="str">
        <f>IF(SUM(SV17:SY17)-SZ17&gt;0,SUM(SV17:SY17)-SZ17,"")</f>
        <v/>
      </c>
      <c r="TS17" s="40" t="str">
        <f>IF(TC17&gt;0,TC17,"")</f>
        <v/>
      </c>
      <c r="TT17" s="40" t="str">
        <f>IF(TD17&gt;0,TD17,"")</f>
        <v/>
      </c>
      <c r="TU17" s="40" t="str">
        <f>IF(SUM(TA17:TD17)-TE17&gt;0,SUM(TA17:TD17)-TE17,"")</f>
        <v/>
      </c>
      <c r="TV17" s="40" t="str">
        <f>IF(MAX(TR17,TU17)&gt;0,MAX(TR17,TU17),"")</f>
        <v/>
      </c>
      <c r="TW17" s="40" t="str">
        <f>IF(TH17&gt;0,TH17,"")</f>
        <v/>
      </c>
      <c r="TX17" s="40" t="str">
        <f>IF(TI17&gt;0,TI17,"")</f>
        <v/>
      </c>
      <c r="TY17" s="40" t="str">
        <f>IF(SUM(TF17:TI17)-TJ17&gt;0,SUM(TF17:TI17)-TJ17,"")</f>
        <v/>
      </c>
      <c r="TZ17" s="40" t="str">
        <f>IF(TM17&gt;0,TM17,"")</f>
        <v/>
      </c>
      <c r="UA17" s="40" t="str">
        <f>IF(TN17&gt;0,TN17,"")</f>
        <v/>
      </c>
      <c r="UB17" s="40" t="str">
        <f>IF(SUM(TK17:TN17)-TO17&gt;0,SUM(TK17:TN17)-TO17,"")</f>
        <v/>
      </c>
      <c r="UC17" s="40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0" t="str">
        <f>IF(VN17&gt;0,VN17,"")</f>
        <v/>
      </c>
      <c r="WG17" s="40" t="str">
        <f>IF(VO17&gt;0,VO17,"")</f>
        <v/>
      </c>
      <c r="WH17" s="40" t="str">
        <f>IF(SUM(VL17:VO17)-VP17&gt;0,SUM(VL17:VO17)-VP17,"")</f>
        <v/>
      </c>
      <c r="WI17" s="40" t="str">
        <f>IF(VS17&gt;0,VS17,"")</f>
        <v/>
      </c>
      <c r="WJ17" s="40" t="str">
        <f>IF(VT17&gt;0,VT17,"")</f>
        <v/>
      </c>
      <c r="WK17" s="40" t="str">
        <f>IF(SUM(VQ17:VT17)-VU17&gt;0,SUM(VQ17:VT17)-VU17,"")</f>
        <v/>
      </c>
      <c r="WL17" s="40" t="str">
        <f>IF(MAX(WH17,WK17)&gt;0,MAX(WH17,WK17),"")</f>
        <v/>
      </c>
      <c r="WM17" s="40" t="str">
        <f>IF(VX17&gt;0,VX17,"")</f>
        <v/>
      </c>
      <c r="WN17" s="40" t="str">
        <f>IF(VY17&gt;0,VY17,"")</f>
        <v/>
      </c>
      <c r="WO17" s="40" t="str">
        <f>IF(SUM(VV17:VY17)-VZ17&gt;0,SUM(VV17:VY17)-VZ17,"")</f>
        <v/>
      </c>
      <c r="WP17" s="40" t="str">
        <f>IF(WC17&gt;0,WC17,"")</f>
        <v/>
      </c>
      <c r="WQ17" s="40" t="str">
        <f>IF(WD17&gt;0,WD17,"")</f>
        <v/>
      </c>
      <c r="WR17" s="40" t="str">
        <f>IF(SUM(WA17:WD17)-WE17&gt;0,SUM(WA17:WD17)-WE17,"")</f>
        <v/>
      </c>
      <c r="WS17" s="40" t="str">
        <f>IF(SUM(WL17,WO17,WR17)&gt;0,SUM(WL17,WO17,WR17),"")</f>
        <v/>
      </c>
      <c r="WT17" s="26">
        <f>IF($CP17="P",CA17,(CA17+AZ17)/2)</f>
        <v>12.3</v>
      </c>
      <c r="WU17" s="26">
        <f>IF($CP17="P",CB17,(CB17+BA17)/2)</f>
        <v>9.3500000000000014</v>
      </c>
      <c r="WV17" s="26">
        <f>IF($CP17="P",CC17,(CC17+BB17)/2)</f>
        <v>14.3</v>
      </c>
      <c r="WW17" s="26">
        <f>IF($CP17="P",CD17,(CD17+BC17)/2)</f>
        <v>15.49</v>
      </c>
      <c r="WX17" s="26">
        <f>IF($CP17="P",CE17,(CE17+BD17)/2)</f>
        <v>0</v>
      </c>
      <c r="WY17" s="26">
        <f>IF($CP17="P",CF17,(CF17+BE17)/2)</f>
        <v>6.6000000000000005</v>
      </c>
      <c r="WZ17" s="26">
        <f>IF($CP17="P",CG17,(CG17+BF17)/2)</f>
        <v>4.7</v>
      </c>
      <c r="XA17" s="26">
        <f>IF($CP17="P",CH17,(CH17+BG17)/2)</f>
        <v>7.4</v>
      </c>
      <c r="XB17" s="26">
        <f>IF($CP17="P",CI17,(CI17+BH17)/2)</f>
        <v>8.0449999999999999</v>
      </c>
      <c r="XC17" s="26">
        <f>IF($CP17="P",CJ17,(CJ17+BI17)/2)</f>
        <v>0</v>
      </c>
      <c r="XD17" s="26">
        <f>IF($CP17="P",CK17,(CK17+BJ17)/2)</f>
        <v>5.35</v>
      </c>
      <c r="XE17" s="26">
        <f>IF($CP17="P",CL17,(CL17+BK17)/2)</f>
        <v>3.75</v>
      </c>
      <c r="XF17" s="26">
        <f>IF($CP17="P",CM17,(CM17+BL17)/2)</f>
        <v>6.15</v>
      </c>
      <c r="XG17" s="26">
        <f>IF($CP17="P",CN17,(CN17+BM17)/2)</f>
        <v>6.3849999999999998</v>
      </c>
      <c r="XH17" s="26">
        <f>IF($CP17="P",CO17,(CO17+BN17)/2)</f>
        <v>0.2</v>
      </c>
      <c r="XI17" s="28" t="s">
        <v>55</v>
      </c>
      <c r="XJ17" s="11">
        <f>IF(WV17&gt;0,WV17,"")</f>
        <v>14.3</v>
      </c>
      <c r="XK17" s="11">
        <f>IF(WW17&gt;0,WW17,"")</f>
        <v>15.49</v>
      </c>
      <c r="XL17" s="11">
        <f>IF(SUM(WT17:WW17)-WX17&gt;0,SUM(WT17:WW17)-WX17,"")</f>
        <v>51.440000000000005</v>
      </c>
      <c r="XM17" s="11">
        <f>IF(XA17&gt;0,XA17,"")</f>
        <v>7.4</v>
      </c>
      <c r="XN17" s="11">
        <f>IF(XB17&gt;0,XB17,"")</f>
        <v>8.0449999999999999</v>
      </c>
      <c r="XO17" s="11">
        <f>IF(SUM(WY17:XB17)-XC17&gt;0,SUM(WY17:XB17)-XC17,"")</f>
        <v>26.745000000000005</v>
      </c>
      <c r="XP17" s="11">
        <f>IF(MAX(XL17,XO17)&gt;0,MAX(XL17,XO17),"")</f>
        <v>51.440000000000005</v>
      </c>
      <c r="XQ17" s="11">
        <f>IF(XF17&gt;0,XF17,"")</f>
        <v>6.15</v>
      </c>
      <c r="XR17" s="11">
        <f>IF(XG17&gt;0,XG17,"")</f>
        <v>6.3849999999999998</v>
      </c>
      <c r="XS17" s="11">
        <f>IF(SUM(XD17:XG17)-XH17&gt;0,SUM(XD17:XG17)-XH17,"")</f>
        <v>21.434999999999999</v>
      </c>
      <c r="XT17" s="11">
        <f>IF(SUM(XP17,XS17)&gt;0,SUM(XP17,XS17),"")</f>
        <v>72.875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199</v>
      </c>
      <c r="C18" s="4" t="s">
        <v>3</v>
      </c>
      <c r="D18" s="4">
        <v>2005</v>
      </c>
      <c r="E18" s="9">
        <f>SUM(J18:V18)+SUM(J18:T18)*0.0000001+SUM(J18)*0.0000000000001</f>
        <v>194.06001857100523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6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52.47</v>
      </c>
      <c r="K18" s="8" t="str">
        <f>IF(J18="","",IF(OR(J18=CS18,J18=CV18),$CA$1,IF(OR(J18=BR18,J18=BU18),$AZ$1,IF(OR(J18=AQ18,J18=AT18),$Y$1,""))))</f>
        <v>2024 Elite Canada</v>
      </c>
      <c r="L18" s="8">
        <f>IF(COUNT(AQ18,AT18,BR18,BU18,CS18,CV18)&gt;1,LARGE((AQ18,AT18,BR18,BU18,CS18,CV18),2),0)</f>
        <v>51.749999999999993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48.51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18.38</v>
      </c>
      <c r="Q18" s="8" t="str">
        <f>IF(P18="","",IF(P18=CZ18,$CA$1,IF(P18=BY18,$AZ$1,IF(P18=AX18,$Y$1,""))))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14.6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Coimbra Gym Fest (July 7)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>
        <f>IF(MAX(DB18,DC18)&gt;0,MAX(DB18,DC18),"")</f>
        <v>8.3500000000000014</v>
      </c>
      <c r="W18" s="11" t="str">
        <f>IF(V18="","",IF(V18=DB18,"("&amp;DB$2&amp;")",IF(V18=DC18,"("&amp;DC$2&amp;")")))</f>
        <v>(Final)</v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>2024 Coimbra Gym Fest (July 7)</v>
      </c>
      <c r="Y18" s="22">
        <v>5.9</v>
      </c>
      <c r="Z18" s="22">
        <v>3.6</v>
      </c>
      <c r="AA18" s="22">
        <v>6.5</v>
      </c>
      <c r="AB18" s="22">
        <v>6.48</v>
      </c>
      <c r="AC18" s="22">
        <v>0</v>
      </c>
      <c r="AD18" s="22">
        <v>13.4</v>
      </c>
      <c r="AE18" s="22">
        <v>9.4</v>
      </c>
      <c r="AF18" s="22">
        <v>14</v>
      </c>
      <c r="AG18" s="22">
        <v>15.15</v>
      </c>
      <c r="AH18" s="22">
        <v>0.2</v>
      </c>
      <c r="AI18" s="22"/>
      <c r="AJ18" s="22"/>
      <c r="AK18" s="22"/>
      <c r="AL18" s="22"/>
      <c r="AM18" s="22"/>
      <c r="AN18" s="27"/>
      <c r="AO18" s="38">
        <f>IF(AA18&gt;0,AA18,"")</f>
        <v>6.5</v>
      </c>
      <c r="AP18" s="38">
        <f>IF(AB18&gt;0,AB18,"")</f>
        <v>6.48</v>
      </c>
      <c r="AQ18" s="40">
        <f>IF(SUM(Y18:AB18)-AC18&gt;0,SUM(Y18:AB18)-AC18,"")</f>
        <v>22.48</v>
      </c>
      <c r="AR18" s="40">
        <f>IF(AF18&gt;0,AF18,"")</f>
        <v>14</v>
      </c>
      <c r="AS18" s="40">
        <f>IF(AG18&gt;0,AG18,"")</f>
        <v>15.15</v>
      </c>
      <c r="AT18" s="40">
        <f>IF(SUM(AD18:AG18)-AH18&gt;0,SUM(AD18:AG18)-AH18,"")</f>
        <v>51.749999999999993</v>
      </c>
      <c r="AU18" s="40">
        <f>IF(AQ18="","",MAX(AQ18,AT18))</f>
        <v>51.749999999999993</v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>
        <f>IF(SUM(AU18,AX18)&gt;0,SUM(AU18,AX18),"")</f>
        <v>51.749999999999993</v>
      </c>
      <c r="AZ18" s="26">
        <v>14.7</v>
      </c>
      <c r="BA18" s="26">
        <v>8.9</v>
      </c>
      <c r="BB18" s="26">
        <v>14</v>
      </c>
      <c r="BC18" s="26">
        <v>14.87</v>
      </c>
      <c r="BD18" s="26">
        <v>0</v>
      </c>
      <c r="BE18" s="26">
        <v>14</v>
      </c>
      <c r="BF18" s="26">
        <v>8.1</v>
      </c>
      <c r="BG18" s="26">
        <v>12.4</v>
      </c>
      <c r="BH18" s="26">
        <v>14.01</v>
      </c>
      <c r="BI18" s="26">
        <v>0</v>
      </c>
      <c r="BJ18" s="26">
        <v>4.4000000000000004</v>
      </c>
      <c r="BK18" s="26">
        <v>2.5</v>
      </c>
      <c r="BL18" s="26">
        <v>5.0999999999999996</v>
      </c>
      <c r="BM18" s="26">
        <v>6.38</v>
      </c>
      <c r="BN18" s="26">
        <v>0</v>
      </c>
      <c r="BO18" s="28"/>
      <c r="BP18" s="39">
        <f>IF(BB18&gt;0,BB18,"")</f>
        <v>14</v>
      </c>
      <c r="BQ18" s="39">
        <f>IF(BC18&gt;0,BC18,"")</f>
        <v>14.87</v>
      </c>
      <c r="BR18" s="11">
        <f>IF(SUM(AZ18:BC18)-BD18&gt;0,SUM(AZ18:BC18)-BD18,"")</f>
        <v>52.47</v>
      </c>
      <c r="BS18" s="11">
        <f>IF(BG18&gt;0,BG18,"")</f>
        <v>12.4</v>
      </c>
      <c r="BT18" s="11">
        <f>IF(BH18&gt;0,BH18,"")</f>
        <v>14.01</v>
      </c>
      <c r="BU18" s="11">
        <f>IF(SUM(BE18:BH18)-BI18&gt;0,SUM(BE18:BH18)-BI18,"")</f>
        <v>48.51</v>
      </c>
      <c r="BV18" s="11">
        <f>IF(BR18="","",MAX(BR18,BU18))</f>
        <v>52.47</v>
      </c>
      <c r="BW18" s="11">
        <f>IF(BL18&gt;0,BL18,"")</f>
        <v>5.0999999999999996</v>
      </c>
      <c r="BX18" s="11">
        <f>IF(BM18&gt;0,BM18,"")</f>
        <v>6.38</v>
      </c>
      <c r="BY18" s="11">
        <f>IF(SUM(BJ18:BM18)-BN18&gt;0,SUM(BJ18:BM18)-BN18,"")</f>
        <v>18.38</v>
      </c>
      <c r="BZ18" s="11">
        <f>IF(SUM(BV18,BY18)&gt;0,SUM(BV18,BY18),"")</f>
        <v>70.849999999999994</v>
      </c>
      <c r="CA18" s="22">
        <v>3</v>
      </c>
      <c r="CB18" s="22">
        <v>1.9</v>
      </c>
      <c r="CC18" s="22">
        <v>3.4</v>
      </c>
      <c r="CD18" s="22">
        <v>3.29</v>
      </c>
      <c r="CE18" s="22">
        <v>0</v>
      </c>
      <c r="CF18" s="22">
        <v>3</v>
      </c>
      <c r="CG18" s="22">
        <v>1.9</v>
      </c>
      <c r="CH18" s="22">
        <v>3.4</v>
      </c>
      <c r="CI18" s="22">
        <v>3.3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3.4</v>
      </c>
      <c r="CR18" s="38">
        <f>IF(CD18&gt;0,CD18,"")</f>
        <v>3.29</v>
      </c>
      <c r="CS18" s="40">
        <f>IF(SUM(CA18:CD18)-CE18&gt;0,SUM(CA18:CD18)-CE18,"")</f>
        <v>11.59</v>
      </c>
      <c r="CT18" s="40">
        <f>IF(CH18&gt;0,CH18,"")</f>
        <v>3.4</v>
      </c>
      <c r="CU18" s="40">
        <f>IF(CI18&gt;0,CI18,"")</f>
        <v>3.3</v>
      </c>
      <c r="CV18" s="40">
        <f>IF(SUM(CF18:CI18)-CJ18&gt;0,SUM(CF18:CI18)-CJ18,"")</f>
        <v>11.600000000000001</v>
      </c>
      <c r="CW18" s="40">
        <f>IF(CS18="","",MAX(CS18,CV18))</f>
        <v>11.600000000000001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11.600000000000001</v>
      </c>
      <c r="DB18" s="51">
        <f>IF(MAX(ED18,FL18,GT18,IB18,JJ18,KR18,LZ18,NH18,OP18,PX18,RF18,SN18,TV18,VD18,WL18)-IF(N18="",0,N18)&gt;0.001,MAX(ED18,FL18,GT18,IB18,JJ18,KR18,LZ18,NH18,OP18,PX18,RF18,SN18,TV18,VD18,WL18)-IF(N18="",0,N18),"")</f>
        <v>4.9799999999999969</v>
      </c>
      <c r="DC18" s="51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>
        <v>5.3</v>
      </c>
      <c r="IK18" s="17">
        <v>3.8</v>
      </c>
      <c r="IL18" s="17">
        <v>6.5</v>
      </c>
      <c r="IM18" s="17">
        <v>6.33</v>
      </c>
      <c r="IN18" s="17">
        <v>0</v>
      </c>
      <c r="IO18" s="17">
        <v>13.3</v>
      </c>
      <c r="IP18" s="17">
        <v>9.3000000000000007</v>
      </c>
      <c r="IQ18" s="17">
        <v>14</v>
      </c>
      <c r="IR18" s="17">
        <v>15.27</v>
      </c>
      <c r="IS18" s="17">
        <v>0</v>
      </c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>
        <f>IF(IL18&gt;0,IL18,"")</f>
        <v>6.5</v>
      </c>
      <c r="JE18" s="40">
        <f>IF(IM18&gt;0,IM18,"")</f>
        <v>6.33</v>
      </c>
      <c r="JF18" s="40">
        <f>IF(SUM(IJ18:IM18)-IN18&gt;0,SUM(IJ18:IM18)-IN18,"")</f>
        <v>21.93</v>
      </c>
      <c r="JG18" s="40">
        <f>IF(IQ18&gt;0,IQ18,"")</f>
        <v>14</v>
      </c>
      <c r="JH18" s="40">
        <f>IF(IR18&gt;0,IR18,"")</f>
        <v>15.27</v>
      </c>
      <c r="JI18" s="40">
        <f>IF(SUM(IO18:IR18)-IS18&gt;0,SUM(IO18:IR18)-IS18,"")</f>
        <v>51.870000000000005</v>
      </c>
      <c r="JJ18" s="40">
        <f>IF(MAX(JF18,JI18)&gt;0,MAX(JF18,JI18),"")</f>
        <v>51.870000000000005</v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>
        <f>IF(SUM(JJ18,JM18,JP18)&gt;0,SUM(JJ18,JM18,JP18),"")</f>
        <v>51.870000000000005</v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>
        <v>13</v>
      </c>
      <c r="RO18" s="18">
        <v>8.9</v>
      </c>
      <c r="RP18" s="18">
        <v>14.6</v>
      </c>
      <c r="RQ18" s="18">
        <v>15.24</v>
      </c>
      <c r="RR18" s="18">
        <v>0</v>
      </c>
      <c r="RS18" s="18">
        <v>13.9</v>
      </c>
      <c r="RT18" s="18">
        <v>9.4</v>
      </c>
      <c r="RU18" s="18">
        <v>14.6</v>
      </c>
      <c r="RV18" s="18">
        <v>15.59</v>
      </c>
      <c r="RW18" s="18">
        <v>0</v>
      </c>
      <c r="RX18" s="18">
        <v>6.8</v>
      </c>
      <c r="RY18" s="18">
        <v>4.4000000000000004</v>
      </c>
      <c r="RZ18" s="18">
        <v>7.8</v>
      </c>
      <c r="SA18" s="18">
        <v>7.73</v>
      </c>
      <c r="SB18" s="18">
        <v>0</v>
      </c>
      <c r="SC18" s="18"/>
      <c r="SD18" s="18"/>
      <c r="SE18" s="18"/>
      <c r="SF18" s="18"/>
      <c r="SG18" s="18"/>
      <c r="SH18" s="11">
        <f>IF(RP18&gt;0,RP18,"")</f>
        <v>14.6</v>
      </c>
      <c r="SI18" s="11">
        <f>IF(RQ18&gt;0,RQ18,"")</f>
        <v>15.24</v>
      </c>
      <c r="SJ18" s="11">
        <f>IF(SUM(RN18:RQ18)-RR18&gt;0,SUM(RN18:RQ18)-RR18,"")</f>
        <v>51.74</v>
      </c>
      <c r="SK18" s="11">
        <f>IF(RU18&gt;0,RU18,"")</f>
        <v>14.6</v>
      </c>
      <c r="SL18" s="11">
        <f>IF(RV18&gt;0,RV18,"")</f>
        <v>15.59</v>
      </c>
      <c r="SM18" s="11">
        <f>IF(SUM(RS18:RV18)-RW18&gt;0,SUM(RS18:RV18)-RW18,"")</f>
        <v>53.489999999999995</v>
      </c>
      <c r="SN18" s="11">
        <f>IF(MAX(SJ18,SM18)&gt;0,MAX(SJ18,SM18),"")</f>
        <v>53.489999999999995</v>
      </c>
      <c r="SO18" s="11">
        <f>IF(RZ18&gt;0,RZ18,"")</f>
        <v>7.8</v>
      </c>
      <c r="SP18" s="11">
        <f>IF(SA18&gt;0,SA18,"")</f>
        <v>7.73</v>
      </c>
      <c r="SQ18" s="11">
        <f>IF(SUM(RX18:SA18)-SB18&gt;0,SUM(RX18:SA18)-SB18,"")</f>
        <v>26.73</v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>
        <f>IF(SUM(SN18,SQ18,ST18)&gt;0,SUM(SN18,SQ18,ST18),"")</f>
        <v>80.22</v>
      </c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17"/>
      <c r="TI18" s="17"/>
      <c r="TJ18" s="17"/>
      <c r="TK18" s="17"/>
      <c r="TL18" s="17"/>
      <c r="TM18" s="17"/>
      <c r="TN18" s="17"/>
      <c r="TO18" s="17"/>
      <c r="TP18" s="40" t="str">
        <f>IF(SX18&gt;0,SX18,"")</f>
        <v/>
      </c>
      <c r="TQ18" s="40" t="str">
        <f>IF(SY18&gt;0,SY18,"")</f>
        <v/>
      </c>
      <c r="TR18" s="40" t="str">
        <f>IF(SUM(SV18:SY18)-SZ18&gt;0,SUM(SV18:SY18)-SZ18,"")</f>
        <v/>
      </c>
      <c r="TS18" s="40" t="str">
        <f>IF(TC18&gt;0,TC18,"")</f>
        <v/>
      </c>
      <c r="TT18" s="40" t="str">
        <f>IF(TD18&gt;0,TD18,"")</f>
        <v/>
      </c>
      <c r="TU18" s="40" t="str">
        <f>IF(SUM(TA18:TD18)-TE18&gt;0,SUM(TA18:TD18)-TE18,"")</f>
        <v/>
      </c>
      <c r="TV18" s="40" t="str">
        <f>IF(MAX(TR18,TU18)&gt;0,MAX(TR18,TU18),"")</f>
        <v/>
      </c>
      <c r="TW18" s="40" t="str">
        <f>IF(TH18&gt;0,TH18,"")</f>
        <v/>
      </c>
      <c r="TX18" s="40" t="str">
        <f>IF(TI18&gt;0,TI18,"")</f>
        <v/>
      </c>
      <c r="TY18" s="40" t="str">
        <f>IF(SUM(TF18:TI18)-TJ18&gt;0,SUM(TF18:TI18)-TJ18,"")</f>
        <v/>
      </c>
      <c r="TZ18" s="40" t="str">
        <f>IF(TM18&gt;0,TM18,"")</f>
        <v/>
      </c>
      <c r="UA18" s="40" t="str">
        <f>IF(TN18&gt;0,TN18,"")</f>
        <v/>
      </c>
      <c r="UB18" s="40" t="str">
        <f>IF(SUM(TK18:TN18)-TO18&gt;0,SUM(TK18:TN18)-TO18,"")</f>
        <v/>
      </c>
      <c r="UC18" s="40" t="str">
        <f>IF(SUM(TV18,TY18,UB18)&gt;0,SUM(TV18,TY18,UB18),"")</f>
        <v/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0" t="str">
        <f>IF(VN18&gt;0,VN18,"")</f>
        <v/>
      </c>
      <c r="WG18" s="40" t="str">
        <f>IF(VO18&gt;0,VO18,"")</f>
        <v/>
      </c>
      <c r="WH18" s="40" t="str">
        <f>IF(SUM(VL18:VO18)-VP18&gt;0,SUM(VL18:VO18)-VP18,"")</f>
        <v/>
      </c>
      <c r="WI18" s="40" t="str">
        <f>IF(VS18&gt;0,VS18,"")</f>
        <v/>
      </c>
      <c r="WJ18" s="40" t="str">
        <f>IF(VT18&gt;0,VT18,"")</f>
        <v/>
      </c>
      <c r="WK18" s="40" t="str">
        <f>IF(SUM(VQ18:VT18)-VU18&gt;0,SUM(VQ18:VT18)-VU18,"")</f>
        <v/>
      </c>
      <c r="WL18" s="40" t="str">
        <f>IF(MAX(WH18,WK18)&gt;0,MAX(WH18,WK18),"")</f>
        <v/>
      </c>
      <c r="WM18" s="40" t="str">
        <f>IF(VX18&gt;0,VX18,"")</f>
        <v/>
      </c>
      <c r="WN18" s="40" t="str">
        <f>IF(VY18&gt;0,VY18,"")</f>
        <v/>
      </c>
      <c r="WO18" s="40" t="str">
        <f>IF(SUM(VV18:VY18)-VZ18&gt;0,SUM(VV18:VY18)-VZ18,"")</f>
        <v/>
      </c>
      <c r="WP18" s="40" t="str">
        <f>IF(WC18&gt;0,WC18,"")</f>
        <v/>
      </c>
      <c r="WQ18" s="40" t="str">
        <f>IF(WD18&gt;0,WD18,"")</f>
        <v/>
      </c>
      <c r="WR18" s="40" t="str">
        <f>IF(SUM(WA18:WD18)-WE18&gt;0,SUM(WA18:WD18)-WE18,"")</f>
        <v/>
      </c>
      <c r="WS18" s="40" t="str">
        <f>IF(SUM(WL18,WO18,WR18)&gt;0,SUM(WL18,WO18,WR18),"")</f>
        <v/>
      </c>
      <c r="WT18" s="26">
        <f>IF($CP18="P",CA18,(CA18+AZ18)/2)</f>
        <v>8.85</v>
      </c>
      <c r="WU18" s="26">
        <f>IF($CP18="P",CB18,(CB18+BA18)/2)</f>
        <v>5.4</v>
      </c>
      <c r="WV18" s="26">
        <f>IF($CP18="P",CC18,(CC18+BB18)/2)</f>
        <v>8.6999999999999993</v>
      </c>
      <c r="WW18" s="26">
        <f>IF($CP18="P",CD18,(CD18+BC18)/2)</f>
        <v>9.08</v>
      </c>
      <c r="WX18" s="26">
        <f>IF($CP18="P",CE18,(CE18+BD18)/2)</f>
        <v>0</v>
      </c>
      <c r="WY18" s="26">
        <f>IF($CP18="P",CF18,(CF18+BE18)/2)</f>
        <v>8.5</v>
      </c>
      <c r="WZ18" s="26">
        <f>IF($CP18="P",CG18,(CG18+BF18)/2)</f>
        <v>5</v>
      </c>
      <c r="XA18" s="26">
        <f>IF($CP18="P",CH18,(CH18+BG18)/2)</f>
        <v>7.9</v>
      </c>
      <c r="XB18" s="26">
        <f>IF($CP18="P",CI18,(CI18+BH18)/2)</f>
        <v>8.6549999999999994</v>
      </c>
      <c r="XC18" s="26">
        <f>IF($CP18="P",CJ18,(CJ18+BI18)/2)</f>
        <v>0</v>
      </c>
      <c r="XD18" s="26">
        <f>IF($CP18="P",CK18,(CK18+BJ18)/2)</f>
        <v>2.2000000000000002</v>
      </c>
      <c r="XE18" s="26">
        <f>IF($CP18="P",CL18,(CL18+BK18)/2)</f>
        <v>1.25</v>
      </c>
      <c r="XF18" s="26">
        <f>IF($CP18="P",CM18,(CM18+BL18)/2)</f>
        <v>2.5499999999999998</v>
      </c>
      <c r="XG18" s="26">
        <f>IF($CP18="P",CN18,(CN18+BM18)/2)</f>
        <v>3.19</v>
      </c>
      <c r="XH18" s="26">
        <f>IF($CP18="P",CO18,(CO18+BN18)/2)</f>
        <v>0</v>
      </c>
      <c r="XI18" s="28" t="s">
        <v>55</v>
      </c>
      <c r="XJ18" s="11">
        <f>IF(WV18&gt;0,WV18,"")</f>
        <v>8.6999999999999993</v>
      </c>
      <c r="XK18" s="11">
        <f>IF(WW18&gt;0,WW18,"")</f>
        <v>9.08</v>
      </c>
      <c r="XL18" s="11">
        <f>IF(SUM(WT18:WW18)-WX18&gt;0,SUM(WT18:WW18)-WX18,"")</f>
        <v>32.03</v>
      </c>
      <c r="XM18" s="11">
        <f>IF(XA18&gt;0,XA18,"")</f>
        <v>7.9</v>
      </c>
      <c r="XN18" s="11">
        <f>IF(XB18&gt;0,XB18,"")</f>
        <v>8.6549999999999994</v>
      </c>
      <c r="XO18" s="11">
        <f>IF(SUM(WY18:XB18)-XC18&gt;0,SUM(WY18:XB18)-XC18,"")</f>
        <v>30.055</v>
      </c>
      <c r="XP18" s="11">
        <f>IF(MAX(XL18,XO18)&gt;0,MAX(XL18,XO18),"")</f>
        <v>32.03</v>
      </c>
      <c r="XQ18" s="11">
        <f>IF(XF18&gt;0,XF18,"")</f>
        <v>2.5499999999999998</v>
      </c>
      <c r="XR18" s="11">
        <f>IF(XG18&gt;0,XG18,"")</f>
        <v>3.19</v>
      </c>
      <c r="XS18" s="11">
        <f>IF(SUM(XD18:XG18)-XH18&gt;0,SUM(XD18:XG18)-XH18,"")</f>
        <v>9.19</v>
      </c>
      <c r="XT18" s="11">
        <f>IF(SUM(XP18,XS18)&gt;0,SUM(XP18,XS18),"")</f>
        <v>41.22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88</v>
      </c>
      <c r="C19" s="4" t="s">
        <v>3</v>
      </c>
      <c r="D19" s="4">
        <v>1988</v>
      </c>
      <c r="E19" s="9">
        <f>SUM(J19:V19)+SUM(J19:T19)*0.0000001+SUM(J19)*0.0000000000001</f>
        <v>193.88001938800531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6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52.900000000000006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51.22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47.86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11.08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15.4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15.42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>2023 Domestic 3rd Trial</v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2">
        <v>13.2</v>
      </c>
      <c r="Z19" s="22">
        <v>9</v>
      </c>
      <c r="AA19" s="22">
        <v>15.4</v>
      </c>
      <c r="AB19" s="22">
        <v>15.3</v>
      </c>
      <c r="AC19" s="22">
        <v>0</v>
      </c>
      <c r="AD19" s="22">
        <v>11.9</v>
      </c>
      <c r="AE19" s="22">
        <v>8.5</v>
      </c>
      <c r="AF19" s="22">
        <v>15.4</v>
      </c>
      <c r="AG19" s="22">
        <v>15.42</v>
      </c>
      <c r="AH19" s="22">
        <v>0</v>
      </c>
      <c r="AI19" s="22">
        <v>2.8</v>
      </c>
      <c r="AJ19" s="22">
        <v>1.6</v>
      </c>
      <c r="AK19" s="22">
        <v>3.4</v>
      </c>
      <c r="AL19" s="22">
        <v>3.28</v>
      </c>
      <c r="AM19" s="22">
        <v>0</v>
      </c>
      <c r="AN19" s="27"/>
      <c r="AO19" s="38">
        <f>IF(AA19&gt;0,AA19,"")</f>
        <v>15.4</v>
      </c>
      <c r="AP19" s="38">
        <f>IF(AB19&gt;0,AB19,"")</f>
        <v>15.3</v>
      </c>
      <c r="AQ19" s="40">
        <f>IF(SUM(Y19:AB19)-AC19&gt;0,SUM(Y19:AB19)-AC19,"")</f>
        <v>52.900000000000006</v>
      </c>
      <c r="AR19" s="40">
        <f>IF(AF19&gt;0,AF19,"")</f>
        <v>15.4</v>
      </c>
      <c r="AS19" s="40">
        <f>IF(AG19&gt;0,AG19,"")</f>
        <v>15.42</v>
      </c>
      <c r="AT19" s="40">
        <f>IF(SUM(AD19:AG19)-AH19&gt;0,SUM(AD19:AG19)-AH19,"")</f>
        <v>51.22</v>
      </c>
      <c r="AU19" s="40">
        <f>IF(AQ19="","",MAX(AQ19,AT19))</f>
        <v>52.900000000000006</v>
      </c>
      <c r="AV19" s="40">
        <f>IF(AK19&gt;0,AK19,"")</f>
        <v>3.4</v>
      </c>
      <c r="AW19" s="40">
        <f>IF(AL19&gt;0,AL19,"")</f>
        <v>3.28</v>
      </c>
      <c r="AX19" s="40">
        <f>IF(SUM(AI19:AL19)-AM19&gt;0,SUM(AI19:AL19)-AM19,"")</f>
        <v>11.08</v>
      </c>
      <c r="AY19" s="40">
        <f>IF(SUM(AU19,AX19)&gt;0,SUM(AU19,AX19),"")</f>
        <v>63.980000000000004</v>
      </c>
      <c r="AZ19" s="26">
        <v>2.8</v>
      </c>
      <c r="BA19" s="26">
        <v>1.8</v>
      </c>
      <c r="BB19" s="26">
        <v>3.4</v>
      </c>
      <c r="BC19" s="26">
        <v>3.21</v>
      </c>
      <c r="BD19" s="26">
        <v>0</v>
      </c>
      <c r="BE19" s="26">
        <v>1.4</v>
      </c>
      <c r="BF19" s="26">
        <v>1</v>
      </c>
      <c r="BG19" s="26">
        <v>2</v>
      </c>
      <c r="BH19" s="26">
        <v>1.58</v>
      </c>
      <c r="BI19" s="26">
        <v>0</v>
      </c>
      <c r="BJ19" s="26"/>
      <c r="BK19" s="26"/>
      <c r="BL19" s="26"/>
      <c r="BM19" s="26"/>
      <c r="BN19" s="26"/>
      <c r="BO19" s="28"/>
      <c r="BP19" s="39">
        <f>IF(BB19&gt;0,BB19,"")</f>
        <v>3.4</v>
      </c>
      <c r="BQ19" s="39">
        <f>IF(BC19&gt;0,BC19,"")</f>
        <v>3.21</v>
      </c>
      <c r="BR19" s="11">
        <f>IF(SUM(AZ19:BC19)-BD19&gt;0,SUM(AZ19:BC19)-BD19,"")</f>
        <v>11.21</v>
      </c>
      <c r="BS19" s="11">
        <f>IF(BG19&gt;0,BG19,"")</f>
        <v>2</v>
      </c>
      <c r="BT19" s="11">
        <f>IF(BH19&gt;0,BH19,"")</f>
        <v>1.58</v>
      </c>
      <c r="BU19" s="11">
        <f>IF(SUM(BE19:BH19)-BI19&gt;0,SUM(BE19:BH19)-BI19,"")</f>
        <v>5.98</v>
      </c>
      <c r="BV19" s="11">
        <f>IF(BR19="","",MAX(BR19,BU19))</f>
        <v>11.21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11.21</v>
      </c>
      <c r="CA19" s="22">
        <v>13.2</v>
      </c>
      <c r="CB19" s="22">
        <v>9.1999999999999993</v>
      </c>
      <c r="CC19" s="22">
        <v>12.6</v>
      </c>
      <c r="CD19" s="22">
        <v>13.76</v>
      </c>
      <c r="CE19" s="22">
        <v>0.9</v>
      </c>
      <c r="CF19" s="22">
        <v>5.5</v>
      </c>
      <c r="CG19" s="22">
        <v>3.8</v>
      </c>
      <c r="CH19" s="22">
        <v>6.3</v>
      </c>
      <c r="CI19" s="22">
        <v>6</v>
      </c>
      <c r="CJ19" s="22">
        <v>0</v>
      </c>
      <c r="CK19" s="22"/>
      <c r="CL19" s="22"/>
      <c r="CM19" s="22"/>
      <c r="CN19" s="22"/>
      <c r="CO19" s="22"/>
      <c r="CP19" s="27"/>
      <c r="CQ19" s="38">
        <f>IF(CC19&gt;0,CC19,"")</f>
        <v>12.6</v>
      </c>
      <c r="CR19" s="38">
        <f>IF(CD19&gt;0,CD19,"")</f>
        <v>13.76</v>
      </c>
      <c r="CS19" s="40">
        <f>IF(SUM(CA19:CD19)-CE19&gt;0,SUM(CA19:CD19)-CE19,"")</f>
        <v>47.86</v>
      </c>
      <c r="CT19" s="40">
        <f>IF(CH19&gt;0,CH19,"")</f>
        <v>6.3</v>
      </c>
      <c r="CU19" s="40">
        <f>IF(CI19&gt;0,CI19,"")</f>
        <v>6</v>
      </c>
      <c r="CV19" s="40">
        <f>IF(SUM(CF19:CI19)-CJ19&gt;0,SUM(CF19:CI19)-CJ19,"")</f>
        <v>21.6</v>
      </c>
      <c r="CW19" s="40">
        <f>IF(CS19="","",MAX(CS19,CV19))</f>
        <v>47.86</v>
      </c>
      <c r="CX19" s="40" t="str">
        <f>IF(CM19&gt;0,CM19,"")</f>
        <v/>
      </c>
      <c r="CY19" s="40" t="str">
        <f>IF(CN19&gt;0,CN19,"")</f>
        <v/>
      </c>
      <c r="CZ19" s="40" t="str">
        <f>IF(SUM(CK19:CN19)-CO19&gt;0,SUM(CK19:CN19)-CO19,"")</f>
        <v/>
      </c>
      <c r="DA19" s="40">
        <f>IF(SUM(CW19,CZ19)&gt;0,SUM(CW19,CZ19),"")</f>
        <v>47.86</v>
      </c>
      <c r="DB19" s="51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1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0" t="str">
        <f>IF(SX19&gt;0,SX19,"")</f>
        <v/>
      </c>
      <c r="TQ19" s="40" t="str">
        <f>IF(SY19&gt;0,SY19,"")</f>
        <v/>
      </c>
      <c r="TR19" s="40" t="str">
        <f>IF(SUM(SV19:SY19)-SZ19&gt;0,SUM(SV19:SY19)-SZ19,"")</f>
        <v/>
      </c>
      <c r="TS19" s="40" t="str">
        <f>IF(TC19&gt;0,TC19,"")</f>
        <v/>
      </c>
      <c r="TT19" s="40" t="str">
        <f>IF(TD19&gt;0,TD19,"")</f>
        <v/>
      </c>
      <c r="TU19" s="40" t="str">
        <f>IF(SUM(TA19:TD19)-TE19&gt;0,SUM(TA19:TD19)-TE19,"")</f>
        <v/>
      </c>
      <c r="TV19" s="40" t="str">
        <f>IF(MAX(TR19,TU19)&gt;0,MAX(TR19,TU19),"")</f>
        <v/>
      </c>
      <c r="TW19" s="40" t="str">
        <f>IF(TH19&gt;0,TH19,"")</f>
        <v/>
      </c>
      <c r="TX19" s="40" t="str">
        <f>IF(TI19&gt;0,TI19,"")</f>
        <v/>
      </c>
      <c r="TY19" s="40" t="str">
        <f>IF(SUM(TF19:TI19)-TJ19&gt;0,SUM(TF19:TI19)-TJ19,"")</f>
        <v/>
      </c>
      <c r="TZ19" s="40" t="str">
        <f>IF(TM19&gt;0,TM19,"")</f>
        <v/>
      </c>
      <c r="UA19" s="40" t="str">
        <f>IF(TN19&gt;0,TN19,"")</f>
        <v/>
      </c>
      <c r="UB19" s="40" t="str">
        <f>IF(SUM(TK19:TN19)-TO19&gt;0,SUM(TK19:TN19)-TO19,"")</f>
        <v/>
      </c>
      <c r="UC19" s="40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0" t="str">
        <f>IF(VN19&gt;0,VN19,"")</f>
        <v/>
      </c>
      <c r="WG19" s="40" t="str">
        <f>IF(VO19&gt;0,VO19,"")</f>
        <v/>
      </c>
      <c r="WH19" s="40" t="str">
        <f>IF(SUM(VL19:VO19)-VP19&gt;0,SUM(VL19:VO19)-VP19,"")</f>
        <v/>
      </c>
      <c r="WI19" s="40" t="str">
        <f>IF(VS19&gt;0,VS19,"")</f>
        <v/>
      </c>
      <c r="WJ19" s="40" t="str">
        <f>IF(VT19&gt;0,VT19,"")</f>
        <v/>
      </c>
      <c r="WK19" s="40" t="str">
        <f>IF(SUM(VQ19:VT19)-VU19&gt;0,SUM(VQ19:VT19)-VU19,"")</f>
        <v/>
      </c>
      <c r="WL19" s="40" t="str">
        <f>IF(MAX(WH19,WK19)&gt;0,MAX(WH19,WK19),"")</f>
        <v/>
      </c>
      <c r="WM19" s="40" t="str">
        <f>IF(VX19&gt;0,VX19,"")</f>
        <v/>
      </c>
      <c r="WN19" s="40" t="str">
        <f>IF(VY19&gt;0,VY19,"")</f>
        <v/>
      </c>
      <c r="WO19" s="40" t="str">
        <f>IF(SUM(VV19:VY19)-VZ19&gt;0,SUM(VV19:VY19)-VZ19,"")</f>
        <v/>
      </c>
      <c r="WP19" s="40" t="str">
        <f>IF(WC19&gt;0,WC19,"")</f>
        <v/>
      </c>
      <c r="WQ19" s="40" t="str">
        <f>IF(WD19&gt;0,WD19,"")</f>
        <v/>
      </c>
      <c r="WR19" s="40" t="str">
        <f>IF(SUM(WA19:WD19)-WE19&gt;0,SUM(WA19:WD19)-WE19,"")</f>
        <v/>
      </c>
      <c r="WS19" s="40" t="str">
        <f>IF(SUM(WL19,WO19,WR19)&gt;0,SUM(WL19,WO19,WR19),"")</f>
        <v/>
      </c>
      <c r="WT19" s="26">
        <f>IF($CP19="P",CA19,(CA19+AZ19)/2)</f>
        <v>8</v>
      </c>
      <c r="WU19" s="26">
        <f>IF($CP19="P",CB19,(CB19+BA19)/2)</f>
        <v>5.5</v>
      </c>
      <c r="WV19" s="26">
        <f>IF($CP19="P",CC19,(CC19+BB19)/2)</f>
        <v>8</v>
      </c>
      <c r="WW19" s="26">
        <f>IF($CP19="P",CD19,(CD19+BC19)/2)</f>
        <v>8.4849999999999994</v>
      </c>
      <c r="WX19" s="26">
        <f>IF($CP19="P",CE19,(CE19+BD19)/2)</f>
        <v>0.45</v>
      </c>
      <c r="WY19" s="26">
        <f>IF($CP19="P",CF19,(CF19+BE19)/2)</f>
        <v>3.45</v>
      </c>
      <c r="WZ19" s="26">
        <f>IF($CP19="P",CG19,(CG19+BF19)/2)</f>
        <v>2.4</v>
      </c>
      <c r="XA19" s="26">
        <f>IF($CP19="P",CH19,(CH19+BG19)/2)</f>
        <v>4.1500000000000004</v>
      </c>
      <c r="XB19" s="26">
        <f>IF($CP19="P",CI19,(CI19+BH19)/2)</f>
        <v>3.79</v>
      </c>
      <c r="XC19" s="26">
        <f>IF($CP19="P",CJ19,(CJ19+BI19)/2)</f>
        <v>0</v>
      </c>
      <c r="XD19" s="26">
        <f>IF($CP19="P",CK19,(CK19+BJ19)/2)</f>
        <v>0</v>
      </c>
      <c r="XE19" s="26">
        <f>IF($CP19="P",CL19,(CL19+BK19)/2)</f>
        <v>0</v>
      </c>
      <c r="XF19" s="26">
        <f>IF($CP19="P",CM19,(CM19+BL19)/2)</f>
        <v>0</v>
      </c>
      <c r="XG19" s="26">
        <f>IF($CP19="P",CN19,(CN19+BM19)/2)</f>
        <v>0</v>
      </c>
      <c r="XH19" s="26">
        <f>IF($CP19="P",CO19,(CO19+BN19)/2)</f>
        <v>0</v>
      </c>
      <c r="XI19" s="28" t="s">
        <v>55</v>
      </c>
      <c r="XJ19" s="11">
        <f>IF(WV19&gt;0,WV19,"")</f>
        <v>8</v>
      </c>
      <c r="XK19" s="11">
        <f>IF(WW19&gt;0,WW19,"")</f>
        <v>8.4849999999999994</v>
      </c>
      <c r="XL19" s="11">
        <f>IF(SUM(WT19:WW19)-WX19&gt;0,SUM(WT19:WW19)-WX19,"")</f>
        <v>29.535</v>
      </c>
      <c r="XM19" s="11">
        <f>IF(XA19&gt;0,XA19,"")</f>
        <v>4.1500000000000004</v>
      </c>
      <c r="XN19" s="11">
        <f>IF(XB19&gt;0,XB19,"")</f>
        <v>3.79</v>
      </c>
      <c r="XO19" s="11">
        <f>IF(SUM(WY19:XB19)-XC19&gt;0,SUM(WY19:XB19)-XC19,"")</f>
        <v>13.79</v>
      </c>
      <c r="XP19" s="11">
        <f>IF(MAX(XL19,XO19)&gt;0,MAX(XL19,XO19),"")</f>
        <v>29.535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29.535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228</v>
      </c>
      <c r="C20" s="4" t="s">
        <v>3</v>
      </c>
      <c r="D20" s="4">
        <v>2002</v>
      </c>
      <c r="E20" s="9">
        <f>SUM(J20:V20)+SUM(J20:T20)*0.0000001+SUM(J20)*0.0000000000001</f>
        <v>189.95001899500528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6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52.800000000000004</v>
      </c>
      <c r="K20" s="8" t="str">
        <f>IF(J20="","",IF(OR(J20=CS20,J20=CV20),$CA$1,IF(OR(J20=BR20,J20=BU20),$AZ$1,IF(OR(J20=AQ20,J20=AT20),$Y$1,""))))</f>
        <v>2023 Domestic 3rd Trial</v>
      </c>
      <c r="L20" s="8">
        <f>IF(COUNT(AQ20,AT20,BR20,BU20,CS20,CV20)&gt;1,LARGE((AQ20,AT20,BR20,BU20,CS20,CV20),2),0)</f>
        <v>36.950000000000003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35.410000000000004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51.19</v>
      </c>
      <c r="Q20" s="8" t="str">
        <f>IF(P20="","",IF(P20=CZ20,$CA$1,IF(P20=BY20,$AZ$1,IF(P20=AX20,$Y$1,""))))</f>
        <v>2023 Domestic 3rd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13.6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2023 Domestic 3rd Trial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2">
        <v>15</v>
      </c>
      <c r="Z20" s="22">
        <v>9.1</v>
      </c>
      <c r="AA20" s="22">
        <v>13.6</v>
      </c>
      <c r="AB20" s="22">
        <v>15.1</v>
      </c>
      <c r="AC20" s="22">
        <v>0</v>
      </c>
      <c r="AD20" s="22">
        <v>10.199999999999999</v>
      </c>
      <c r="AE20" s="22">
        <v>6.3</v>
      </c>
      <c r="AF20" s="22">
        <v>9.5</v>
      </c>
      <c r="AG20" s="22">
        <v>10.95</v>
      </c>
      <c r="AH20" s="22">
        <v>0</v>
      </c>
      <c r="AI20" s="22">
        <v>13.7</v>
      </c>
      <c r="AJ20" s="22">
        <v>8.6</v>
      </c>
      <c r="AK20" s="22">
        <v>13.6</v>
      </c>
      <c r="AL20" s="22">
        <v>15.29</v>
      </c>
      <c r="AM20" s="22">
        <v>0</v>
      </c>
      <c r="AN20" s="27"/>
      <c r="AO20" s="38">
        <f>IF(AA20&gt;0,AA20,"")</f>
        <v>13.6</v>
      </c>
      <c r="AP20" s="38">
        <f>IF(AB20&gt;0,AB20,"")</f>
        <v>15.1</v>
      </c>
      <c r="AQ20" s="40">
        <f>IF(SUM(Y20:AB20)-AC20&gt;0,SUM(Y20:AB20)-AC20,"")</f>
        <v>52.800000000000004</v>
      </c>
      <c r="AR20" s="40">
        <f>IF(AF20&gt;0,AF20,"")</f>
        <v>9.5</v>
      </c>
      <c r="AS20" s="40">
        <f>IF(AG20&gt;0,AG20,"")</f>
        <v>10.95</v>
      </c>
      <c r="AT20" s="40">
        <f>IF(SUM(AD20:AG20)-AH20&gt;0,SUM(AD20:AG20)-AH20,"")</f>
        <v>36.950000000000003</v>
      </c>
      <c r="AU20" s="40">
        <f>IF(AQ20="","",MAX(AQ20,AT20))</f>
        <v>52.800000000000004</v>
      </c>
      <c r="AV20" s="40">
        <f>IF(AK20&gt;0,AK20,"")</f>
        <v>13.6</v>
      </c>
      <c r="AW20" s="40">
        <f>IF(AL20&gt;0,AL20,"")</f>
        <v>15.29</v>
      </c>
      <c r="AX20" s="40">
        <f>IF(SUM(AI20:AL20)-AM20&gt;0,SUM(AI20:AL20)-AM20,"")</f>
        <v>51.19</v>
      </c>
      <c r="AY20" s="40">
        <f>IF(SUM(AU20,AX20)&gt;0,SUM(AU20,AX20),"")</f>
        <v>103.99000000000001</v>
      </c>
      <c r="AZ20" s="26">
        <v>9.5</v>
      </c>
      <c r="BA20" s="26">
        <v>6.6</v>
      </c>
      <c r="BB20" s="26">
        <v>9.3000000000000007</v>
      </c>
      <c r="BC20" s="26">
        <v>10.01</v>
      </c>
      <c r="BD20" s="26">
        <v>0</v>
      </c>
      <c r="BE20" s="26">
        <v>12.9</v>
      </c>
      <c r="BF20" s="26">
        <v>9</v>
      </c>
      <c r="BG20" s="26">
        <v>6.7</v>
      </c>
      <c r="BH20" s="26">
        <v>12.62</v>
      </c>
      <c r="BI20" s="26">
        <v>6.8</v>
      </c>
      <c r="BJ20" s="26"/>
      <c r="BK20" s="26"/>
      <c r="BL20" s="26"/>
      <c r="BM20" s="26"/>
      <c r="BN20" s="26"/>
      <c r="BO20" s="28"/>
      <c r="BP20" s="39">
        <f>IF(BB20&gt;0,BB20,"")</f>
        <v>9.3000000000000007</v>
      </c>
      <c r="BQ20" s="39">
        <f>IF(BC20&gt;0,BC20,"")</f>
        <v>10.01</v>
      </c>
      <c r="BR20" s="11">
        <f>IF(SUM(AZ20:BC20)-BD20&gt;0,SUM(AZ20:BC20)-BD20,"")</f>
        <v>35.410000000000004</v>
      </c>
      <c r="BS20" s="11">
        <f>IF(BG20&gt;0,BG20,"")</f>
        <v>6.7</v>
      </c>
      <c r="BT20" s="11">
        <f>IF(BH20&gt;0,BH20,"")</f>
        <v>12.62</v>
      </c>
      <c r="BU20" s="11">
        <f>IF(SUM(BE20:BH20)-BI20&gt;0,SUM(BE20:BH20)-BI20,"")</f>
        <v>34.42</v>
      </c>
      <c r="BV20" s="11">
        <f>IF(BR20="","",MAX(BR20,BU20))</f>
        <v>35.410000000000004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35.410000000000004</v>
      </c>
      <c r="CA20" s="22">
        <v>2.6</v>
      </c>
      <c r="CB20" s="22">
        <v>1.7</v>
      </c>
      <c r="CC20" s="22">
        <v>3</v>
      </c>
      <c r="CD20" s="22">
        <v>3.02</v>
      </c>
      <c r="CE20" s="22">
        <v>0</v>
      </c>
      <c r="CF20" s="22">
        <v>7.8</v>
      </c>
      <c r="CG20" s="22">
        <v>5.5</v>
      </c>
      <c r="CH20" s="22">
        <v>7.9</v>
      </c>
      <c r="CI20" s="22">
        <v>8.6199999999999992</v>
      </c>
      <c r="CJ20" s="22">
        <v>0</v>
      </c>
      <c r="CK20" s="22"/>
      <c r="CL20" s="22"/>
      <c r="CM20" s="22"/>
      <c r="CN20" s="22"/>
      <c r="CO20" s="22"/>
      <c r="CP20" s="27"/>
      <c r="CQ20" s="38">
        <f>IF(CC20&gt;0,CC20,"")</f>
        <v>3</v>
      </c>
      <c r="CR20" s="38">
        <f>IF(CD20&gt;0,CD20,"")</f>
        <v>3.02</v>
      </c>
      <c r="CS20" s="40">
        <f>IF(SUM(CA20:CD20)-CE20&gt;0,SUM(CA20:CD20)-CE20,"")</f>
        <v>10.32</v>
      </c>
      <c r="CT20" s="40">
        <f>IF(CH20&gt;0,CH20,"")</f>
        <v>7.9</v>
      </c>
      <c r="CU20" s="40">
        <f>IF(CI20&gt;0,CI20,"")</f>
        <v>8.6199999999999992</v>
      </c>
      <c r="CV20" s="40">
        <f>IF(SUM(CF20:CI20)-CJ20&gt;0,SUM(CF20:CI20)-CJ20,"")</f>
        <v>29.82</v>
      </c>
      <c r="CW20" s="40">
        <f>IF(CS20="","",MAX(CS20,CV20))</f>
        <v>29.82</v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>
        <f>IF(SUM(CW20,CZ20)&gt;0,SUM(CW20,CZ20),"")</f>
        <v>29.82</v>
      </c>
      <c r="DB20" s="51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1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0" t="str">
        <f>IF(SX20&gt;0,SX20,"")</f>
        <v/>
      </c>
      <c r="TQ20" s="40" t="str">
        <f>IF(SY20&gt;0,SY20,"")</f>
        <v/>
      </c>
      <c r="TR20" s="40" t="str">
        <f>IF(SUM(SV20:SY20)-SZ20&gt;0,SUM(SV20:SY20)-SZ20,"")</f>
        <v/>
      </c>
      <c r="TS20" s="40" t="str">
        <f>IF(TC20&gt;0,TC20,"")</f>
        <v/>
      </c>
      <c r="TT20" s="40" t="str">
        <f>IF(TD20&gt;0,TD20,"")</f>
        <v/>
      </c>
      <c r="TU20" s="40" t="str">
        <f>IF(SUM(TA20:TD20)-TE20&gt;0,SUM(TA20:TD20)-TE20,"")</f>
        <v/>
      </c>
      <c r="TV20" s="40" t="str">
        <f>IF(MAX(TR20,TU20)&gt;0,MAX(TR20,TU20),"")</f>
        <v/>
      </c>
      <c r="TW20" s="40" t="str">
        <f>IF(TH20&gt;0,TH20,"")</f>
        <v/>
      </c>
      <c r="TX20" s="40" t="str">
        <f>IF(TI20&gt;0,TI20,"")</f>
        <v/>
      </c>
      <c r="TY20" s="40" t="str">
        <f>IF(SUM(TF20:TI20)-TJ20&gt;0,SUM(TF20:TI20)-TJ20,"")</f>
        <v/>
      </c>
      <c r="TZ20" s="40" t="str">
        <f>IF(TM20&gt;0,TM20,"")</f>
        <v/>
      </c>
      <c r="UA20" s="40" t="str">
        <f>IF(TN20&gt;0,TN20,"")</f>
        <v/>
      </c>
      <c r="UB20" s="40" t="str">
        <f>IF(SUM(TK20:TN20)-TO20&gt;0,SUM(TK20:TN20)-TO20,"")</f>
        <v/>
      </c>
      <c r="UC20" s="40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0" t="str">
        <f>IF(VN20&gt;0,VN20,"")</f>
        <v/>
      </c>
      <c r="WG20" s="40" t="str">
        <f>IF(VO20&gt;0,VO20,"")</f>
        <v/>
      </c>
      <c r="WH20" s="40" t="str">
        <f>IF(SUM(VL20:VO20)-VP20&gt;0,SUM(VL20:VO20)-VP20,"")</f>
        <v/>
      </c>
      <c r="WI20" s="40" t="str">
        <f>IF(VS20&gt;0,VS20,"")</f>
        <v/>
      </c>
      <c r="WJ20" s="40" t="str">
        <f>IF(VT20&gt;0,VT20,"")</f>
        <v/>
      </c>
      <c r="WK20" s="40" t="str">
        <f>IF(SUM(VQ20:VT20)-VU20&gt;0,SUM(VQ20:VT20)-VU20,"")</f>
        <v/>
      </c>
      <c r="WL20" s="40" t="str">
        <f>IF(MAX(WH20,WK20)&gt;0,MAX(WH20,WK20),"")</f>
        <v/>
      </c>
      <c r="WM20" s="40" t="str">
        <f>IF(VX20&gt;0,VX20,"")</f>
        <v/>
      </c>
      <c r="WN20" s="40" t="str">
        <f>IF(VY20&gt;0,VY20,"")</f>
        <v/>
      </c>
      <c r="WO20" s="40" t="str">
        <f>IF(SUM(VV20:VY20)-VZ20&gt;0,SUM(VV20:VY20)-VZ20,"")</f>
        <v/>
      </c>
      <c r="WP20" s="40" t="str">
        <f>IF(WC20&gt;0,WC20,"")</f>
        <v/>
      </c>
      <c r="WQ20" s="40" t="str">
        <f>IF(WD20&gt;0,WD20,"")</f>
        <v/>
      </c>
      <c r="WR20" s="40" t="str">
        <f>IF(SUM(WA20:WD20)-WE20&gt;0,SUM(WA20:WD20)-WE20,"")</f>
        <v/>
      </c>
      <c r="WS20" s="40" t="str">
        <f>IF(SUM(WL20,WO20,WR20)&gt;0,SUM(WL20,WO20,WR20),"")</f>
        <v/>
      </c>
      <c r="WT20" s="26">
        <f>IF($CP20="P",CA20,(CA20+AZ20)/2)</f>
        <v>6.05</v>
      </c>
      <c r="WU20" s="26">
        <f>IF($CP20="P",CB20,(CB20+BA20)/2)</f>
        <v>4.1499999999999995</v>
      </c>
      <c r="WV20" s="26">
        <f>IF($CP20="P",CC20,(CC20+BB20)/2)</f>
        <v>6.15</v>
      </c>
      <c r="WW20" s="26">
        <f>IF($CP20="P",CD20,(CD20+BC20)/2)</f>
        <v>6.5149999999999997</v>
      </c>
      <c r="WX20" s="26">
        <f>IF($CP20="P",CE20,(CE20+BD20)/2)</f>
        <v>0</v>
      </c>
      <c r="WY20" s="26">
        <f>IF($CP20="P",CF20,(CF20+BE20)/2)</f>
        <v>10.35</v>
      </c>
      <c r="WZ20" s="26">
        <f>IF($CP20="P",CG20,(CG20+BF20)/2)</f>
        <v>7.25</v>
      </c>
      <c r="XA20" s="26">
        <f>IF($CP20="P",CH20,(CH20+BG20)/2)</f>
        <v>7.3000000000000007</v>
      </c>
      <c r="XB20" s="26">
        <f>IF($CP20="P",CI20,(CI20+BH20)/2)</f>
        <v>10.62</v>
      </c>
      <c r="XC20" s="26">
        <f>IF($CP20="P",CJ20,(CJ20+BI20)/2)</f>
        <v>3.4</v>
      </c>
      <c r="XD20" s="26">
        <f>IF($CP20="P",CK20,(CK20+BJ20)/2)</f>
        <v>0</v>
      </c>
      <c r="XE20" s="26">
        <f>IF($CP20="P",CL20,(CL20+BK20)/2)</f>
        <v>0</v>
      </c>
      <c r="XF20" s="26">
        <f>IF($CP20="P",CM20,(CM20+BL20)/2)</f>
        <v>0</v>
      </c>
      <c r="XG20" s="26">
        <f>IF($CP20="P",CN20,(CN20+BM20)/2)</f>
        <v>0</v>
      </c>
      <c r="XH20" s="26">
        <f>IF($CP20="P",CO20,(CO20+BN20)/2)</f>
        <v>0</v>
      </c>
      <c r="XI20" s="28" t="s">
        <v>55</v>
      </c>
      <c r="XJ20" s="11">
        <f>IF(WV20&gt;0,WV20,"")</f>
        <v>6.15</v>
      </c>
      <c r="XK20" s="11">
        <f>IF(WW20&gt;0,WW20,"")</f>
        <v>6.5149999999999997</v>
      </c>
      <c r="XL20" s="11">
        <f>IF(SUM(WT20:WW20)-WX20&gt;0,SUM(WT20:WW20)-WX20,"")</f>
        <v>22.865000000000002</v>
      </c>
      <c r="XM20" s="11">
        <f>IF(XA20&gt;0,XA20,"")</f>
        <v>7.3000000000000007</v>
      </c>
      <c r="XN20" s="11">
        <f>IF(XB20&gt;0,XB20,"")</f>
        <v>10.62</v>
      </c>
      <c r="XO20" s="11">
        <f>IF(SUM(WY20:XB20)-XC20&gt;0,SUM(WY20:XB20)-XC20,"")</f>
        <v>32.120000000000005</v>
      </c>
      <c r="XP20" s="11">
        <f>IF(MAX(XL20,XO20)&gt;0,MAX(XL20,XO20),"")</f>
        <v>32.120000000000005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32.120000000000005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75</v>
      </c>
      <c r="C21" s="4" t="s">
        <v>74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6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2">
        <v>8.75</v>
      </c>
      <c r="Z21" s="22">
        <v>5.35</v>
      </c>
      <c r="AA21" s="22">
        <v>9.0500000000000007</v>
      </c>
      <c r="AB21" s="22">
        <v>9.27</v>
      </c>
      <c r="AC21" s="22">
        <v>0</v>
      </c>
      <c r="AD21" s="22">
        <v>13.15</v>
      </c>
      <c r="AE21" s="22">
        <v>3.25</v>
      </c>
      <c r="AF21" s="22">
        <v>5.8</v>
      </c>
      <c r="AG21" s="22">
        <v>5.4950000000000001</v>
      </c>
      <c r="AH21" s="22">
        <v>0</v>
      </c>
      <c r="AI21" s="22">
        <v>0</v>
      </c>
      <c r="AJ21" s="22">
        <v>0</v>
      </c>
      <c r="AK21" s="22">
        <v>0</v>
      </c>
      <c r="AL21" s="22">
        <v>0</v>
      </c>
      <c r="AM21" s="22">
        <v>0</v>
      </c>
      <c r="AN21" s="27" t="s">
        <v>55</v>
      </c>
      <c r="AO21" s="38">
        <f>IF(AA21&gt;0,AA21,"")</f>
        <v>9.0500000000000007</v>
      </c>
      <c r="AP21" s="38">
        <f>IF(AB21&gt;0,AB21,"")</f>
        <v>9.27</v>
      </c>
      <c r="AQ21" s="40">
        <f>IF(SUM(Y21:AB21)-AC21&gt;0,SUM(Y21:AB21)-AC21,"")</f>
        <v>32.42</v>
      </c>
      <c r="AR21" s="40">
        <f>IF(AF21&gt;0,AF21,"")</f>
        <v>5.8</v>
      </c>
      <c r="AS21" s="40">
        <f>IF(AG21&gt;0,AG21,"")</f>
        <v>5.4950000000000001</v>
      </c>
      <c r="AT21" s="40">
        <f>IF(SUM(AD21:AG21)-AH21&gt;0,SUM(AD21:AG21)-AH21,"")</f>
        <v>27.695</v>
      </c>
      <c r="AU21" s="40">
        <f>IF(AQ21="","",MAX(AQ21,AT21))</f>
        <v>32.42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32.42</v>
      </c>
      <c r="AZ21" s="26">
        <v>13.1</v>
      </c>
      <c r="BA21" s="26">
        <v>9</v>
      </c>
      <c r="BB21" s="26">
        <v>12.5</v>
      </c>
      <c r="BC21" s="26">
        <v>14.07</v>
      </c>
      <c r="BD21" s="26">
        <v>1</v>
      </c>
      <c r="BE21" s="26">
        <v>11.9</v>
      </c>
      <c r="BF21" s="26">
        <v>8.1</v>
      </c>
      <c r="BG21" s="26">
        <v>9.9</v>
      </c>
      <c r="BH21" s="26">
        <v>12.74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12.5</v>
      </c>
      <c r="BQ21" s="39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2">
        <v>14.4</v>
      </c>
      <c r="CB21" s="22">
        <v>8.5</v>
      </c>
      <c r="CC21" s="22">
        <v>15</v>
      </c>
      <c r="CD21" s="22">
        <v>14.65</v>
      </c>
      <c r="CE21" s="22">
        <v>0</v>
      </c>
      <c r="CF21" s="22">
        <v>1.4</v>
      </c>
      <c r="CG21" s="22">
        <v>0.9</v>
      </c>
      <c r="CH21" s="22">
        <v>2</v>
      </c>
      <c r="CI21" s="22">
        <v>1.6</v>
      </c>
      <c r="CJ21" s="22">
        <v>0</v>
      </c>
      <c r="CK21" s="22">
        <v>7.5</v>
      </c>
      <c r="CL21" s="22">
        <v>4.2</v>
      </c>
      <c r="CM21" s="22">
        <v>7.6</v>
      </c>
      <c r="CN21" s="22">
        <v>7.74</v>
      </c>
      <c r="CO21" s="22">
        <v>0</v>
      </c>
      <c r="CP21" s="27"/>
      <c r="CQ21" s="38">
        <f>IF(CC21&gt;0,CC21,"")</f>
        <v>15</v>
      </c>
      <c r="CR21" s="38">
        <f>IF(CD21&gt;0,CD21,"")</f>
        <v>14.65</v>
      </c>
      <c r="CS21" s="40">
        <f>IF(SUM(CA21:CD21)-CE21&gt;0,SUM(CA21:CD21)-CE21,"")</f>
        <v>52.55</v>
      </c>
      <c r="CT21" s="40">
        <f>IF(CH21&gt;0,CH21,"")</f>
        <v>2</v>
      </c>
      <c r="CU21" s="40">
        <f>IF(CI21&gt;0,CI21,"")</f>
        <v>1.6</v>
      </c>
      <c r="CV21" s="40">
        <f>IF(SUM(CF21:CI21)-CJ21&gt;0,SUM(CF21:CI21)-CJ21,"")</f>
        <v>5.9</v>
      </c>
      <c r="CW21" s="40">
        <f>IF(CS21="","",MAX(CS21,CV21))</f>
        <v>52.55</v>
      </c>
      <c r="CX21" s="40">
        <f>IF(CM21&gt;0,CM21,"")</f>
        <v>7.6</v>
      </c>
      <c r="CY21" s="40">
        <f>IF(CN21&gt;0,CN21,"")</f>
        <v>7.74</v>
      </c>
      <c r="CZ21" s="40">
        <f>IF(SUM(CK21:CN21)-CO21&gt;0,SUM(CK21:CN21)-CO21,"")</f>
        <v>27.04</v>
      </c>
      <c r="DA21" s="40">
        <f>IF(SUM(CW21,CZ21)&gt;0,SUM(CW21,CZ21),"")</f>
        <v>79.59</v>
      </c>
      <c r="DB21" s="51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1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0" t="str">
        <f>IF(SX21&gt;0,SX21,"")</f>
        <v/>
      </c>
      <c r="TQ21" s="40" t="str">
        <f>IF(SY21&gt;0,SY21,"")</f>
        <v/>
      </c>
      <c r="TR21" s="40" t="str">
        <f>IF(SUM(SV21:SY21)-SZ21&gt;0,SUM(SV21:SY21)-SZ21,"")</f>
        <v/>
      </c>
      <c r="TS21" s="40" t="str">
        <f>IF(TC21&gt;0,TC21,"")</f>
        <v/>
      </c>
      <c r="TT21" s="40" t="str">
        <f>IF(TD21&gt;0,TD21,"")</f>
        <v/>
      </c>
      <c r="TU21" s="40" t="str">
        <f>IF(SUM(TA21:TD21)-TE21&gt;0,SUM(TA21:TD21)-TE21,"")</f>
        <v/>
      </c>
      <c r="TV21" s="40" t="str">
        <f>IF(MAX(TR21,TU21)&gt;0,MAX(TR21,TU21),"")</f>
        <v/>
      </c>
      <c r="TW21" s="40" t="str">
        <f>IF(TH21&gt;0,TH21,"")</f>
        <v/>
      </c>
      <c r="TX21" s="40" t="str">
        <f>IF(TI21&gt;0,TI21,"")</f>
        <v/>
      </c>
      <c r="TY21" s="40" t="str">
        <f>IF(SUM(TF21:TI21)-TJ21&gt;0,SUM(TF21:TI21)-TJ21,"")</f>
        <v/>
      </c>
      <c r="TZ21" s="40" t="str">
        <f>IF(TM21&gt;0,TM21,"")</f>
        <v/>
      </c>
      <c r="UA21" s="40" t="str">
        <f>IF(TN21&gt;0,TN21,"")</f>
        <v/>
      </c>
      <c r="UB21" s="40" t="str">
        <f>IF(SUM(TK21:TN21)-TO21&gt;0,SUM(TK21:TN21)-TO21,"")</f>
        <v/>
      </c>
      <c r="UC21" s="40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0" t="str">
        <f>IF(VN21&gt;0,VN21,"")</f>
        <v/>
      </c>
      <c r="WG21" s="40" t="str">
        <f>IF(VO21&gt;0,VO21,"")</f>
        <v/>
      </c>
      <c r="WH21" s="40" t="str">
        <f>IF(SUM(VL21:VO21)-VP21&gt;0,SUM(VL21:VO21)-VP21,"")</f>
        <v/>
      </c>
      <c r="WI21" s="40" t="str">
        <f>IF(VS21&gt;0,VS21,"")</f>
        <v/>
      </c>
      <c r="WJ21" s="40" t="str">
        <f>IF(VT21&gt;0,VT21,"")</f>
        <v/>
      </c>
      <c r="WK21" s="40" t="str">
        <f>IF(SUM(VQ21:VT21)-VU21&gt;0,SUM(VQ21:VT21)-VU21,"")</f>
        <v/>
      </c>
      <c r="WL21" s="40" t="str">
        <f>IF(MAX(WH21,WK21)&gt;0,MAX(WH21,WK21),"")</f>
        <v/>
      </c>
      <c r="WM21" s="40" t="str">
        <f>IF(VX21&gt;0,VX21,"")</f>
        <v/>
      </c>
      <c r="WN21" s="40" t="str">
        <f>IF(VY21&gt;0,VY21,"")</f>
        <v/>
      </c>
      <c r="WO21" s="40" t="str">
        <f>IF(SUM(VV21:VY21)-VZ21&gt;0,SUM(VV21:VY21)-VZ21,"")</f>
        <v/>
      </c>
      <c r="WP21" s="40" t="str">
        <f>IF(WC21&gt;0,WC21,"")</f>
        <v/>
      </c>
      <c r="WQ21" s="40" t="str">
        <f>IF(WD21&gt;0,WD21,"")</f>
        <v/>
      </c>
      <c r="WR21" s="40" t="str">
        <f>IF(SUM(WA21:WD21)-WE21&gt;0,SUM(WA21:WD21)-WE21,"")</f>
        <v/>
      </c>
      <c r="WS21" s="40" t="str">
        <f>IF(SUM(WL21,WO21,WR21)&gt;0,SUM(WL21,WO21,WR21),"")</f>
        <v/>
      </c>
      <c r="WT21" s="26">
        <f>IF($CP21="P",CA21,(CA21+AZ21)/2)</f>
        <v>13.75</v>
      </c>
      <c r="WU21" s="26">
        <f>IF($CP21="P",CB21,(CB21+BA21)/2)</f>
        <v>8.75</v>
      </c>
      <c r="WV21" s="26">
        <f>IF($CP21="P",CC21,(CC21+BB21)/2)</f>
        <v>13.75</v>
      </c>
      <c r="WW21" s="26">
        <f>IF($CP21="P",CD21,(CD21+BC21)/2)</f>
        <v>14.36</v>
      </c>
      <c r="WX21" s="26">
        <f>IF($CP21="P",CE21,(CE21+BD21)/2)</f>
        <v>0.5</v>
      </c>
      <c r="WY21" s="26">
        <f>IF($CP21="P",CF21,(CF21+BE21)/2)</f>
        <v>6.65</v>
      </c>
      <c r="WZ21" s="26">
        <f>IF($CP21="P",CG21,(CG21+BF21)/2)</f>
        <v>4.5</v>
      </c>
      <c r="XA21" s="26">
        <f>IF($CP21="P",CH21,(CH21+BG21)/2)</f>
        <v>5.95</v>
      </c>
      <c r="XB21" s="26">
        <f>IF($CP21="P",CI21,(CI21+BH21)/2)</f>
        <v>7.17</v>
      </c>
      <c r="XC21" s="26">
        <f>IF($CP21="P",CJ21,(CJ21+BI21)/2)</f>
        <v>0</v>
      </c>
      <c r="XD21" s="26">
        <f>IF($CP21="P",CK21,(CK21+BJ21)/2)</f>
        <v>3.75</v>
      </c>
      <c r="XE21" s="26">
        <f>IF($CP21="P",CL21,(CL21+BK21)/2)</f>
        <v>2.1</v>
      </c>
      <c r="XF21" s="26">
        <f>IF($CP21="P",CM21,(CM21+BL21)/2)</f>
        <v>3.8</v>
      </c>
      <c r="XG21" s="26">
        <f>IF($CP21="P",CN21,(CN21+BM21)/2)</f>
        <v>3.87</v>
      </c>
      <c r="XH21" s="26">
        <f>IF($CP21="P",CO21,(CO21+BN21)/2)</f>
        <v>0</v>
      </c>
      <c r="XI21" s="28" t="s">
        <v>55</v>
      </c>
      <c r="XJ21" s="11">
        <f>IF(WV21&gt;0,WV21,"")</f>
        <v>13.75</v>
      </c>
      <c r="XK21" s="11">
        <f>IF(WW21&gt;0,WW21,"")</f>
        <v>14.36</v>
      </c>
      <c r="XL21" s="11">
        <f>IF(SUM(WT21:WW21)-WX21&gt;0,SUM(WT21:WW21)-WX21,"")</f>
        <v>50.11</v>
      </c>
      <c r="XM21" s="11">
        <f>IF(XA21&gt;0,XA21,"")</f>
        <v>5.95</v>
      </c>
      <c r="XN21" s="11">
        <f>IF(XB21&gt;0,XB21,"")</f>
        <v>7.17</v>
      </c>
      <c r="XO21" s="11">
        <f>IF(SUM(WY21:XB21)-XC21&gt;0,SUM(WY21:XB21)-XC21,"")</f>
        <v>24.270000000000003</v>
      </c>
      <c r="XP21" s="11">
        <f>IF(MAX(XL21,XO21)&gt;0,MAX(XL21,XO21),"")</f>
        <v>50.11</v>
      </c>
      <c r="XQ21" s="11">
        <f>IF(XF21&gt;0,XF21,"")</f>
        <v>3.8</v>
      </c>
      <c r="XR21" s="11">
        <f>IF(XG21&gt;0,XG21,"")</f>
        <v>3.87</v>
      </c>
      <c r="XS21" s="11">
        <f>IF(SUM(XD21:XG21)-XH21&gt;0,SUM(XD21:XG21)-XH21,"")</f>
        <v>13.52</v>
      </c>
      <c r="XT21" s="11">
        <f>IF(SUM(XP21,XS21)&gt;0,SUM(XP21,XS21),"")</f>
        <v>63.629999999999995</v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229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6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3.3</v>
      </c>
      <c r="BA22" s="26">
        <v>1.8</v>
      </c>
      <c r="BB22" s="26">
        <v>3</v>
      </c>
      <c r="BC22" s="26">
        <v>3.38</v>
      </c>
      <c r="BD22" s="26">
        <v>0</v>
      </c>
      <c r="BE22" s="26">
        <v>0</v>
      </c>
      <c r="BF22" s="26">
        <v>0</v>
      </c>
      <c r="BG22" s="26">
        <v>0</v>
      </c>
      <c r="BH22" s="26">
        <v>0</v>
      </c>
      <c r="BI22" s="26">
        <v>0</v>
      </c>
      <c r="BJ22" s="26"/>
      <c r="BK22" s="26"/>
      <c r="BL22" s="26"/>
      <c r="BM22" s="26"/>
      <c r="BN22" s="26"/>
      <c r="BO22" s="28"/>
      <c r="BP22" s="39">
        <f>IF(BB22&gt;0,BB22,"")</f>
        <v>3</v>
      </c>
      <c r="BQ22" s="39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2">
        <v>15.3</v>
      </c>
      <c r="CB22" s="22">
        <v>9.3000000000000007</v>
      </c>
      <c r="CC22" s="22">
        <v>11.9</v>
      </c>
      <c r="CD22" s="22">
        <v>15.53</v>
      </c>
      <c r="CE22" s="22">
        <v>1.6</v>
      </c>
      <c r="CF22" s="22">
        <v>14.8</v>
      </c>
      <c r="CG22" s="22">
        <v>9.3000000000000007</v>
      </c>
      <c r="CH22" s="22">
        <v>11.9</v>
      </c>
      <c r="CI22" s="22">
        <v>15.13</v>
      </c>
      <c r="CJ22" s="22">
        <v>1.6</v>
      </c>
      <c r="CK22" s="22">
        <v>5.8</v>
      </c>
      <c r="CL22" s="22">
        <v>3.5</v>
      </c>
      <c r="CM22" s="22">
        <v>5.2</v>
      </c>
      <c r="CN22" s="22">
        <v>6.23</v>
      </c>
      <c r="CO22" s="22">
        <v>0.2</v>
      </c>
      <c r="CP22" s="27"/>
      <c r="CQ22" s="38">
        <f>IF(CC22&gt;0,CC22,"")</f>
        <v>11.9</v>
      </c>
      <c r="CR22" s="38">
        <f>IF(CD22&gt;0,CD22,"")</f>
        <v>15.53</v>
      </c>
      <c r="CS22" s="40">
        <f>IF(SUM(CA22:CD22)-CE22&gt;0,SUM(CA22:CD22)-CE22,"")</f>
        <v>50.43</v>
      </c>
      <c r="CT22" s="40">
        <f>IF(CH22&gt;0,CH22,"")</f>
        <v>11.9</v>
      </c>
      <c r="CU22" s="40">
        <f>IF(CI22&gt;0,CI22,"")</f>
        <v>15.13</v>
      </c>
      <c r="CV22" s="40">
        <f>IF(SUM(CF22:CI22)-CJ22&gt;0,SUM(CF22:CI22)-CJ22,"")</f>
        <v>49.53</v>
      </c>
      <c r="CW22" s="40">
        <f>IF(CS22="","",MAX(CS22,CV22))</f>
        <v>50.43</v>
      </c>
      <c r="CX22" s="40">
        <f>IF(CM22&gt;0,CM22,"")</f>
        <v>5.2</v>
      </c>
      <c r="CY22" s="40">
        <f>IF(CN22&gt;0,CN22,"")</f>
        <v>6.23</v>
      </c>
      <c r="CZ22" s="40">
        <f>IF(SUM(CK22:CN22)-CO22&gt;0,SUM(CK22:CN22)-CO22,"")</f>
        <v>20.53</v>
      </c>
      <c r="DA22" s="40">
        <f>IF(SUM(CW22,CZ22)&gt;0,SUM(CW22,CZ22),"")</f>
        <v>70.960000000000008</v>
      </c>
      <c r="DB22" s="51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1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0" t="str">
        <f>IF(SX22&gt;0,SX22,"")</f>
        <v/>
      </c>
      <c r="TQ22" s="40" t="str">
        <f>IF(SY22&gt;0,SY22,"")</f>
        <v/>
      </c>
      <c r="TR22" s="40" t="str">
        <f>IF(SUM(SV22:SY22)-SZ22&gt;0,SUM(SV22:SY22)-SZ22,"")</f>
        <v/>
      </c>
      <c r="TS22" s="40" t="str">
        <f>IF(TC22&gt;0,TC22,"")</f>
        <v/>
      </c>
      <c r="TT22" s="40" t="str">
        <f>IF(TD22&gt;0,TD22,"")</f>
        <v/>
      </c>
      <c r="TU22" s="40" t="str">
        <f>IF(SUM(TA22:TD22)-TE22&gt;0,SUM(TA22:TD22)-TE22,"")</f>
        <v/>
      </c>
      <c r="TV22" s="40" t="str">
        <f>IF(MAX(TR22,TU22)&gt;0,MAX(TR22,TU22),"")</f>
        <v/>
      </c>
      <c r="TW22" s="40" t="str">
        <f>IF(TH22&gt;0,TH22,"")</f>
        <v/>
      </c>
      <c r="TX22" s="40" t="str">
        <f>IF(TI22&gt;0,TI22,"")</f>
        <v/>
      </c>
      <c r="TY22" s="40" t="str">
        <f>IF(SUM(TF22:TI22)-TJ22&gt;0,SUM(TF22:TI22)-TJ22,"")</f>
        <v/>
      </c>
      <c r="TZ22" s="40" t="str">
        <f>IF(TM22&gt;0,TM22,"")</f>
        <v/>
      </c>
      <c r="UA22" s="40" t="str">
        <f>IF(TN22&gt;0,TN22,"")</f>
        <v/>
      </c>
      <c r="UB22" s="40" t="str">
        <f>IF(SUM(TK22:TN22)-TO22&gt;0,SUM(TK22:TN22)-TO22,"")</f>
        <v/>
      </c>
      <c r="UC22" s="40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0" t="str">
        <f>IF(VN22&gt;0,VN22,"")</f>
        <v/>
      </c>
      <c r="WG22" s="40" t="str">
        <f>IF(VO22&gt;0,VO22,"")</f>
        <v/>
      </c>
      <c r="WH22" s="40" t="str">
        <f>IF(SUM(VL22:VO22)-VP22&gt;0,SUM(VL22:VO22)-VP22,"")</f>
        <v/>
      </c>
      <c r="WI22" s="40" t="str">
        <f>IF(VS22&gt;0,VS22,"")</f>
        <v/>
      </c>
      <c r="WJ22" s="40" t="str">
        <f>IF(VT22&gt;0,VT22,"")</f>
        <v/>
      </c>
      <c r="WK22" s="40" t="str">
        <f>IF(SUM(VQ22:VT22)-VU22&gt;0,SUM(VQ22:VT22)-VU22,"")</f>
        <v/>
      </c>
      <c r="WL22" s="40" t="str">
        <f>IF(MAX(WH22,WK22)&gt;0,MAX(WH22,WK22),"")</f>
        <v/>
      </c>
      <c r="WM22" s="40" t="str">
        <f>IF(VX22&gt;0,VX22,"")</f>
        <v/>
      </c>
      <c r="WN22" s="40" t="str">
        <f>IF(VY22&gt;0,VY22,"")</f>
        <v/>
      </c>
      <c r="WO22" s="40" t="str">
        <f>IF(SUM(VV22:VY22)-VZ22&gt;0,SUM(VV22:VY22)-VZ22,"")</f>
        <v/>
      </c>
      <c r="WP22" s="40" t="str">
        <f>IF(WC22&gt;0,WC22,"")</f>
        <v/>
      </c>
      <c r="WQ22" s="40" t="str">
        <f>IF(WD22&gt;0,WD22,"")</f>
        <v/>
      </c>
      <c r="WR22" s="40" t="str">
        <f>IF(SUM(WA22:WD22)-WE22&gt;0,SUM(WA22:WD22)-WE22,"")</f>
        <v/>
      </c>
      <c r="WS22" s="40" t="str">
        <f>IF(SUM(WL22,WO22,WR22)&gt;0,SUM(WL22,WO22,WR22),"")</f>
        <v/>
      </c>
      <c r="WT22" s="26">
        <f>IF($CP22="P",CA22,(CA22+AZ22)/2)</f>
        <v>9.3000000000000007</v>
      </c>
      <c r="WU22" s="26">
        <f>IF($CP22="P",CB22,(CB22+BA22)/2)</f>
        <v>5.5500000000000007</v>
      </c>
      <c r="WV22" s="26">
        <f>IF($CP22="P",CC22,(CC22+BB22)/2)</f>
        <v>7.45</v>
      </c>
      <c r="WW22" s="26">
        <f>IF($CP22="P",CD22,(CD22+BC22)/2)</f>
        <v>9.4550000000000001</v>
      </c>
      <c r="WX22" s="26">
        <f>IF($CP22="P",CE22,(CE22+BD22)/2)</f>
        <v>0.8</v>
      </c>
      <c r="WY22" s="26">
        <f>IF($CP22="P",CF22,(CF22+BE22)/2)</f>
        <v>7.4</v>
      </c>
      <c r="WZ22" s="26">
        <f>IF($CP22="P",CG22,(CG22+BF22)/2)</f>
        <v>4.6500000000000004</v>
      </c>
      <c r="XA22" s="26">
        <f>IF($CP22="P",CH22,(CH22+BG22)/2)</f>
        <v>5.95</v>
      </c>
      <c r="XB22" s="26">
        <f>IF($CP22="P",CI22,(CI22+BH22)/2)</f>
        <v>7.5650000000000004</v>
      </c>
      <c r="XC22" s="26">
        <f>IF($CP22="P",CJ22,(CJ22+BI22)/2)</f>
        <v>0.8</v>
      </c>
      <c r="XD22" s="26">
        <f>IF($CP22="P",CK22,(CK22+BJ22)/2)</f>
        <v>2.9</v>
      </c>
      <c r="XE22" s="26">
        <f>IF($CP22="P",CL22,(CL22+BK22)/2)</f>
        <v>1.75</v>
      </c>
      <c r="XF22" s="26">
        <f>IF($CP22="P",CM22,(CM22+BL22)/2)</f>
        <v>2.6</v>
      </c>
      <c r="XG22" s="26">
        <f>IF($CP22="P",CN22,(CN22+BM22)/2)</f>
        <v>3.1150000000000002</v>
      </c>
      <c r="XH22" s="26">
        <f>IF($CP22="P",CO22,(CO22+BN22)/2)</f>
        <v>0.1</v>
      </c>
      <c r="XI22" s="28" t="s">
        <v>55</v>
      </c>
      <c r="XJ22" s="11">
        <f>IF(WV22&gt;0,WV22,"")</f>
        <v>7.45</v>
      </c>
      <c r="XK22" s="11">
        <f>IF(WW22&gt;0,WW22,"")</f>
        <v>9.4550000000000001</v>
      </c>
      <c r="XL22" s="11">
        <f>IF(SUM(WT22:WW22)-WX22&gt;0,SUM(WT22:WW22)-WX22,"")</f>
        <v>30.955000000000002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30.955000000000002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41.22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31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6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13.8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2">
        <v>13.4</v>
      </c>
      <c r="Z23" s="22">
        <v>9.1</v>
      </c>
      <c r="AA23" s="22">
        <v>13.8</v>
      </c>
      <c r="AB23" s="22">
        <v>15.98</v>
      </c>
      <c r="AC23" s="22">
        <v>0.4</v>
      </c>
      <c r="AD23" s="22">
        <v>13.5</v>
      </c>
      <c r="AE23" s="22">
        <v>8.9</v>
      </c>
      <c r="AF23" s="22">
        <v>13.8</v>
      </c>
      <c r="AG23" s="22">
        <v>16.07</v>
      </c>
      <c r="AH23" s="22">
        <v>0.2</v>
      </c>
      <c r="AI23" s="22"/>
      <c r="AJ23" s="22"/>
      <c r="AK23" s="22"/>
      <c r="AL23" s="22"/>
      <c r="AM23" s="22"/>
      <c r="AN23" s="27"/>
      <c r="AO23" s="38">
        <f>IF(AA23&gt;0,AA23,"")</f>
        <v>13.8</v>
      </c>
      <c r="AP23" s="38">
        <f>IF(AB23&gt;0,AB23,"")</f>
        <v>15.98</v>
      </c>
      <c r="AQ23" s="40">
        <f>IF(SUM(Y23:AB23)-AC23&gt;0,SUM(Y23:AB23)-AC23,"")</f>
        <v>51.88</v>
      </c>
      <c r="AR23" s="40">
        <f>IF(AF23&gt;0,AF23,"")</f>
        <v>13.8</v>
      </c>
      <c r="AS23" s="40">
        <f>IF(AG23&gt;0,AG23,"")</f>
        <v>16.07</v>
      </c>
      <c r="AT23" s="40">
        <f>IF(SUM(AD23:AG23)-AH23&gt;0,SUM(AD23:AG23)-AH23,"")</f>
        <v>52.07</v>
      </c>
      <c r="AU23" s="40">
        <f>IF(AQ23="","",MAX(AQ23,AT23))</f>
        <v>52.07</v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>
        <f>IF(SUM(AU23,AX23)&gt;0,SUM(AU23,AX23),"")</f>
        <v>52.07</v>
      </c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8"/>
      <c r="BP23" s="39" t="str">
        <f>IF(BB23&gt;0,BB23,"")</f>
        <v/>
      </c>
      <c r="BQ23" s="39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7"/>
      <c r="CQ23" s="38" t="str">
        <f>IF(CC23&gt;0,CC23,"")</f>
        <v/>
      </c>
      <c r="CR23" s="38" t="str">
        <f>IF(CD23&gt;0,CD23,"")</f>
        <v/>
      </c>
      <c r="CS23" s="40" t="str">
        <f>IF(SUM(CA23:CD23)-CE23&gt;0,SUM(CA23:CD23)-CE23,"")</f>
        <v/>
      </c>
      <c r="CT23" s="40" t="str">
        <f>IF(CH23&gt;0,CH23,"")</f>
        <v/>
      </c>
      <c r="CU23" s="40" t="str">
        <f>IF(CI23&gt;0,CI23,"")</f>
        <v/>
      </c>
      <c r="CV23" s="40" t="str">
        <f>IF(SUM(CF23:CI23)-CJ23&gt;0,SUM(CF23:CI23)-CJ23,"")</f>
        <v/>
      </c>
      <c r="CW23" s="40" t="str">
        <f>IF(CS23="","",MAX(CS23,CV23))</f>
        <v/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 t="str">
        <f>IF(SUM(CW23,CZ23)&gt;0,SUM(CW23,CZ23),"")</f>
        <v/>
      </c>
      <c r="DB23" s="51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1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0" t="str">
        <f>IF(SX23&gt;0,SX23,"")</f>
        <v/>
      </c>
      <c r="TQ23" s="40" t="str">
        <f>IF(SY23&gt;0,SY23,"")</f>
        <v/>
      </c>
      <c r="TR23" s="40" t="str">
        <f>IF(SUM(SV23:SY23)-SZ23&gt;0,SUM(SV23:SY23)-SZ23,"")</f>
        <v/>
      </c>
      <c r="TS23" s="40" t="str">
        <f>IF(TC23&gt;0,TC23,"")</f>
        <v/>
      </c>
      <c r="TT23" s="40" t="str">
        <f>IF(TD23&gt;0,TD23,"")</f>
        <v/>
      </c>
      <c r="TU23" s="40" t="str">
        <f>IF(SUM(TA23:TD23)-TE23&gt;0,SUM(TA23:TD23)-TE23,"")</f>
        <v/>
      </c>
      <c r="TV23" s="40" t="str">
        <f>IF(MAX(TR23,TU23)&gt;0,MAX(TR23,TU23),"")</f>
        <v/>
      </c>
      <c r="TW23" s="40" t="str">
        <f>IF(TH23&gt;0,TH23,"")</f>
        <v/>
      </c>
      <c r="TX23" s="40" t="str">
        <f>IF(TI23&gt;0,TI23,"")</f>
        <v/>
      </c>
      <c r="TY23" s="40" t="str">
        <f>IF(SUM(TF23:TI23)-TJ23&gt;0,SUM(TF23:TI23)-TJ23,"")</f>
        <v/>
      </c>
      <c r="TZ23" s="40" t="str">
        <f>IF(TM23&gt;0,TM23,"")</f>
        <v/>
      </c>
      <c r="UA23" s="40" t="str">
        <f>IF(TN23&gt;0,TN23,"")</f>
        <v/>
      </c>
      <c r="UB23" s="40" t="str">
        <f>IF(SUM(TK23:TN23)-TO23&gt;0,SUM(TK23:TN23)-TO23,"")</f>
        <v/>
      </c>
      <c r="UC23" s="40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0" t="str">
        <f>IF(VN23&gt;0,VN23,"")</f>
        <v/>
      </c>
      <c r="WG23" s="40" t="str">
        <f>IF(VO23&gt;0,VO23,"")</f>
        <v/>
      </c>
      <c r="WH23" s="40" t="str">
        <f>IF(SUM(VL23:VO23)-VP23&gt;0,SUM(VL23:VO23)-VP23,"")</f>
        <v/>
      </c>
      <c r="WI23" s="40" t="str">
        <f>IF(VS23&gt;0,VS23,"")</f>
        <v/>
      </c>
      <c r="WJ23" s="40" t="str">
        <f>IF(VT23&gt;0,VT23,"")</f>
        <v/>
      </c>
      <c r="WK23" s="40" t="str">
        <f>IF(SUM(VQ23:VT23)-VU23&gt;0,SUM(VQ23:VT23)-VU23,"")</f>
        <v/>
      </c>
      <c r="WL23" s="40" t="str">
        <f>IF(MAX(WH23,WK23)&gt;0,MAX(WH23,WK23),"")</f>
        <v/>
      </c>
      <c r="WM23" s="40" t="str">
        <f>IF(VX23&gt;0,VX23,"")</f>
        <v/>
      </c>
      <c r="WN23" s="40" t="str">
        <f>IF(VY23&gt;0,VY23,"")</f>
        <v/>
      </c>
      <c r="WO23" s="40" t="str">
        <f>IF(SUM(VV23:VY23)-VZ23&gt;0,SUM(VV23:VY23)-VZ23,"")</f>
        <v/>
      </c>
      <c r="WP23" s="40" t="str">
        <f>IF(WC23&gt;0,WC23,"")</f>
        <v/>
      </c>
      <c r="WQ23" s="40" t="str">
        <f>IF(WD23&gt;0,WD23,"")</f>
        <v/>
      </c>
      <c r="WR23" s="40" t="str">
        <f>IF(SUM(WA23:WD23)-WE23&gt;0,SUM(WA23:WD23)-WE23,"")</f>
        <v/>
      </c>
      <c r="WS23" s="40" t="str">
        <f>IF(SUM(WL23,WO23,WR23)&gt;0,SUM(WL23,WO23,WR23),"")</f>
        <v/>
      </c>
      <c r="WT23" s="26">
        <f>IF($CP23="P",CA23,(CA23+AZ23)/2)</f>
        <v>0</v>
      </c>
      <c r="WU23" s="26">
        <f>IF($CP23="P",CB23,(CB23+BA23)/2)</f>
        <v>0</v>
      </c>
      <c r="WV23" s="26">
        <f>IF($CP23="P",CC23,(CC23+BB23)/2)</f>
        <v>0</v>
      </c>
      <c r="WW23" s="26">
        <f>IF($CP23="P",CD23,(CD23+BC23)/2)</f>
        <v>0</v>
      </c>
      <c r="WX23" s="26">
        <f>IF($CP23="P",CE23,(CE23+BD23)/2)</f>
        <v>0</v>
      </c>
      <c r="WY23" s="26">
        <f>IF($CP23="P",CF23,(CF23+BE23)/2)</f>
        <v>0</v>
      </c>
      <c r="WZ23" s="26">
        <f>IF($CP23="P",CG23,(CG23+BF23)/2)</f>
        <v>0</v>
      </c>
      <c r="XA23" s="26">
        <f>IF($CP23="P",CH23,(CH23+BG23)/2)</f>
        <v>0</v>
      </c>
      <c r="XB23" s="26">
        <f>IF($CP23="P",CI23,(CI23+BH23)/2)</f>
        <v>0</v>
      </c>
      <c r="XC23" s="26">
        <f>IF($CP23="P",CJ23,(CJ23+BI23)/2)</f>
        <v>0</v>
      </c>
      <c r="XD23" s="26">
        <f>IF($CP23="P",CK23,(CK23+BJ23)/2)</f>
        <v>0</v>
      </c>
      <c r="XE23" s="26">
        <f>IF($CP23="P",CL23,(CL23+BK23)/2)</f>
        <v>0</v>
      </c>
      <c r="XF23" s="26">
        <f>IF($CP23="P",CM23,(CM23+BL23)/2)</f>
        <v>0</v>
      </c>
      <c r="XG23" s="26">
        <f>IF($CP23="P",CN23,(CN23+BM23)/2)</f>
        <v>0</v>
      </c>
      <c r="XH23" s="26">
        <f>IF($CP23="P",CO23,(CO23+BN23)/2)</f>
        <v>0</v>
      </c>
      <c r="XI23" s="28" t="s">
        <v>55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67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6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8"/>
      <c r="BP24" s="39" t="str">
        <f>IF(BB24&gt;0,BB24,"")</f>
        <v/>
      </c>
      <c r="BQ24" s="39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2">
        <v>1.4</v>
      </c>
      <c r="CB24" s="22">
        <v>1</v>
      </c>
      <c r="CC24" s="22">
        <v>1.5</v>
      </c>
      <c r="CD24" s="22">
        <v>1.72</v>
      </c>
      <c r="CE24" s="22">
        <v>0</v>
      </c>
      <c r="CF24" s="22">
        <v>12.4</v>
      </c>
      <c r="CG24" s="22">
        <v>9.1999999999999993</v>
      </c>
      <c r="CH24" s="22">
        <v>12.2</v>
      </c>
      <c r="CI24" s="22">
        <v>15.24</v>
      </c>
      <c r="CJ24" s="22">
        <v>1.3</v>
      </c>
      <c r="CK24" s="22"/>
      <c r="CL24" s="22"/>
      <c r="CM24" s="22"/>
      <c r="CN24" s="22"/>
      <c r="CO24" s="22"/>
      <c r="CP24" s="27"/>
      <c r="CQ24" s="38">
        <f>IF(CC24&gt;0,CC24,"")</f>
        <v>1.5</v>
      </c>
      <c r="CR24" s="38">
        <f>IF(CD24&gt;0,CD24,"")</f>
        <v>1.72</v>
      </c>
      <c r="CS24" s="40">
        <f>IF(SUM(CA24:CD24)-CE24&gt;0,SUM(CA24:CD24)-CE24,"")</f>
        <v>5.62</v>
      </c>
      <c r="CT24" s="40">
        <f>IF(CH24&gt;0,CH24,"")</f>
        <v>12.2</v>
      </c>
      <c r="CU24" s="40">
        <f>IF(CI24&gt;0,CI24,"")</f>
        <v>15.24</v>
      </c>
      <c r="CV24" s="40">
        <f>IF(SUM(CF24:CI24)-CJ24&gt;0,SUM(CF24:CI24)-CJ24,"")</f>
        <v>47.74</v>
      </c>
      <c r="CW24" s="40">
        <f>IF(CS24="","",MAX(CS24,CV24))</f>
        <v>47.74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47.74</v>
      </c>
      <c r="DB24" s="51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1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0" t="str">
        <f>IF(SX24&gt;0,SX24,"")</f>
        <v/>
      </c>
      <c r="TQ24" s="40" t="str">
        <f>IF(SY24&gt;0,SY24,"")</f>
        <v/>
      </c>
      <c r="TR24" s="40" t="str">
        <f>IF(SUM(SV24:SY24)-SZ24&gt;0,SUM(SV24:SY24)-SZ24,"")</f>
        <v/>
      </c>
      <c r="TS24" s="40" t="str">
        <f>IF(TC24&gt;0,TC24,"")</f>
        <v/>
      </c>
      <c r="TT24" s="40" t="str">
        <f>IF(TD24&gt;0,TD24,"")</f>
        <v/>
      </c>
      <c r="TU24" s="40" t="str">
        <f>IF(SUM(TA24:TD24)-TE24&gt;0,SUM(TA24:TD24)-TE24,"")</f>
        <v/>
      </c>
      <c r="TV24" s="40" t="str">
        <f>IF(MAX(TR24,TU24)&gt;0,MAX(TR24,TU24),"")</f>
        <v/>
      </c>
      <c r="TW24" s="40" t="str">
        <f>IF(TH24&gt;0,TH24,"")</f>
        <v/>
      </c>
      <c r="TX24" s="40" t="str">
        <f>IF(TI24&gt;0,TI24,"")</f>
        <v/>
      </c>
      <c r="TY24" s="40" t="str">
        <f>IF(SUM(TF24:TI24)-TJ24&gt;0,SUM(TF24:TI24)-TJ24,"")</f>
        <v/>
      </c>
      <c r="TZ24" s="40" t="str">
        <f>IF(TM24&gt;0,TM24,"")</f>
        <v/>
      </c>
      <c r="UA24" s="40" t="str">
        <f>IF(TN24&gt;0,TN24,"")</f>
        <v/>
      </c>
      <c r="UB24" s="40" t="str">
        <f>IF(SUM(TK24:TN24)-TO24&gt;0,SUM(TK24:TN24)-TO24,"")</f>
        <v/>
      </c>
      <c r="UC24" s="40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0" t="str">
        <f>IF(VN24&gt;0,VN24,"")</f>
        <v/>
      </c>
      <c r="WG24" s="40" t="str">
        <f>IF(VO24&gt;0,VO24,"")</f>
        <v/>
      </c>
      <c r="WH24" s="40" t="str">
        <f>IF(SUM(VL24:VO24)-VP24&gt;0,SUM(VL24:VO24)-VP24,"")</f>
        <v/>
      </c>
      <c r="WI24" s="40" t="str">
        <f>IF(VS24&gt;0,VS24,"")</f>
        <v/>
      </c>
      <c r="WJ24" s="40" t="str">
        <f>IF(VT24&gt;0,VT24,"")</f>
        <v/>
      </c>
      <c r="WK24" s="40" t="str">
        <f>IF(SUM(VQ24:VT24)-VU24&gt;0,SUM(VQ24:VT24)-VU24,"")</f>
        <v/>
      </c>
      <c r="WL24" s="40" t="str">
        <f>IF(MAX(WH24,WK24)&gt;0,MAX(WH24,WK24),"")</f>
        <v/>
      </c>
      <c r="WM24" s="40" t="str">
        <f>IF(VX24&gt;0,VX24,"")</f>
        <v/>
      </c>
      <c r="WN24" s="40" t="str">
        <f>IF(VY24&gt;0,VY24,"")</f>
        <v/>
      </c>
      <c r="WO24" s="40" t="str">
        <f>IF(SUM(VV24:VY24)-VZ24&gt;0,SUM(VV24:VY24)-VZ24,"")</f>
        <v/>
      </c>
      <c r="WP24" s="40" t="str">
        <f>IF(WC24&gt;0,WC24,"")</f>
        <v/>
      </c>
      <c r="WQ24" s="40" t="str">
        <f>IF(WD24&gt;0,WD24,"")</f>
        <v/>
      </c>
      <c r="WR24" s="40" t="str">
        <f>IF(SUM(WA24:WD24)-WE24&gt;0,SUM(WA24:WD24)-WE24,"")</f>
        <v/>
      </c>
      <c r="WS24" s="40" t="str">
        <f>IF(SUM(WL24,WO24,WR24)&gt;0,SUM(WL24,WO24,WR24),"")</f>
        <v/>
      </c>
      <c r="WT24" s="26">
        <f>IF($CP24="P",CA24,(CA24+AZ24)/2)</f>
        <v>0.7</v>
      </c>
      <c r="WU24" s="26">
        <f>IF($CP24="P",CB24,(CB24+BA24)/2)</f>
        <v>0.5</v>
      </c>
      <c r="WV24" s="26">
        <f>IF($CP24="P",CC24,(CC24+BB24)/2)</f>
        <v>0.75</v>
      </c>
      <c r="WW24" s="26">
        <f>IF($CP24="P",CD24,(CD24+BC24)/2)</f>
        <v>0.86</v>
      </c>
      <c r="WX24" s="26">
        <f>IF($CP24="P",CE24,(CE24+BD24)/2)</f>
        <v>0</v>
      </c>
      <c r="WY24" s="26">
        <f>IF($CP24="P",CF24,(CF24+BE24)/2)</f>
        <v>6.2</v>
      </c>
      <c r="WZ24" s="26">
        <f>IF($CP24="P",CG24,(CG24+BF24)/2)</f>
        <v>4.5999999999999996</v>
      </c>
      <c r="XA24" s="26">
        <f>IF($CP24="P",CH24,(CH24+BG24)/2)</f>
        <v>6.1</v>
      </c>
      <c r="XB24" s="26">
        <f>IF($CP24="P",CI24,(CI24+BH24)/2)</f>
        <v>7.62</v>
      </c>
      <c r="XC24" s="26">
        <f>IF($CP24="P",CJ24,(CJ24+BI24)/2)</f>
        <v>0.65</v>
      </c>
      <c r="XD24" s="26">
        <f>IF($CP24="P",CK24,(CK24+BJ24)/2)</f>
        <v>0</v>
      </c>
      <c r="XE24" s="26">
        <f>IF($CP24="P",CL24,(CL24+BK24)/2)</f>
        <v>0</v>
      </c>
      <c r="XF24" s="26">
        <f>IF($CP24="P",CM24,(CM24+BL24)/2)</f>
        <v>0</v>
      </c>
      <c r="XG24" s="26">
        <f>IF($CP24="P",CN24,(CN24+BM24)/2)</f>
        <v>0</v>
      </c>
      <c r="XH24" s="26">
        <f>IF($CP24="P",CO24,(CO24+BN24)/2)</f>
        <v>0</v>
      </c>
      <c r="XI24" s="28" t="s">
        <v>55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142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6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1</v>
      </c>
      <c r="BA25" s="26">
        <v>1</v>
      </c>
      <c r="BB25" s="26">
        <v>1.7</v>
      </c>
      <c r="BC25" s="26">
        <v>1.66</v>
      </c>
      <c r="BD25" s="26">
        <v>0</v>
      </c>
      <c r="BE25" s="26">
        <v>2.2000000000000002</v>
      </c>
      <c r="BF25" s="26">
        <v>1.7</v>
      </c>
      <c r="BG25" s="26">
        <v>3.1</v>
      </c>
      <c r="BH25" s="26">
        <v>3.21</v>
      </c>
      <c r="BI25" s="26">
        <v>0.2</v>
      </c>
      <c r="BJ25" s="26"/>
      <c r="BK25" s="26"/>
      <c r="BL25" s="26"/>
      <c r="BM25" s="26"/>
      <c r="BN25" s="26"/>
      <c r="BO25" s="28"/>
      <c r="BP25" s="39">
        <f>IF(BB25&gt;0,BB25,"")</f>
        <v>1.7</v>
      </c>
      <c r="BQ25" s="39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2">
        <v>2.4</v>
      </c>
      <c r="CB25" s="22">
        <v>1.8</v>
      </c>
      <c r="CC25" s="22">
        <v>2.2999999999999998</v>
      </c>
      <c r="CD25" s="22">
        <v>3.02</v>
      </c>
      <c r="CE25" s="22">
        <v>0</v>
      </c>
      <c r="CF25" s="22">
        <v>8.6</v>
      </c>
      <c r="CG25" s="22">
        <v>6.1</v>
      </c>
      <c r="CH25" s="22">
        <v>6.8</v>
      </c>
      <c r="CI25" s="22">
        <v>10.31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2.2999999999999998</v>
      </c>
      <c r="CR25" s="38">
        <f>IF(CD25&gt;0,CD25,"")</f>
        <v>3.02</v>
      </c>
      <c r="CS25" s="40">
        <f>IF(SUM(CA25:CD25)-CE25&gt;0,SUM(CA25:CD25)-CE25,"")</f>
        <v>9.52</v>
      </c>
      <c r="CT25" s="40">
        <f>IF(CH25&gt;0,CH25,"")</f>
        <v>6.8</v>
      </c>
      <c r="CU25" s="40">
        <f>IF(CI25&gt;0,CI25,"")</f>
        <v>10.31</v>
      </c>
      <c r="CV25" s="40">
        <f>IF(SUM(CF25:CI25)-CJ25&gt;0,SUM(CF25:CI25)-CJ25,"")</f>
        <v>31.810000000000002</v>
      </c>
      <c r="CW25" s="40">
        <f>IF(CS25="","",MAX(CS25,CV25))</f>
        <v>31.810000000000002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31.810000000000002</v>
      </c>
      <c r="DB25" s="51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1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0" t="str">
        <f>IF(SX25&gt;0,SX25,"")</f>
        <v/>
      </c>
      <c r="TQ25" s="40" t="str">
        <f>IF(SY25&gt;0,SY25,"")</f>
        <v/>
      </c>
      <c r="TR25" s="40" t="str">
        <f>IF(SUM(SV25:SY25)-SZ25&gt;0,SUM(SV25:SY25)-SZ25,"")</f>
        <v/>
      </c>
      <c r="TS25" s="40" t="str">
        <f>IF(TC25&gt;0,TC25,"")</f>
        <v/>
      </c>
      <c r="TT25" s="40" t="str">
        <f>IF(TD25&gt;0,TD25,"")</f>
        <v/>
      </c>
      <c r="TU25" s="40" t="str">
        <f>IF(SUM(TA25:TD25)-TE25&gt;0,SUM(TA25:TD25)-TE25,"")</f>
        <v/>
      </c>
      <c r="TV25" s="40" t="str">
        <f>IF(MAX(TR25,TU25)&gt;0,MAX(TR25,TU25),"")</f>
        <v/>
      </c>
      <c r="TW25" s="40" t="str">
        <f>IF(TH25&gt;0,TH25,"")</f>
        <v/>
      </c>
      <c r="TX25" s="40" t="str">
        <f>IF(TI25&gt;0,TI25,"")</f>
        <v/>
      </c>
      <c r="TY25" s="40" t="str">
        <f>IF(SUM(TF25:TI25)-TJ25&gt;0,SUM(TF25:TI25)-TJ25,"")</f>
        <v/>
      </c>
      <c r="TZ25" s="40" t="str">
        <f>IF(TM25&gt;0,TM25,"")</f>
        <v/>
      </c>
      <c r="UA25" s="40" t="str">
        <f>IF(TN25&gt;0,TN25,"")</f>
        <v/>
      </c>
      <c r="UB25" s="40" t="str">
        <f>IF(SUM(TK25:TN25)-TO25&gt;0,SUM(TK25:TN25)-TO25,"")</f>
        <v/>
      </c>
      <c r="UC25" s="40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0" t="str">
        <f>IF(VN25&gt;0,VN25,"")</f>
        <v/>
      </c>
      <c r="WG25" s="40" t="str">
        <f>IF(VO25&gt;0,VO25,"")</f>
        <v/>
      </c>
      <c r="WH25" s="40" t="str">
        <f>IF(SUM(VL25:VO25)-VP25&gt;0,SUM(VL25:VO25)-VP25,"")</f>
        <v/>
      </c>
      <c r="WI25" s="40" t="str">
        <f>IF(VS25&gt;0,VS25,"")</f>
        <v/>
      </c>
      <c r="WJ25" s="40" t="str">
        <f>IF(VT25&gt;0,VT25,"")</f>
        <v/>
      </c>
      <c r="WK25" s="40" t="str">
        <f>IF(SUM(VQ25:VT25)-VU25&gt;0,SUM(VQ25:VT25)-VU25,"")</f>
        <v/>
      </c>
      <c r="WL25" s="40" t="str">
        <f>IF(MAX(WH25,WK25)&gt;0,MAX(WH25,WK25),"")</f>
        <v/>
      </c>
      <c r="WM25" s="40" t="str">
        <f>IF(VX25&gt;0,VX25,"")</f>
        <v/>
      </c>
      <c r="WN25" s="40" t="str">
        <f>IF(VY25&gt;0,VY25,"")</f>
        <v/>
      </c>
      <c r="WO25" s="40" t="str">
        <f>IF(SUM(VV25:VY25)-VZ25&gt;0,SUM(VV25:VY25)-VZ25,"")</f>
        <v/>
      </c>
      <c r="WP25" s="40" t="str">
        <f>IF(WC25&gt;0,WC25,"")</f>
        <v/>
      </c>
      <c r="WQ25" s="40" t="str">
        <f>IF(WD25&gt;0,WD25,"")</f>
        <v/>
      </c>
      <c r="WR25" s="40" t="str">
        <f>IF(SUM(WA25:WD25)-WE25&gt;0,SUM(WA25:WD25)-WE25,"")</f>
        <v/>
      </c>
      <c r="WS25" s="40" t="str">
        <f>IF(SUM(WL25,WO25,WR25)&gt;0,SUM(WL25,WO25,WR25),"")</f>
        <v/>
      </c>
      <c r="WT25" s="26">
        <f>IF($CP25="P",CA25,(CA25+AZ25)/2)</f>
        <v>1.7</v>
      </c>
      <c r="WU25" s="26">
        <f>IF($CP25="P",CB25,(CB25+BA25)/2)</f>
        <v>1.4</v>
      </c>
      <c r="WV25" s="26">
        <f>IF($CP25="P",CC25,(CC25+BB25)/2)</f>
        <v>2</v>
      </c>
      <c r="WW25" s="26">
        <f>IF($CP25="P",CD25,(CD25+BC25)/2)</f>
        <v>2.34</v>
      </c>
      <c r="WX25" s="26">
        <f>IF($CP25="P",CE25,(CE25+BD25)/2)</f>
        <v>0</v>
      </c>
      <c r="WY25" s="26">
        <f>IF($CP25="P",CF25,(CF25+BE25)/2)</f>
        <v>5.4</v>
      </c>
      <c r="WZ25" s="26">
        <f>IF($CP25="P",CG25,(CG25+BF25)/2)</f>
        <v>3.9</v>
      </c>
      <c r="XA25" s="26">
        <f>IF($CP25="P",CH25,(CH25+BG25)/2)</f>
        <v>4.95</v>
      </c>
      <c r="XB25" s="26">
        <f>IF($CP25="P",CI25,(CI25+BH25)/2)</f>
        <v>6.76</v>
      </c>
      <c r="XC25" s="26">
        <f>IF($CP25="P",CJ25,(CJ25+BI25)/2)</f>
        <v>0.1</v>
      </c>
      <c r="XD25" s="26">
        <f>IF($CP25="P",CK25,(CK25+BJ25)/2)</f>
        <v>0</v>
      </c>
      <c r="XE25" s="26">
        <f>IF($CP25="P",CL25,(CL25+BK25)/2)</f>
        <v>0</v>
      </c>
      <c r="XF25" s="26">
        <f>IF($CP25="P",CM25,(CM25+BL25)/2)</f>
        <v>0</v>
      </c>
      <c r="XG25" s="26">
        <f>IF($CP25="P",CN25,(CN25+BM25)/2)</f>
        <v>0</v>
      </c>
      <c r="XH25" s="26">
        <f>IF($CP25="P",CO25,(CO25+BN25)/2)</f>
        <v>0</v>
      </c>
      <c r="XI25" s="28" t="s">
        <v>55</v>
      </c>
      <c r="XJ25" s="11">
        <f>IF(WV25&gt;0,WV25,"")</f>
        <v>2</v>
      </c>
      <c r="XK25" s="11">
        <f>IF(WW25&gt;0,WW25,"")</f>
        <v>2.34</v>
      </c>
      <c r="XL25" s="11">
        <f>IF(SUM(WT25:WW25)-WX25&gt;0,SUM(WT25:WW25)-WX25,"")</f>
        <v>7.4399999999999995</v>
      </c>
      <c r="XM25" s="11">
        <f>IF(XA25&gt;0,XA25,"")</f>
        <v>4.95</v>
      </c>
      <c r="XN25" s="11">
        <f>IF(XB25&gt;0,XB25,"")</f>
        <v>6.76</v>
      </c>
      <c r="XO25" s="11">
        <f>IF(SUM(WY25:XB25)-XC25&gt;0,SUM(WY25:XB25)-XC25,"")</f>
        <v>20.909999999999997</v>
      </c>
      <c r="XP25" s="11">
        <f>IF(MAX(XL25,XO25)&gt;0,MAX(XL25,XO25),"")</f>
        <v>20.909999999999997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20.909999999999997</v>
      </c>
    </row>
    <row r="26" spans="1:644" x14ac:dyDescent="0.2">
      <c r="B26" s="5"/>
      <c r="D26" s="1"/>
    </row>
    <row r="27" spans="1:644" x14ac:dyDescent="0.2">
      <c r="G27" s="36"/>
      <c r="I27" s="36"/>
    </row>
    <row r="28" spans="1:644" x14ac:dyDescent="0.2">
      <c r="B28" s="23" t="s">
        <v>53</v>
      </c>
      <c r="C28" s="5"/>
      <c r="G28" s="3"/>
      <c r="AR28" s="41"/>
      <c r="AS28" s="41"/>
      <c r="AT28" s="41"/>
      <c r="AV28" s="32"/>
      <c r="AW28" s="32"/>
      <c r="AY28" s="42">
        <v>15.4</v>
      </c>
      <c r="BS28" s="41"/>
      <c r="BT28" s="41"/>
      <c r="BU28" s="41"/>
      <c r="BW28" s="32"/>
      <c r="BX28" s="32"/>
      <c r="BZ28" s="42">
        <v>15.4</v>
      </c>
      <c r="CT28" s="41"/>
      <c r="CU28" s="41"/>
      <c r="CV28" s="41"/>
      <c r="CX28" s="32"/>
      <c r="CY28" s="32"/>
      <c r="DA28" s="42">
        <v>15.4</v>
      </c>
      <c r="DX28" s="5"/>
      <c r="DY28" s="5"/>
      <c r="EH28" s="2"/>
      <c r="EI28" s="2"/>
      <c r="EK28" s="42">
        <v>15.4</v>
      </c>
      <c r="FF28" s="5"/>
      <c r="FG28" s="5"/>
      <c r="FP28" s="2"/>
      <c r="FQ28" s="2"/>
      <c r="FS28" s="42">
        <v>15.4</v>
      </c>
      <c r="GN28" s="5"/>
      <c r="GO28" s="5"/>
      <c r="GX28" s="2"/>
      <c r="GY28" s="2"/>
      <c r="HA28" s="42">
        <v>15.4</v>
      </c>
      <c r="HV28" s="5"/>
      <c r="HW28" s="5"/>
      <c r="IF28" s="2"/>
      <c r="IG28" s="2"/>
      <c r="II28" s="42">
        <v>15.4</v>
      </c>
      <c r="JD28" s="5"/>
      <c r="JE28" s="5"/>
      <c r="JN28" s="2"/>
      <c r="JO28" s="2"/>
      <c r="JQ28" s="42">
        <v>15.4</v>
      </c>
      <c r="KL28" s="5"/>
      <c r="KM28" s="5"/>
      <c r="KV28" s="2"/>
      <c r="KW28" s="2"/>
      <c r="KY28" s="42">
        <v>15.4</v>
      </c>
      <c r="LT28" s="5"/>
      <c r="LU28" s="5"/>
      <c r="MD28" s="2"/>
      <c r="ME28" s="2"/>
      <c r="MG28" s="42">
        <v>15.4</v>
      </c>
      <c r="NB28" s="5"/>
      <c r="NC28" s="5"/>
      <c r="NL28" s="2"/>
      <c r="NM28" s="2"/>
      <c r="NO28" s="42">
        <v>15.4</v>
      </c>
      <c r="OJ28" s="5"/>
      <c r="OK28" s="5"/>
      <c r="OT28" s="2"/>
      <c r="OU28" s="2"/>
      <c r="OW28" s="42">
        <v>15.4</v>
      </c>
      <c r="PR28" s="5"/>
      <c r="PS28" s="5"/>
      <c r="QB28" s="2"/>
      <c r="QC28" s="2"/>
      <c r="QE28" s="42">
        <v>15.4</v>
      </c>
      <c r="QZ28" s="5"/>
      <c r="RA28" s="5"/>
      <c r="RJ28" s="2"/>
      <c r="RK28" s="2"/>
      <c r="RM28" s="42">
        <v>15.4</v>
      </c>
      <c r="SH28" s="5"/>
      <c r="SI28" s="5"/>
      <c r="SR28" s="2"/>
      <c r="SS28" s="2"/>
      <c r="SU28" s="42">
        <v>15.4</v>
      </c>
      <c r="TP28" s="5"/>
      <c r="TQ28" s="5"/>
      <c r="TZ28" s="2"/>
      <c r="UA28" s="2"/>
      <c r="UC28" s="42">
        <v>15.4</v>
      </c>
      <c r="UX28" s="5"/>
      <c r="UY28" s="5"/>
      <c r="VH28" s="2"/>
      <c r="VI28" s="2"/>
      <c r="VK28" s="42">
        <v>15.4</v>
      </c>
      <c r="WF28" s="5"/>
      <c r="WG28" s="5"/>
      <c r="WP28" s="2"/>
      <c r="WQ28" s="2"/>
      <c r="WS28" s="42">
        <v>15.4</v>
      </c>
    </row>
    <row r="29" spans="1:644" x14ac:dyDescent="0.2">
      <c r="B29" s="30" t="s">
        <v>52</v>
      </c>
      <c r="C29" s="5"/>
      <c r="X29" s="2"/>
      <c r="AR29" s="41"/>
      <c r="AS29" s="41"/>
      <c r="AT29" s="41"/>
      <c r="AV29" s="32"/>
      <c r="AW29" s="32"/>
      <c r="AY29" s="43">
        <v>16</v>
      </c>
      <c r="BS29" s="41"/>
      <c r="BT29" s="41"/>
      <c r="BU29" s="41"/>
      <c r="BW29" s="32"/>
      <c r="BX29" s="32"/>
      <c r="BZ29" s="43">
        <v>16</v>
      </c>
      <c r="CT29" s="41"/>
      <c r="CU29" s="41"/>
      <c r="CV29" s="41"/>
      <c r="CX29" s="32"/>
      <c r="CY29" s="32"/>
      <c r="DA29" s="43">
        <v>16</v>
      </c>
      <c r="DX29" s="5"/>
      <c r="DY29" s="5"/>
      <c r="EH29" s="2"/>
      <c r="EI29" s="2"/>
      <c r="EK29" s="43">
        <v>16</v>
      </c>
      <c r="FF29" s="5"/>
      <c r="FG29" s="5"/>
      <c r="FP29" s="2"/>
      <c r="FQ29" s="2"/>
      <c r="FS29" s="43">
        <v>16</v>
      </c>
      <c r="GN29" s="5"/>
      <c r="GO29" s="5"/>
      <c r="GX29" s="2"/>
      <c r="GY29" s="2"/>
      <c r="HA29" s="43">
        <v>16</v>
      </c>
      <c r="HV29" s="5"/>
      <c r="HW29" s="5"/>
      <c r="IF29" s="2"/>
      <c r="IG29" s="2"/>
      <c r="II29" s="43">
        <v>16</v>
      </c>
      <c r="JD29" s="5"/>
      <c r="JE29" s="5"/>
      <c r="JN29" s="2"/>
      <c r="JO29" s="2"/>
      <c r="JQ29" s="43">
        <v>16</v>
      </c>
      <c r="KL29" s="5"/>
      <c r="KM29" s="5"/>
      <c r="KV29" s="2"/>
      <c r="KW29" s="2"/>
      <c r="KY29" s="43">
        <v>16</v>
      </c>
      <c r="LT29" s="5"/>
      <c r="LU29" s="5"/>
      <c r="MD29" s="2"/>
      <c r="ME29" s="2"/>
      <c r="MG29" s="43">
        <v>16</v>
      </c>
      <c r="NB29" s="5"/>
      <c r="NC29" s="5"/>
      <c r="NL29" s="2"/>
      <c r="NM29" s="2"/>
      <c r="NO29" s="43">
        <v>16</v>
      </c>
      <c r="OJ29" s="5"/>
      <c r="OK29" s="5"/>
      <c r="OT29" s="2"/>
      <c r="OU29" s="2"/>
      <c r="OW29" s="43">
        <v>16</v>
      </c>
      <c r="PR29" s="5"/>
      <c r="PS29" s="5"/>
      <c r="QB29" s="2"/>
      <c r="QC29" s="2"/>
      <c r="QE29" s="43">
        <v>16</v>
      </c>
      <c r="QZ29" s="5"/>
      <c r="RA29" s="5"/>
      <c r="RJ29" s="2"/>
      <c r="RK29" s="2"/>
      <c r="RM29" s="43">
        <v>16</v>
      </c>
      <c r="SH29" s="5"/>
      <c r="SI29" s="5"/>
      <c r="SR29" s="2"/>
      <c r="SS29" s="2"/>
      <c r="SU29" s="43">
        <v>16</v>
      </c>
      <c r="TP29" s="5"/>
      <c r="TQ29" s="5"/>
      <c r="TZ29" s="2"/>
      <c r="UA29" s="2"/>
      <c r="UC29" s="43">
        <v>16</v>
      </c>
      <c r="UX29" s="5"/>
      <c r="UY29" s="5"/>
      <c r="VH29" s="2"/>
      <c r="VI29" s="2"/>
      <c r="VK29" s="43">
        <v>16</v>
      </c>
      <c r="WF29" s="5"/>
      <c r="WG29" s="5"/>
      <c r="WP29" s="2"/>
      <c r="WQ29" s="2"/>
      <c r="WS29" s="43">
        <v>16</v>
      </c>
    </row>
    <row r="30" spans="1:644" x14ac:dyDescent="0.2">
      <c r="A30" s="5"/>
      <c r="B30" s="31" t="s">
        <v>65</v>
      </c>
      <c r="C30" s="5"/>
      <c r="E30" s="2"/>
      <c r="AR30" s="41"/>
      <c r="AS30" s="41"/>
      <c r="AT30" s="41"/>
      <c r="AU30" s="32"/>
      <c r="AV30" s="32"/>
      <c r="AW30" s="32"/>
      <c r="AX30" s="32"/>
      <c r="AY30" s="44">
        <v>16.2</v>
      </c>
      <c r="BS30" s="41"/>
      <c r="BT30" s="41"/>
      <c r="BU30" s="41"/>
      <c r="BW30" s="32"/>
      <c r="BX30" s="32"/>
      <c r="BZ30" s="44">
        <v>16.2</v>
      </c>
      <c r="CT30" s="41"/>
      <c r="CU30" s="41"/>
      <c r="CV30" s="41"/>
      <c r="CW30" s="32"/>
      <c r="CX30" s="32"/>
      <c r="CY30" s="32"/>
      <c r="CZ30" s="32"/>
      <c r="DA30" s="44">
        <v>16.2</v>
      </c>
      <c r="DX30" s="5"/>
      <c r="DY30" s="5"/>
      <c r="EH30" s="2"/>
      <c r="EI30" s="2"/>
      <c r="EK30" s="44">
        <v>16.2</v>
      </c>
      <c r="FF30" s="5"/>
      <c r="FG30" s="5"/>
      <c r="FP30" s="2"/>
      <c r="FQ30" s="2"/>
      <c r="FS30" s="44">
        <v>16.2</v>
      </c>
      <c r="GN30" s="5"/>
      <c r="GO30" s="5"/>
      <c r="GX30" s="2"/>
      <c r="GY30" s="2"/>
      <c r="HA30" s="44">
        <v>16.2</v>
      </c>
      <c r="HV30" s="5"/>
      <c r="HW30" s="5"/>
      <c r="IF30" s="2"/>
      <c r="IG30" s="2"/>
      <c r="II30" s="44">
        <v>16.2</v>
      </c>
      <c r="JD30" s="5"/>
      <c r="JE30" s="5"/>
      <c r="JN30" s="2"/>
      <c r="JO30" s="2"/>
      <c r="JQ30" s="44">
        <v>16.2</v>
      </c>
      <c r="KL30" s="5"/>
      <c r="KM30" s="5"/>
      <c r="KV30" s="2"/>
      <c r="KW30" s="2"/>
      <c r="KY30" s="44">
        <v>16.2</v>
      </c>
      <c r="LT30" s="5"/>
      <c r="LU30" s="5"/>
      <c r="MD30" s="2"/>
      <c r="ME30" s="2"/>
      <c r="MG30" s="44">
        <v>16.2</v>
      </c>
      <c r="NB30" s="5"/>
      <c r="NC30" s="5"/>
      <c r="NL30" s="2"/>
      <c r="NM30" s="2"/>
      <c r="NO30" s="44">
        <v>16.2</v>
      </c>
      <c r="OJ30" s="5"/>
      <c r="OK30" s="5"/>
      <c r="OT30" s="2"/>
      <c r="OU30" s="2"/>
      <c r="OW30" s="44">
        <v>16.2</v>
      </c>
      <c r="PR30" s="5"/>
      <c r="PS30" s="5"/>
      <c r="QB30" s="2"/>
      <c r="QC30" s="2"/>
      <c r="QE30" s="44">
        <v>16.2</v>
      </c>
      <c r="QZ30" s="5"/>
      <c r="RA30" s="5"/>
      <c r="RJ30" s="2"/>
      <c r="RK30" s="2"/>
      <c r="RM30" s="44">
        <v>16.2</v>
      </c>
      <c r="SH30" s="5"/>
      <c r="SI30" s="5"/>
      <c r="SR30" s="2"/>
      <c r="SS30" s="2"/>
      <c r="SU30" s="44">
        <v>16.2</v>
      </c>
      <c r="TP30" s="5"/>
      <c r="TQ30" s="5"/>
      <c r="TZ30" s="2"/>
      <c r="UA30" s="2"/>
      <c r="UC30" s="44">
        <v>16.2</v>
      </c>
      <c r="UX30" s="5"/>
      <c r="UY30" s="5"/>
      <c r="VH30" s="2"/>
      <c r="VI30" s="2"/>
      <c r="VK30" s="44">
        <v>16.2</v>
      </c>
      <c r="WF30" s="5"/>
      <c r="WG30" s="5"/>
      <c r="WP30" s="2"/>
      <c r="WQ30" s="2"/>
      <c r="WS30" s="44">
        <v>16.2</v>
      </c>
    </row>
    <row r="31" spans="1:644" x14ac:dyDescent="0.2">
      <c r="A31" s="5"/>
      <c r="B31" s="35" t="s">
        <v>78</v>
      </c>
      <c r="C31" s="5"/>
      <c r="E31" s="2"/>
      <c r="AR31" s="41"/>
      <c r="AS31" s="41"/>
      <c r="AT31" s="41"/>
      <c r="AU31" s="32"/>
      <c r="AV31" s="32"/>
      <c r="AW31" s="32"/>
      <c r="AX31" s="32"/>
      <c r="AY31" s="45">
        <v>17.100000000000001</v>
      </c>
      <c r="BS31" s="41"/>
      <c r="BT31" s="41"/>
      <c r="BU31" s="41"/>
      <c r="BW31" s="32"/>
      <c r="BX31" s="32"/>
      <c r="BZ31" s="45">
        <v>17.100000000000001</v>
      </c>
      <c r="CT31" s="41"/>
      <c r="CU31" s="41"/>
      <c r="CV31" s="41"/>
      <c r="CW31" s="32"/>
      <c r="CX31" s="32"/>
      <c r="CY31" s="32"/>
      <c r="CZ31" s="32"/>
      <c r="DA31" s="45">
        <v>17.100000000000001</v>
      </c>
      <c r="DX31" s="5"/>
      <c r="DY31" s="5"/>
      <c r="EH31" s="2"/>
      <c r="EI31" s="2"/>
      <c r="EK31" s="45">
        <v>17.100000000000001</v>
      </c>
      <c r="FF31" s="5"/>
      <c r="FG31" s="5"/>
      <c r="FP31" s="2"/>
      <c r="FQ31" s="2"/>
      <c r="FS31" s="45">
        <v>17.100000000000001</v>
      </c>
      <c r="GN31" s="5"/>
      <c r="GO31" s="5"/>
      <c r="GX31" s="2"/>
      <c r="GY31" s="2"/>
      <c r="HA31" s="45">
        <v>17.100000000000001</v>
      </c>
      <c r="HV31" s="5"/>
      <c r="HW31" s="5"/>
      <c r="IF31" s="2"/>
      <c r="IG31" s="2"/>
      <c r="II31" s="45">
        <v>17.100000000000001</v>
      </c>
      <c r="JD31" s="5"/>
      <c r="JE31" s="5"/>
      <c r="JN31" s="2"/>
      <c r="JO31" s="2"/>
      <c r="JQ31" s="45">
        <v>17.100000000000001</v>
      </c>
      <c r="KL31" s="5"/>
      <c r="KM31" s="5"/>
      <c r="KV31" s="2"/>
      <c r="KW31" s="2"/>
      <c r="KY31" s="45">
        <v>17.100000000000001</v>
      </c>
      <c r="LT31" s="5"/>
      <c r="LU31" s="5"/>
      <c r="MD31" s="2"/>
      <c r="ME31" s="2"/>
      <c r="MG31" s="45">
        <v>17.100000000000001</v>
      </c>
      <c r="NB31" s="5"/>
      <c r="NC31" s="5"/>
      <c r="NL31" s="2"/>
      <c r="NM31" s="2"/>
      <c r="NO31" s="45">
        <v>17.100000000000001</v>
      </c>
      <c r="OJ31" s="5"/>
      <c r="OK31" s="5"/>
      <c r="OT31" s="2"/>
      <c r="OU31" s="2"/>
      <c r="OW31" s="45">
        <v>17.100000000000001</v>
      </c>
      <c r="PR31" s="5"/>
      <c r="PS31" s="5"/>
      <c r="QB31" s="2"/>
      <c r="QC31" s="2"/>
      <c r="QE31" s="45">
        <v>17.100000000000001</v>
      </c>
      <c r="QZ31" s="5"/>
      <c r="RA31" s="5"/>
      <c r="RJ31" s="2"/>
      <c r="RK31" s="2"/>
      <c r="RM31" s="45">
        <v>17.100000000000001</v>
      </c>
      <c r="SH31" s="5"/>
      <c r="SI31" s="5"/>
      <c r="SR31" s="2"/>
      <c r="SS31" s="2"/>
      <c r="SU31" s="45">
        <v>17.100000000000001</v>
      </c>
      <c r="TP31" s="5"/>
      <c r="TQ31" s="5"/>
      <c r="TZ31" s="2"/>
      <c r="UA31" s="2"/>
      <c r="UC31" s="45">
        <v>17.100000000000001</v>
      </c>
      <c r="UX31" s="5"/>
      <c r="UY31" s="5"/>
      <c r="VH31" s="2"/>
      <c r="VI31" s="2"/>
      <c r="VK31" s="45">
        <v>17.100000000000001</v>
      </c>
      <c r="WF31" s="5"/>
      <c r="WG31" s="5"/>
      <c r="WP31" s="2"/>
      <c r="WQ31" s="2"/>
      <c r="WS31" s="45">
        <v>17.100000000000001</v>
      </c>
    </row>
    <row r="32" spans="1:644" x14ac:dyDescent="0.2">
      <c r="A32" s="5"/>
      <c r="B32" s="34" t="s">
        <v>50</v>
      </c>
      <c r="C32" s="5"/>
      <c r="P32" s="2"/>
      <c r="AR32" s="41"/>
      <c r="AS32" s="41"/>
      <c r="AT32" s="41"/>
      <c r="AU32" s="32"/>
      <c r="AV32" s="32"/>
      <c r="AW32" s="32"/>
      <c r="AX32" s="32"/>
      <c r="AY32" s="46">
        <v>54</v>
      </c>
      <c r="BS32" s="41"/>
      <c r="BT32" s="41"/>
      <c r="BU32" s="41"/>
      <c r="BW32" s="32"/>
      <c r="BX32" s="32"/>
      <c r="BZ32" s="46">
        <v>54</v>
      </c>
      <c r="CT32" s="41"/>
      <c r="CU32" s="41"/>
      <c r="CV32" s="41"/>
      <c r="CW32" s="32"/>
      <c r="CX32" s="32"/>
      <c r="CY32" s="32"/>
      <c r="CZ32" s="32"/>
      <c r="DA32" s="46">
        <v>54</v>
      </c>
      <c r="DX32" s="5"/>
      <c r="DY32" s="5"/>
      <c r="EH32" s="2"/>
      <c r="EI32" s="2"/>
      <c r="EK32" s="46">
        <v>54</v>
      </c>
      <c r="FF32" s="5"/>
      <c r="FG32" s="5"/>
      <c r="FP32" s="2"/>
      <c r="FQ32" s="2"/>
      <c r="FS32" s="46">
        <v>54</v>
      </c>
      <c r="GN32" s="5"/>
      <c r="GO32" s="5"/>
      <c r="GX32" s="2"/>
      <c r="GY32" s="2"/>
      <c r="HA32" s="46">
        <v>54</v>
      </c>
      <c r="HV32" s="5"/>
      <c r="HW32" s="5"/>
      <c r="IF32" s="2"/>
      <c r="IG32" s="2"/>
      <c r="II32" s="46">
        <v>54</v>
      </c>
      <c r="JD32" s="5"/>
      <c r="JE32" s="5"/>
      <c r="JN32" s="2"/>
      <c r="JO32" s="2"/>
      <c r="JQ32" s="46">
        <v>54</v>
      </c>
      <c r="KL32" s="5"/>
      <c r="KM32" s="5"/>
      <c r="KV32" s="2"/>
      <c r="KW32" s="2"/>
      <c r="KY32" s="46">
        <v>54</v>
      </c>
      <c r="LT32" s="5"/>
      <c r="LU32" s="5"/>
      <c r="MD32" s="2"/>
      <c r="ME32" s="2"/>
      <c r="MG32" s="46">
        <v>54</v>
      </c>
      <c r="NB32" s="5"/>
      <c r="NC32" s="5"/>
      <c r="NL32" s="2"/>
      <c r="NM32" s="2"/>
      <c r="NO32" s="46">
        <v>54</v>
      </c>
      <c r="OJ32" s="5"/>
      <c r="OK32" s="5"/>
      <c r="OT32" s="2"/>
      <c r="OU32" s="2"/>
      <c r="OW32" s="46">
        <v>54</v>
      </c>
      <c r="PR32" s="5"/>
      <c r="PS32" s="5"/>
      <c r="QB32" s="2"/>
      <c r="QC32" s="2"/>
      <c r="QE32" s="46">
        <v>54</v>
      </c>
      <c r="QZ32" s="5"/>
      <c r="RA32" s="5"/>
      <c r="RJ32" s="2"/>
      <c r="RK32" s="2"/>
      <c r="RM32" s="46">
        <v>54</v>
      </c>
      <c r="SH32" s="5"/>
      <c r="SI32" s="5"/>
      <c r="SR32" s="2"/>
      <c r="SS32" s="2"/>
      <c r="SU32" s="46">
        <v>54</v>
      </c>
      <c r="TP32" s="5"/>
      <c r="TQ32" s="5"/>
      <c r="TZ32" s="2"/>
      <c r="UA32" s="2"/>
      <c r="UC32" s="46">
        <v>54</v>
      </c>
      <c r="UX32" s="5"/>
      <c r="UY32" s="5"/>
      <c r="VH32" s="2"/>
      <c r="VI32" s="2"/>
      <c r="VK32" s="46">
        <v>54</v>
      </c>
      <c r="WF32" s="5"/>
      <c r="WG32" s="5"/>
      <c r="WP32" s="2"/>
      <c r="WQ32" s="2"/>
      <c r="WS32" s="46">
        <v>54</v>
      </c>
    </row>
    <row r="33" spans="1:617" x14ac:dyDescent="0.2">
      <c r="A33" s="5"/>
      <c r="B33" s="24" t="s">
        <v>51</v>
      </c>
      <c r="C33" s="5"/>
      <c r="P33" s="2"/>
      <c r="AR33" s="41"/>
      <c r="AS33" s="41"/>
      <c r="AT33" s="41"/>
      <c r="AU33" s="32"/>
      <c r="AV33" s="32"/>
      <c r="AW33" s="32"/>
      <c r="AX33" s="32"/>
      <c r="AY33" s="47">
        <v>56</v>
      </c>
      <c r="BS33" s="41"/>
      <c r="BT33" s="41"/>
      <c r="BU33" s="41"/>
      <c r="BW33" s="32"/>
      <c r="BX33" s="32"/>
      <c r="BZ33" s="47">
        <v>56</v>
      </c>
      <c r="CT33" s="41"/>
      <c r="CU33" s="41"/>
      <c r="CV33" s="41"/>
      <c r="CW33" s="32"/>
      <c r="CX33" s="32"/>
      <c r="CY33" s="32"/>
      <c r="CZ33" s="32"/>
      <c r="DA33" s="47">
        <v>56</v>
      </c>
      <c r="DX33" s="5"/>
      <c r="DY33" s="5"/>
      <c r="EH33" s="2"/>
      <c r="EI33" s="2"/>
      <c r="EK33" s="47">
        <v>56</v>
      </c>
      <c r="FF33" s="5"/>
      <c r="FG33" s="5"/>
      <c r="FP33" s="2"/>
      <c r="FQ33" s="2"/>
      <c r="FS33" s="47">
        <v>56</v>
      </c>
      <c r="GN33" s="5"/>
      <c r="GO33" s="5"/>
      <c r="GX33" s="2"/>
      <c r="GY33" s="2"/>
      <c r="HA33" s="47">
        <v>56</v>
      </c>
      <c r="HV33" s="5"/>
      <c r="HW33" s="5"/>
      <c r="IF33" s="2"/>
      <c r="IG33" s="2"/>
      <c r="II33" s="47">
        <v>56</v>
      </c>
      <c r="JD33" s="5"/>
      <c r="JE33" s="5"/>
      <c r="JN33" s="2"/>
      <c r="JO33" s="2"/>
      <c r="JQ33" s="47">
        <v>56</v>
      </c>
      <c r="KL33" s="5"/>
      <c r="KM33" s="5"/>
      <c r="KV33" s="2"/>
      <c r="KW33" s="2"/>
      <c r="KY33" s="47">
        <v>56</v>
      </c>
      <c r="LT33" s="5"/>
      <c r="LU33" s="5"/>
      <c r="MD33" s="2"/>
      <c r="ME33" s="2"/>
      <c r="MG33" s="47">
        <v>56</v>
      </c>
      <c r="NB33" s="5"/>
      <c r="NC33" s="5"/>
      <c r="NL33" s="2"/>
      <c r="NM33" s="2"/>
      <c r="NO33" s="47">
        <v>56</v>
      </c>
      <c r="OJ33" s="5"/>
      <c r="OK33" s="5"/>
      <c r="OT33" s="2"/>
      <c r="OU33" s="2"/>
      <c r="OW33" s="47">
        <v>56</v>
      </c>
      <c r="PR33" s="5"/>
      <c r="PS33" s="5"/>
      <c r="QB33" s="2"/>
      <c r="QC33" s="2"/>
      <c r="QE33" s="47">
        <v>56</v>
      </c>
      <c r="QZ33" s="5"/>
      <c r="RA33" s="5"/>
      <c r="RJ33" s="2"/>
      <c r="RK33" s="2"/>
      <c r="RM33" s="47">
        <v>56</v>
      </c>
      <c r="SH33" s="5"/>
      <c r="SI33" s="5"/>
      <c r="SR33" s="2"/>
      <c r="SS33" s="2"/>
      <c r="SU33" s="47">
        <v>56</v>
      </c>
      <c r="TP33" s="5"/>
      <c r="TQ33" s="5"/>
      <c r="TZ33" s="2"/>
      <c r="UA33" s="2"/>
      <c r="UC33" s="47">
        <v>56</v>
      </c>
      <c r="UX33" s="5"/>
      <c r="UY33" s="5"/>
      <c r="VH33" s="2"/>
      <c r="VI33" s="2"/>
      <c r="VK33" s="47">
        <v>56</v>
      </c>
      <c r="WF33" s="5"/>
      <c r="WG33" s="5"/>
      <c r="WP33" s="2"/>
      <c r="WQ33" s="2"/>
      <c r="WS33" s="47">
        <v>56</v>
      </c>
    </row>
    <row r="34" spans="1:617" x14ac:dyDescent="0.2">
      <c r="A34" s="5"/>
      <c r="B34" s="33" t="s">
        <v>64</v>
      </c>
      <c r="C34" s="5"/>
      <c r="AR34" s="41"/>
      <c r="AS34" s="41"/>
      <c r="AT34" s="41"/>
      <c r="AU34" s="32"/>
      <c r="AV34" s="32"/>
      <c r="AW34" s="32"/>
      <c r="AX34" s="32"/>
      <c r="AY34" s="48">
        <v>57</v>
      </c>
      <c r="BS34" s="41"/>
      <c r="BT34" s="41"/>
      <c r="BU34" s="41"/>
      <c r="BW34" s="32"/>
      <c r="BX34" s="32"/>
      <c r="BZ34" s="48">
        <v>57</v>
      </c>
      <c r="CT34" s="41"/>
      <c r="CU34" s="41"/>
      <c r="CV34" s="41"/>
      <c r="CW34" s="32"/>
      <c r="CX34" s="32"/>
      <c r="CY34" s="32"/>
      <c r="CZ34" s="32"/>
      <c r="DA34" s="48">
        <v>57</v>
      </c>
      <c r="DX34" s="5"/>
      <c r="DY34" s="5"/>
      <c r="EH34" s="2"/>
      <c r="EI34" s="2"/>
      <c r="EJ34" s="37"/>
      <c r="EK34" s="48">
        <v>57</v>
      </c>
      <c r="FF34" s="5"/>
      <c r="FG34" s="5"/>
      <c r="FP34" s="2"/>
      <c r="FQ34" s="2"/>
      <c r="FR34" s="37"/>
      <c r="FS34" s="48">
        <v>57</v>
      </c>
      <c r="GN34" s="5"/>
      <c r="GO34" s="5"/>
      <c r="GX34" s="2"/>
      <c r="GY34" s="2"/>
      <c r="GZ34" s="37"/>
      <c r="HA34" s="48">
        <v>57</v>
      </c>
      <c r="HV34" s="5"/>
      <c r="HW34" s="5"/>
      <c r="IF34" s="2"/>
      <c r="IG34" s="2"/>
      <c r="IH34" s="37"/>
      <c r="II34" s="48">
        <v>57</v>
      </c>
      <c r="JD34" s="5"/>
      <c r="JE34" s="5"/>
      <c r="JN34" s="2"/>
      <c r="JO34" s="2"/>
      <c r="JP34" s="37"/>
      <c r="JQ34" s="48">
        <v>57</v>
      </c>
      <c r="KL34" s="5"/>
      <c r="KM34" s="5"/>
      <c r="KV34" s="2"/>
      <c r="KW34" s="2"/>
      <c r="KX34" s="37"/>
      <c r="KY34" s="48">
        <v>57</v>
      </c>
      <c r="LT34" s="5"/>
      <c r="LU34" s="5"/>
      <c r="MD34" s="2"/>
      <c r="ME34" s="2"/>
      <c r="MF34" s="37"/>
      <c r="MG34" s="48">
        <v>57</v>
      </c>
      <c r="NB34" s="5"/>
      <c r="NC34" s="5"/>
      <c r="NL34" s="2"/>
      <c r="NM34" s="2"/>
      <c r="NN34" s="37"/>
      <c r="NO34" s="48">
        <v>57</v>
      </c>
      <c r="OJ34" s="5"/>
      <c r="OK34" s="5"/>
      <c r="OT34" s="2"/>
      <c r="OU34" s="2"/>
      <c r="OV34" s="37"/>
      <c r="OW34" s="48">
        <v>57</v>
      </c>
      <c r="PR34" s="5"/>
      <c r="PS34" s="5"/>
      <c r="QB34" s="2"/>
      <c r="QC34" s="2"/>
      <c r="QD34" s="37"/>
      <c r="QE34" s="48">
        <v>57</v>
      </c>
      <c r="QZ34" s="5"/>
      <c r="RA34" s="5"/>
      <c r="RJ34" s="2"/>
      <c r="RK34" s="2"/>
      <c r="RL34" s="37"/>
      <c r="RM34" s="48">
        <v>57</v>
      </c>
      <c r="SH34" s="5"/>
      <c r="SI34" s="5"/>
      <c r="SR34" s="2"/>
      <c r="SS34" s="2"/>
      <c r="ST34" s="37"/>
      <c r="SU34" s="48">
        <v>57</v>
      </c>
      <c r="TP34" s="5"/>
      <c r="TQ34" s="5"/>
      <c r="TZ34" s="2"/>
      <c r="UA34" s="2"/>
      <c r="UB34" s="37"/>
      <c r="UC34" s="48">
        <v>57</v>
      </c>
      <c r="UX34" s="5"/>
      <c r="UY34" s="5"/>
      <c r="VH34" s="2"/>
      <c r="VI34" s="2"/>
      <c r="VJ34" s="37"/>
      <c r="VK34" s="48">
        <v>57</v>
      </c>
      <c r="WF34" s="5"/>
      <c r="WG34" s="5"/>
      <c r="WP34" s="2"/>
      <c r="WQ34" s="2"/>
      <c r="WR34" s="37"/>
      <c r="WS34" s="48">
        <v>57</v>
      </c>
    </row>
    <row r="35" spans="1:617" x14ac:dyDescent="0.2">
      <c r="A35" s="5"/>
      <c r="B35" s="25" t="s">
        <v>34</v>
      </c>
      <c r="C35" s="5"/>
      <c r="P35" s="2"/>
      <c r="AR35" s="41"/>
      <c r="AS35" s="41"/>
      <c r="AT35" s="41"/>
      <c r="AU35" s="32"/>
      <c r="AV35" s="41"/>
      <c r="AW35" s="41"/>
      <c r="AX35" s="32"/>
      <c r="AY35" s="49">
        <v>59</v>
      </c>
      <c r="BS35" s="41"/>
      <c r="BT35" s="41"/>
      <c r="BU35" s="41"/>
      <c r="BW35" s="41"/>
      <c r="BX35" s="32"/>
      <c r="BZ35" s="49">
        <v>59</v>
      </c>
      <c r="CT35" s="41"/>
      <c r="CU35" s="41"/>
      <c r="CV35" s="41"/>
      <c r="CW35" s="32"/>
      <c r="CX35" s="41"/>
      <c r="CY35" s="32"/>
      <c r="CZ35" s="32"/>
      <c r="DA35" s="49">
        <v>59</v>
      </c>
      <c r="DX35" s="5"/>
      <c r="DY35" s="5"/>
      <c r="EH35" s="41"/>
      <c r="EI35" s="2"/>
      <c r="EK35" s="49">
        <v>59</v>
      </c>
      <c r="FF35" s="5"/>
      <c r="FG35" s="5"/>
      <c r="FP35" s="41"/>
      <c r="FQ35" s="2"/>
      <c r="FS35" s="49">
        <v>59</v>
      </c>
      <c r="GN35" s="5"/>
      <c r="GO35" s="5"/>
      <c r="GX35" s="2"/>
      <c r="GY35" s="2"/>
      <c r="HA35" s="49">
        <v>59</v>
      </c>
      <c r="HV35" s="5"/>
      <c r="HW35" s="5"/>
      <c r="IF35" s="41"/>
      <c r="IG35" s="2"/>
      <c r="II35" s="49">
        <v>59</v>
      </c>
      <c r="JD35" s="5"/>
      <c r="JE35" s="5"/>
      <c r="JN35" s="2"/>
      <c r="JO35" s="2"/>
      <c r="JQ35" s="49">
        <v>59</v>
      </c>
      <c r="KL35" s="5"/>
      <c r="KM35" s="5"/>
      <c r="KV35" s="2"/>
      <c r="KW35" s="2"/>
      <c r="KY35" s="49">
        <v>59</v>
      </c>
      <c r="LT35" s="5"/>
      <c r="LU35" s="5"/>
      <c r="MD35" s="2"/>
      <c r="ME35" s="2"/>
      <c r="MG35" s="49">
        <v>59</v>
      </c>
      <c r="NB35" s="5"/>
      <c r="NC35" s="5"/>
      <c r="NL35" s="2"/>
      <c r="NM35" s="2"/>
      <c r="NO35" s="49">
        <v>59</v>
      </c>
      <c r="OJ35" s="5"/>
      <c r="OK35" s="5"/>
      <c r="OT35" s="2"/>
      <c r="OU35" s="2"/>
      <c r="OW35" s="49">
        <v>59</v>
      </c>
      <c r="PR35" s="5"/>
      <c r="PS35" s="5"/>
      <c r="QB35" s="2"/>
      <c r="QC35" s="2"/>
      <c r="QE35" s="49">
        <v>59</v>
      </c>
      <c r="QZ35" s="5"/>
      <c r="RA35" s="5"/>
      <c r="RJ35" s="2"/>
      <c r="RK35" s="2"/>
      <c r="RM35" s="49">
        <v>59</v>
      </c>
      <c r="SH35" s="5"/>
      <c r="SI35" s="5"/>
      <c r="SR35" s="2"/>
      <c r="SS35" s="2"/>
      <c r="SU35" s="49">
        <v>59</v>
      </c>
      <c r="TP35" s="5"/>
      <c r="TQ35" s="5"/>
      <c r="TZ35" s="2"/>
      <c r="UA35" s="2"/>
      <c r="UC35" s="49">
        <v>59</v>
      </c>
      <c r="UX35" s="5"/>
      <c r="UY35" s="5"/>
      <c r="VH35" s="2"/>
      <c r="VI35" s="2"/>
      <c r="VK35" s="49">
        <v>59</v>
      </c>
      <c r="WF35" s="5"/>
      <c r="WG35" s="5"/>
      <c r="WP35" s="2"/>
      <c r="WQ35" s="2"/>
      <c r="WS35" s="49">
        <v>59</v>
      </c>
    </row>
    <row r="36" spans="1:617" x14ac:dyDescent="0.2">
      <c r="B36" s="29" t="s">
        <v>56</v>
      </c>
      <c r="C36" s="2"/>
      <c r="AU36" s="32"/>
      <c r="AX36" s="32"/>
      <c r="CW36" s="32"/>
      <c r="CZ36" s="32"/>
    </row>
    <row r="37" spans="1:617" x14ac:dyDescent="0.2">
      <c r="A37" s="5"/>
      <c r="B37" s="5"/>
      <c r="C37" s="20"/>
      <c r="AQ37" s="32"/>
      <c r="AR37" s="32"/>
      <c r="AS37" s="32"/>
      <c r="AT37" s="32"/>
      <c r="AU37" s="32"/>
      <c r="AX37" s="32"/>
      <c r="CS37" s="32"/>
      <c r="CT37" s="32"/>
      <c r="CU37" s="32"/>
      <c r="CV37" s="32"/>
      <c r="CW37" s="32"/>
      <c r="CZ37" s="32"/>
    </row>
    <row r="38" spans="1:617" ht="17" x14ac:dyDescent="0.2">
      <c r="A38" s="5"/>
      <c r="B38" s="5"/>
      <c r="C38" s="20"/>
      <c r="V38" s="10"/>
      <c r="W38" s="10"/>
      <c r="AQ38" s="32"/>
      <c r="AR38" s="32"/>
      <c r="AS38" s="32"/>
      <c r="AT38" s="32"/>
      <c r="AU38" s="32"/>
      <c r="AX38" s="32"/>
      <c r="CS38" s="32"/>
      <c r="CT38" s="32"/>
      <c r="CU38" s="32"/>
      <c r="CV38" s="32"/>
      <c r="CW38" s="32"/>
      <c r="CZ38" s="32"/>
    </row>
    <row r="39" spans="1:617" ht="17" x14ac:dyDescent="0.2">
      <c r="A39" s="5"/>
      <c r="B39" s="5"/>
      <c r="C39" s="20"/>
      <c r="V39" s="10"/>
      <c r="AQ39" s="32"/>
      <c r="AR39" s="32"/>
      <c r="AS39" s="32"/>
      <c r="AT39" s="32"/>
      <c r="AU39" s="32"/>
      <c r="AX39" s="32"/>
      <c r="CS39" s="32"/>
      <c r="CT39" s="32"/>
      <c r="CU39" s="32"/>
      <c r="CV39" s="32"/>
      <c r="CW39" s="32"/>
      <c r="CZ39" s="32"/>
    </row>
    <row r="40" spans="1:617" ht="17" x14ac:dyDescent="0.2">
      <c r="V40" s="10"/>
      <c r="W40" s="10"/>
      <c r="AQ40" s="32"/>
      <c r="AR40" s="32"/>
      <c r="AS40" s="32"/>
      <c r="AT40" s="32"/>
      <c r="AU40" s="32"/>
      <c r="AX40" s="32"/>
      <c r="CS40" s="32"/>
      <c r="CT40" s="32"/>
      <c r="CU40" s="32"/>
      <c r="CV40" s="32"/>
      <c r="CW40" s="32"/>
      <c r="CZ40" s="32"/>
    </row>
    <row r="41" spans="1:617" ht="17" x14ac:dyDescent="0.2">
      <c r="V41" s="10"/>
      <c r="W41" s="10"/>
      <c r="AQ41" s="32"/>
      <c r="AR41" s="32"/>
      <c r="AS41" s="32"/>
      <c r="AT41" s="32"/>
      <c r="AU41" s="32"/>
      <c r="AX41" s="32"/>
      <c r="CS41" s="32"/>
      <c r="CT41" s="32"/>
      <c r="CU41" s="32"/>
      <c r="CV41" s="32"/>
      <c r="CW41" s="32"/>
      <c r="CZ41" s="32"/>
    </row>
    <row r="42" spans="1:617" ht="17" x14ac:dyDescent="0.2">
      <c r="V42" s="10"/>
      <c r="W42" s="10"/>
      <c r="AQ42" s="32"/>
      <c r="AR42" s="32"/>
      <c r="AS42" s="32"/>
      <c r="AT42" s="32"/>
      <c r="AU42" s="32"/>
      <c r="AX42" s="32"/>
      <c r="CS42" s="32"/>
      <c r="CT42" s="32"/>
      <c r="CU42" s="32"/>
      <c r="CV42" s="32"/>
      <c r="CW42" s="32"/>
      <c r="CZ42" s="32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849" priority="259" operator="containsText" text="No DD">
      <formula>NOT(ISERROR(SEARCH("No DD",H1)))</formula>
    </cfRule>
    <cfRule type="containsText" dxfId="848" priority="260" operator="containsText" text="Merit">
      <formula>NOT(ISERROR(SEARCH("Merit",H1)))</formula>
    </cfRule>
    <cfRule type="containsText" dxfId="847" priority="261" operator="containsText" text="Excellence">
      <formula>NOT(ISERROR(SEARCH("Excellence",H1)))</formula>
    </cfRule>
    <cfRule type="containsText" dxfId="846" priority="262" operator="containsText" text="Worlds Team">
      <formula>NOT(ISERROR(SEARCH("Worlds Team",H1)))</formula>
    </cfRule>
    <cfRule type="containsText" dxfId="845" priority="263" operator="containsText" text="National Team">
      <formula>NOT(ISERROR(SEARCH("National Team",H1)))</formula>
    </cfRule>
  </conditionalFormatting>
  <conditionalFormatting sqref="Y4:AY25">
    <cfRule type="expression" dxfId="844" priority="51305" stopIfTrue="1">
      <formula>IF($AN4&lt;&gt;"",1,0)</formula>
    </cfRule>
  </conditionalFormatting>
  <conditionalFormatting sqref="AZ4:BZ25">
    <cfRule type="expression" dxfId="843" priority="240" stopIfTrue="1">
      <formula>IF($BO4&lt;&gt;"",1,0)</formula>
    </cfRule>
  </conditionalFormatting>
  <conditionalFormatting sqref="CA4:DA25">
    <cfRule type="expression" dxfId="842" priority="236" stopIfTrue="1">
      <formula>IF($CP4&lt;&gt;"",1,0)</formula>
    </cfRule>
  </conditionalFormatting>
  <conditionalFormatting sqref="BW36:BW1048576 BP1:BP1048576 BS1:BS1048576 BW1:BW34">
    <cfRule type="cellIs" dxfId="841" priority="52662" operator="between">
      <formula>$BZ$31</formula>
      <formula>1000</formula>
    </cfRule>
    <cfRule type="cellIs" dxfId="840" priority="52663" operator="between">
      <formula>$BZ$30</formula>
      <formula>$BZ$31</formula>
    </cfRule>
    <cfRule type="cellIs" dxfId="839" priority="52664" operator="between">
      <formula>$BZ$29</formula>
      <formula>$BZ$30</formula>
    </cfRule>
    <cfRule type="cellIs" dxfId="838" priority="52665" operator="between">
      <formula>$BZ$28</formula>
      <formula>$BZ$29</formula>
    </cfRule>
  </conditionalFormatting>
  <conditionalFormatting sqref="CX36:CX1048576 CQ1:CQ1048576 CT1:CT1048576 CX1:CX34">
    <cfRule type="cellIs" dxfId="837" priority="51539" operator="between">
      <formula>$DA$31</formula>
      <formula>1000</formula>
    </cfRule>
    <cfRule type="cellIs" dxfId="836" priority="51540" operator="between">
      <formula>$DA$30</formula>
      <formula>$DA$31</formula>
    </cfRule>
    <cfRule type="cellIs" dxfId="835" priority="51541" operator="between">
      <formula>$DA$29</formula>
      <formula>$DA$30</formula>
    </cfRule>
    <cfRule type="cellIs" dxfId="834" priority="51542" operator="between">
      <formula>$DA$28</formula>
      <formula>$DA$29</formula>
    </cfRule>
  </conditionalFormatting>
  <conditionalFormatting sqref="EH36:EH1048576 DX1:DX1048576 EA1:EA1048576 EE1:EE1048576 EH1:EH34">
    <cfRule type="cellIs" dxfId="833" priority="52690" operator="between">
      <formula>$EK$31</formula>
      <formula>1000</formula>
    </cfRule>
    <cfRule type="cellIs" dxfId="832" priority="52691" operator="between">
      <formula>$EK$30</formula>
      <formula>$EK$31</formula>
    </cfRule>
    <cfRule type="cellIs" dxfId="831" priority="52692" operator="between">
      <formula>$EK$29</formula>
      <formula>$EK$30</formula>
    </cfRule>
    <cfRule type="cellIs" dxfId="830" priority="52693" operator="between">
      <formula>$EK$28</formula>
      <formula>$EK$29</formula>
    </cfRule>
  </conditionalFormatting>
  <conditionalFormatting sqref="FP36:FP1048576 FF1:FF1048576 FI1:FI1048576 FM1:FM1048576 FP1:FP34">
    <cfRule type="cellIs" dxfId="829" priority="220" operator="between">
      <formula>$FS$31</formula>
      <formula>1000</formula>
    </cfRule>
    <cfRule type="cellIs" dxfId="828" priority="221" operator="between">
      <formula>$FS$30</formula>
      <formula>$FS$31</formula>
    </cfRule>
    <cfRule type="cellIs" dxfId="827" priority="222" operator="between">
      <formula>$FS$29</formula>
      <formula>$FS$30</formula>
    </cfRule>
    <cfRule type="cellIs" dxfId="826" priority="223" operator="between">
      <formula>$FS$28</formula>
      <formula>$FS$29</formula>
    </cfRule>
  </conditionalFormatting>
  <conditionalFormatting sqref="IF36:IF1048576 HV1:HV1048576 HY1:HY1048576 IC1:IC1048576 IF1:IF34">
    <cfRule type="cellIs" dxfId="825" priority="188" operator="between">
      <formula>$II$31</formula>
      <formula>1000</formula>
    </cfRule>
    <cfRule type="cellIs" dxfId="824" priority="189" operator="between">
      <formula>$II$30</formula>
      <formula>$II$31</formula>
    </cfRule>
    <cfRule type="cellIs" dxfId="823" priority="190" operator="between">
      <formula>$II$29</formula>
      <formula>$II$30</formula>
    </cfRule>
    <cfRule type="cellIs" dxfId="822" priority="191" operator="between">
      <formula>$II$28</formula>
      <formula>$II$29</formula>
    </cfRule>
  </conditionalFormatting>
  <conditionalFormatting sqref="AW35 AO1:AO1048576 AR1:AR1048576 AV1:AV1048576">
    <cfRule type="cellIs" dxfId="821" priority="52" operator="between">
      <formula>$AY$31</formula>
      <formula>1000</formula>
    </cfRule>
    <cfRule type="cellIs" dxfId="820" priority="53" operator="between">
      <formula>$AY$30</formula>
      <formula>$AY$31</formula>
    </cfRule>
    <cfRule type="cellIs" dxfId="819" priority="54" operator="between">
      <formula>$AY$29</formula>
      <formula>$AY$30</formula>
    </cfRule>
    <cfRule type="cellIs" dxfId="818" priority="55" operator="between">
      <formula>$AY$28</formula>
      <formula>$AY$29</formula>
    </cfRule>
  </conditionalFormatting>
  <conditionalFormatting sqref="BW35">
    <cfRule type="cellIs" dxfId="817" priority="48" operator="between">
      <formula>$AY$31</formula>
      <formula>1000</formula>
    </cfRule>
    <cfRule type="cellIs" dxfId="816" priority="49" operator="between">
      <formula>$AY$30</formula>
      <formula>$AY$31</formula>
    </cfRule>
    <cfRule type="cellIs" dxfId="815" priority="50" operator="between">
      <formula>$AY$29</formula>
      <formula>$AY$30</formula>
    </cfRule>
    <cfRule type="cellIs" dxfId="814" priority="51" operator="between">
      <formula>$AY$28</formula>
      <formula>$AY$29</formula>
    </cfRule>
  </conditionalFormatting>
  <conditionalFormatting sqref="CX35">
    <cfRule type="cellIs" dxfId="813" priority="44" operator="between">
      <formula>$AY$31</formula>
      <formula>1000</formula>
    </cfRule>
    <cfRule type="cellIs" dxfId="812" priority="45" operator="between">
      <formula>$AY$30</formula>
      <formula>$AY$31</formula>
    </cfRule>
    <cfRule type="cellIs" dxfId="811" priority="46" operator="between">
      <formula>$AY$29</formula>
      <formula>$AY$30</formula>
    </cfRule>
    <cfRule type="cellIs" dxfId="810" priority="47" operator="between">
      <formula>$AY$28</formula>
      <formula>$AY$29</formula>
    </cfRule>
  </conditionalFormatting>
  <conditionalFormatting sqref="EH35">
    <cfRule type="cellIs" dxfId="809" priority="40" operator="between">
      <formula>$AY$31</formula>
      <formula>1000</formula>
    </cfRule>
    <cfRule type="cellIs" dxfId="808" priority="41" operator="between">
      <formula>$AY$30</formula>
      <formula>$AY$31</formula>
    </cfRule>
    <cfRule type="cellIs" dxfId="807" priority="42" operator="between">
      <formula>$AY$29</formula>
      <formula>$AY$30</formula>
    </cfRule>
    <cfRule type="cellIs" dxfId="806" priority="43" operator="between">
      <formula>$AY$28</formula>
      <formula>$AY$29</formula>
    </cfRule>
  </conditionalFormatting>
  <conditionalFormatting sqref="FP35">
    <cfRule type="cellIs" dxfId="805" priority="36" operator="between">
      <formula>$AY$31</formula>
      <formula>1000</formula>
    </cfRule>
    <cfRule type="cellIs" dxfId="804" priority="37" operator="between">
      <formula>$AY$30</formula>
      <formula>$AY$31</formula>
    </cfRule>
    <cfRule type="cellIs" dxfId="803" priority="38" operator="between">
      <formula>$AY$29</formula>
      <formula>$AY$30</formula>
    </cfRule>
    <cfRule type="cellIs" dxfId="802" priority="39" operator="between">
      <formula>$AY$28</formula>
      <formula>$AY$29</formula>
    </cfRule>
  </conditionalFormatting>
  <conditionalFormatting sqref="IF35">
    <cfRule type="cellIs" dxfId="801" priority="32" operator="between">
      <formula>$AY$31</formula>
      <formula>1000</formula>
    </cfRule>
    <cfRule type="cellIs" dxfId="800" priority="33" operator="between">
      <formula>$AY$30</formula>
      <formula>$AY$31</formula>
    </cfRule>
    <cfRule type="cellIs" dxfId="799" priority="34" operator="between">
      <formula>$AY$29</formula>
      <formula>$AY$30</formula>
    </cfRule>
    <cfRule type="cellIs" dxfId="798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797" priority="52681" stopIfTrue="1">
      <formula>IF(K1=$CA$1,1,0)</formula>
    </cfRule>
    <cfRule type="expression" dxfId="796" priority="52682">
      <formula>IF(K1=$AZ$1,1,0)</formula>
    </cfRule>
    <cfRule type="expression" dxfId="795" priority="52683">
      <formula>IF(K1=$Y$1,1,0)</formula>
    </cfRule>
  </conditionalFormatting>
  <conditionalFormatting sqref="A4:A1048576">
    <cfRule type="expression" dxfId="794" priority="31">
      <formula>AND(G4&lt;&gt;"",F4="")</formula>
    </cfRule>
    <cfRule type="expression" dxfId="793" priority="37593">
      <formula>IF(A4&gt;8,1,0)</formula>
    </cfRule>
  </conditionalFormatting>
  <conditionalFormatting sqref="CV1:CV1048576 AT1:AT1048576">
    <cfRule type="cellIs" dxfId="792" priority="96444" operator="between">
      <formula>AY$35</formula>
      <formula>1000</formula>
    </cfRule>
    <cfRule type="cellIs" dxfId="791" priority="9644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790" priority="96456" operator="between">
      <formula>EK$35</formula>
      <formula>1000</formula>
    </cfRule>
    <cfRule type="cellIs" dxfId="789" priority="96457" operator="between">
      <formula>EK$34</formula>
      <formula>EK$35</formula>
    </cfRule>
  </conditionalFormatting>
  <conditionalFormatting sqref="AQ1:AQ1048576 AT1:AT1048576 AX1:AX1048576">
    <cfRule type="cellIs" dxfId="788" priority="96528" operator="between">
      <formula>$AY$35</formula>
      <formula>1000</formula>
    </cfRule>
    <cfRule type="cellIs" dxfId="787" priority="96529" operator="between">
      <formula>$AY$34</formula>
      <formula>$AY$35</formula>
    </cfRule>
    <cfRule type="cellIs" dxfId="786" priority="96530" operator="between">
      <formula>$AY$33</formula>
      <formula>$AY$34</formula>
    </cfRule>
    <cfRule type="cellIs" dxfId="785" priority="96531" operator="between">
      <formula>$AY$32</formula>
      <formula>$AY$33</formula>
    </cfRule>
  </conditionalFormatting>
  <conditionalFormatting sqref="BR1:BR1048576 BU1:BU1048576 BY1:BY1048576">
    <cfRule type="cellIs" dxfId="784" priority="96564" operator="between">
      <formula>$BZ$35</formula>
      <formula>1000</formula>
    </cfRule>
    <cfRule type="cellIs" dxfId="783" priority="96565" operator="between">
      <formula>$BZ$34</formula>
      <formula>$BZ$35</formula>
    </cfRule>
    <cfRule type="cellIs" dxfId="782" priority="96566" operator="between">
      <formula>$BZ$33</formula>
      <formula>$BZ$34</formula>
    </cfRule>
    <cfRule type="cellIs" dxfId="781" priority="96567" operator="between">
      <formula>$BZ$32</formula>
      <formula>$BZ$33</formula>
    </cfRule>
  </conditionalFormatting>
  <conditionalFormatting sqref="CS1:CS1048576 CV1:CV1048576 CZ1:CZ1048576">
    <cfRule type="cellIs" dxfId="780" priority="96600" operator="between">
      <formula>$DA$35</formula>
      <formula>1000</formula>
    </cfRule>
    <cfRule type="cellIs" dxfId="779" priority="96601" operator="between">
      <formula>$DA$34</formula>
      <formula>$DA$35</formula>
    </cfRule>
    <cfRule type="cellIs" dxfId="778" priority="96602" operator="between">
      <formula>$DA$33</formula>
      <formula>$DA$34</formula>
    </cfRule>
    <cfRule type="cellIs" dxfId="777" priority="96603" operator="between">
      <formula>$DA$32</formula>
      <formula>$DA$33</formula>
    </cfRule>
  </conditionalFormatting>
  <conditionalFormatting sqref="NB1:NB1048576 NE1:NE1048576 NI1:NI1048576 NL1:NL1048576">
    <cfRule type="cellIs" dxfId="776" priority="96636" operator="between">
      <formula>$NO$28</formula>
      <formula>$NO$29</formula>
    </cfRule>
  </conditionalFormatting>
  <conditionalFormatting sqref="DZ1:DZ1048576 EC1:EC1048576 EG1:EG1048576 EJ1:EJ1048576">
    <cfRule type="cellIs" dxfId="775" priority="96648" operator="between">
      <formula>$EK$35</formula>
      <formula>1000</formula>
    </cfRule>
    <cfRule type="cellIs" dxfId="774" priority="96649" operator="between">
      <formula>$EK$34</formula>
      <formula>$EK$35</formula>
    </cfRule>
    <cfRule type="cellIs" dxfId="773" priority="96650" operator="between">
      <formula>$EK$33</formula>
      <formula>$EK$34</formula>
    </cfRule>
    <cfRule type="cellIs" dxfId="772" priority="96651" operator="between">
      <formula>$EK$32</formula>
      <formula>$EK$33</formula>
    </cfRule>
  </conditionalFormatting>
  <conditionalFormatting sqref="FH1:FH1048576 FK1:FK1048576 FO1:FO1048576 FR1:FR1048576">
    <cfRule type="cellIs" dxfId="771" priority="96696" operator="between">
      <formula>$FS$35</formula>
      <formula>1000</formula>
    </cfRule>
    <cfRule type="cellIs" dxfId="770" priority="96697" operator="between">
      <formula>$FS$34</formula>
      <formula>$FS$35</formula>
    </cfRule>
    <cfRule type="cellIs" dxfId="769" priority="96698" operator="between">
      <formula>$FS$33</formula>
      <formula>$FS$34</formula>
    </cfRule>
    <cfRule type="cellIs" dxfId="768" priority="96699" operator="between">
      <formula>$FS$32</formula>
      <formula>$FS$33</formula>
    </cfRule>
  </conditionalFormatting>
  <conditionalFormatting sqref="GN1:GN1048576 GQ1:GQ1048576 GU1:GU1048576 GX1:GX1048576">
    <cfRule type="cellIs" dxfId="767" priority="96744" operator="between">
      <formula>$HA$31</formula>
      <formula>1000</formula>
    </cfRule>
    <cfRule type="cellIs" dxfId="766" priority="96745" operator="between">
      <formula>$HA$30</formula>
      <formula>$HA$31</formula>
    </cfRule>
    <cfRule type="cellIs" dxfId="765" priority="96746" operator="between">
      <formula>$HA$29</formula>
      <formula>$HA$30</formula>
    </cfRule>
    <cfRule type="cellIs" dxfId="764" priority="96747" operator="between">
      <formula>$HA$28</formula>
      <formula>$HA$29</formula>
    </cfRule>
  </conditionalFormatting>
  <conditionalFormatting sqref="GP1:GP1048576 GS1:GS1048576 GW1:GW1048576 GZ1:GZ1048576">
    <cfRule type="cellIs" dxfId="763" priority="96792" operator="between">
      <formula>$HA$35</formula>
      <formula>1000</formula>
    </cfRule>
    <cfRule type="cellIs" dxfId="762" priority="96793" operator="between">
      <formula>$HA$34</formula>
      <formula>$HA$35</formula>
    </cfRule>
    <cfRule type="cellIs" dxfId="761" priority="96794" operator="between">
      <formula>$HA$33</formula>
      <formula>$HA$34</formula>
    </cfRule>
    <cfRule type="cellIs" dxfId="760" priority="96795" operator="between">
      <formula>$HA$32</formula>
      <formula>$HA$33</formula>
    </cfRule>
  </conditionalFormatting>
  <conditionalFormatting sqref="HX1:HX1048576 IA1:IA1048576 IE1:IE1048576 IH1:IH1048576">
    <cfRule type="cellIs" dxfId="759" priority="96840" operator="between">
      <formula>$II$35</formula>
      <formula>1000</formula>
    </cfRule>
    <cfRule type="cellIs" dxfId="758" priority="96841" operator="between">
      <formula>$II$34</formula>
      <formula>$II$35</formula>
    </cfRule>
    <cfRule type="cellIs" dxfId="757" priority="96842" operator="between">
      <formula>$II$33</formula>
      <formula>$II$34</formula>
    </cfRule>
    <cfRule type="cellIs" dxfId="756" priority="96843" operator="between">
      <formula>$II$32</formula>
      <formula>$II$33</formula>
    </cfRule>
  </conditionalFormatting>
  <conditionalFormatting sqref="JD1:JD1048576 JG1:JG1048576 JK1:JK1048576 JN1:JN1048576">
    <cfRule type="cellIs" dxfId="755" priority="96888" operator="between">
      <formula>$JQ$31</formula>
      <formula>1000</formula>
    </cfRule>
    <cfRule type="cellIs" dxfId="754" priority="96889" operator="between">
      <formula>$JQ$30</formula>
      <formula>$JQ$31</formula>
    </cfRule>
    <cfRule type="cellIs" dxfId="753" priority="96890" operator="between">
      <formula>$JQ$29</formula>
      <formula>$JQ$30</formula>
    </cfRule>
    <cfRule type="cellIs" dxfId="752" priority="96891" operator="between">
      <formula>$JQ$28</formula>
      <formula>$JQ$29</formula>
    </cfRule>
  </conditionalFormatting>
  <conditionalFormatting sqref="JF1:JF1048576 JI1:JI1048576 JM1:JM1048576 JP1:JP1048576">
    <cfRule type="cellIs" dxfId="751" priority="96936" operator="between">
      <formula>$JQ$35</formula>
      <formula>1000</formula>
    </cfRule>
    <cfRule type="cellIs" dxfId="750" priority="96937" operator="between">
      <formula>$JQ$34</formula>
      <formula>$JQ$35</formula>
    </cfRule>
    <cfRule type="cellIs" dxfId="749" priority="96938" operator="between">
      <formula>$JQ$33</formula>
      <formula>$JQ$34</formula>
    </cfRule>
    <cfRule type="cellIs" dxfId="748" priority="96939" operator="between">
      <formula>$JQ$32</formula>
      <formula>$JQ$33</formula>
    </cfRule>
  </conditionalFormatting>
  <conditionalFormatting sqref="KL1:KL1048576 KO1:KO1048576 KS1:KS1048576 KV1:KV1048576">
    <cfRule type="cellIs" dxfId="747" priority="96984" operator="between">
      <formula>$KY$31</formula>
      <formula>1000</formula>
    </cfRule>
    <cfRule type="cellIs" dxfId="746" priority="96985" operator="between">
      <formula>$KY$30</formula>
      <formula>$KY$31</formula>
    </cfRule>
    <cfRule type="cellIs" dxfId="745" priority="96986" operator="between">
      <formula>$KY$29</formula>
      <formula>$KY$30</formula>
    </cfRule>
    <cfRule type="cellIs" dxfId="744" priority="96987" operator="between">
      <formula>$KY$28</formula>
      <formula>$KY$29</formula>
    </cfRule>
  </conditionalFormatting>
  <conditionalFormatting sqref="KN1:KN1048576 KQ1:KQ1048576 KU1:KU1048576 KX1:KX1048576">
    <cfRule type="cellIs" dxfId="743" priority="97032" operator="between">
      <formula>$KY$35</formula>
      <formula>1000</formula>
    </cfRule>
    <cfRule type="cellIs" dxfId="742" priority="97033" operator="between">
      <formula>$KY$34</formula>
      <formula>$KY$35</formula>
    </cfRule>
    <cfRule type="cellIs" dxfId="741" priority="97034" operator="between">
      <formula>$KY$33</formula>
      <formula>$KY$34</formula>
    </cfRule>
    <cfRule type="cellIs" dxfId="740" priority="97035" operator="between">
      <formula>$KY$32</formula>
      <formula>$KY$33</formula>
    </cfRule>
  </conditionalFormatting>
  <conditionalFormatting sqref="LT1:LT1048576 LW1:LW1048576 MA1:MA1048576 MD1:MD1048576">
    <cfRule type="cellIs" dxfId="739" priority="97080" operator="between">
      <formula>$MG$31</formula>
      <formula>1000</formula>
    </cfRule>
    <cfRule type="cellIs" dxfId="738" priority="97081" operator="between">
      <formula>$MG$30</formula>
      <formula>$MG$31</formula>
    </cfRule>
    <cfRule type="cellIs" dxfId="737" priority="97082" operator="between">
      <formula>$MG$29</formula>
      <formula>$MG$30</formula>
    </cfRule>
    <cfRule type="cellIs" dxfId="736" priority="97083" operator="between">
      <formula>$MG$28</formula>
      <formula>$MG$29</formula>
    </cfRule>
  </conditionalFormatting>
  <conditionalFormatting sqref="LV1:LV1048576 LY1:LY1048576 MC1:MC1048576 MF1:MF1048576">
    <cfRule type="cellIs" dxfId="735" priority="97128" operator="between">
      <formula>$MG$35</formula>
      <formula>1000</formula>
    </cfRule>
    <cfRule type="cellIs" dxfId="734" priority="97129" operator="between">
      <formula>$MG$34</formula>
      <formula>$MG$35</formula>
    </cfRule>
    <cfRule type="cellIs" dxfId="733" priority="97130" operator="between">
      <formula>$MG$33</formula>
      <formula>$MG$34</formula>
    </cfRule>
    <cfRule type="cellIs" dxfId="732" priority="97131" operator="between">
      <formula>$MG$32</formula>
      <formula>$MG$33</formula>
    </cfRule>
  </conditionalFormatting>
  <conditionalFormatting sqref="NB1:NB1048576 NE1:NE1048576 NI1:NI1048576">
    <cfRule type="cellIs" dxfId="731" priority="97176" operator="between">
      <formula>$NO$31</formula>
      <formula>1000</formula>
    </cfRule>
    <cfRule type="cellIs" dxfId="730" priority="97177" operator="between">
      <formula>$NO$30</formula>
      <formula>$NO$31</formula>
    </cfRule>
    <cfRule type="cellIs" dxfId="729" priority="97178" operator="between">
      <formula>$NO$29</formula>
      <formula>$NO$30</formula>
    </cfRule>
  </conditionalFormatting>
  <conditionalFormatting sqref="ND1:ND1048576 NG1:NG1048576 NK1:NK1048576 NN1:NN1048576">
    <cfRule type="cellIs" dxfId="728" priority="97203" operator="between">
      <formula>$NO$35</formula>
      <formula>1000</formula>
    </cfRule>
    <cfRule type="cellIs" dxfId="727" priority="97204" operator="between">
      <formula>$NO$34</formula>
      <formula>$NO$35</formula>
    </cfRule>
    <cfRule type="cellIs" dxfId="726" priority="97205" operator="between">
      <formula>$NO$33</formula>
      <formula>$NO$34</formula>
    </cfRule>
    <cfRule type="cellIs" dxfId="725" priority="97206" operator="between">
      <formula>$NO$32</formula>
      <formula>$NO$33</formula>
    </cfRule>
  </conditionalFormatting>
  <conditionalFormatting sqref="OJ1:OJ1048576 OM1:OM1048576 OQ1:OQ1048576 OT1:OT1048576">
    <cfRule type="cellIs" dxfId="724" priority="97251" operator="between">
      <formula>$OW$31</formula>
      <formula>1000</formula>
    </cfRule>
    <cfRule type="cellIs" dxfId="723" priority="97252" operator="between">
      <formula>$OW$30</formula>
      <formula>$OW$31</formula>
    </cfRule>
    <cfRule type="cellIs" dxfId="722" priority="97253" operator="between">
      <formula>$OW$29</formula>
      <formula>$OW$30</formula>
    </cfRule>
    <cfRule type="cellIs" dxfId="721" priority="97254" operator="between">
      <formula>$OW$28</formula>
      <formula>$OW$29</formula>
    </cfRule>
  </conditionalFormatting>
  <conditionalFormatting sqref="OL1:OL1048576 OO1:OO1048576 OS1:OS1048576 OV1:OV1048576">
    <cfRule type="cellIs" dxfId="720" priority="97299" operator="between">
      <formula>$OW$35</formula>
      <formula>1000</formula>
    </cfRule>
    <cfRule type="cellIs" dxfId="719" priority="97300" operator="between">
      <formula>$OW$34</formula>
      <formula>$OW$35</formula>
    </cfRule>
    <cfRule type="cellIs" dxfId="718" priority="97301" operator="between">
      <formula>$OW$33</formula>
      <formula>$OW$34</formula>
    </cfRule>
    <cfRule type="cellIs" dxfId="717" priority="97302" operator="between">
      <formula>$OW$32</formula>
      <formula>$OW$33</formula>
    </cfRule>
  </conditionalFormatting>
  <conditionalFormatting sqref="PR1:PR1048576 PU1:PU1048576 PY1:PY1048576 QB1:QB1048576">
    <cfRule type="cellIs" dxfId="716" priority="97347" operator="between">
      <formula>$QE$31</formula>
      <formula>1000</formula>
    </cfRule>
    <cfRule type="cellIs" dxfId="715" priority="97348" operator="between">
      <formula>$QE$30</formula>
      <formula>$QE$31</formula>
    </cfRule>
    <cfRule type="cellIs" dxfId="714" priority="97349" operator="between">
      <formula>$QE$29</formula>
      <formula>$QE$30</formula>
    </cfRule>
    <cfRule type="cellIs" dxfId="713" priority="97350" operator="between">
      <formula>$QE$28</formula>
      <formula>$QE$29</formula>
    </cfRule>
  </conditionalFormatting>
  <conditionalFormatting sqref="PT1:PT1048576 PW1:PW1048576 QA1:QA1048576 QD1:QD1048576">
    <cfRule type="cellIs" dxfId="712" priority="97395" operator="between">
      <formula>$QE$35</formula>
      <formula>1000</formula>
    </cfRule>
    <cfRule type="cellIs" dxfId="711" priority="97396" operator="between">
      <formula>$QE$34</formula>
      <formula>$QE$35</formula>
    </cfRule>
    <cfRule type="cellIs" dxfId="710" priority="97397" operator="between">
      <formula>$QE$33</formula>
      <formula>$QE$34</formula>
    </cfRule>
    <cfRule type="cellIs" dxfId="709" priority="97398" operator="between">
      <formula>$QE$32</formula>
      <formula>$QE$33</formula>
    </cfRule>
  </conditionalFormatting>
  <conditionalFormatting sqref="QZ1:QZ1048576 RC1:RC1048576 RG1:RG1048576 RJ1:RJ1048576">
    <cfRule type="cellIs" dxfId="708" priority="97443" operator="between">
      <formula>$RM$31</formula>
      <formula>1000</formula>
    </cfRule>
    <cfRule type="cellIs" dxfId="707" priority="97444" operator="between">
      <formula>$RM$30</formula>
      <formula>$RM$31</formula>
    </cfRule>
    <cfRule type="cellIs" dxfId="706" priority="97445" operator="between">
      <formula>$RM$29</formula>
      <formula>$RM$30</formula>
    </cfRule>
    <cfRule type="cellIs" dxfId="705" priority="97446" operator="between">
      <formula>$RM$28</formula>
      <formula>$RM$29</formula>
    </cfRule>
  </conditionalFormatting>
  <conditionalFormatting sqref="RB1:RB1048576 RE1:RE1048576 RI1:RI1048576 RL1:RL1048576">
    <cfRule type="cellIs" dxfId="704" priority="97491" operator="between">
      <formula>$RM$35</formula>
      <formula>1000</formula>
    </cfRule>
    <cfRule type="cellIs" dxfId="703" priority="97492" operator="between">
      <formula>$RM$34</formula>
      <formula>$RM$35</formula>
    </cfRule>
    <cfRule type="cellIs" dxfId="702" priority="97493" operator="between">
      <formula>$RM$33</formula>
      <formula>$RM$34</formula>
    </cfRule>
    <cfRule type="cellIs" dxfId="701" priority="97494" operator="between">
      <formula>$RM$32</formula>
      <formula>$RM$33</formula>
    </cfRule>
  </conditionalFormatting>
  <conditionalFormatting sqref="SH1:SH1048576 SK1:SK1048576 SO1:SO1048576 SR1:SR1048576">
    <cfRule type="cellIs" dxfId="700" priority="97539" operator="between">
      <formula>$SU$31</formula>
      <formula>1000</formula>
    </cfRule>
    <cfRule type="cellIs" dxfId="699" priority="97540" operator="between">
      <formula>$SU$30</formula>
      <formula>$SU$31</formula>
    </cfRule>
    <cfRule type="cellIs" dxfId="698" priority="97541" operator="between">
      <formula>$SU$29</formula>
      <formula>$SU$30</formula>
    </cfRule>
    <cfRule type="cellIs" dxfId="697" priority="97542" operator="between">
      <formula>$SU$28</formula>
      <formula>$SU$29</formula>
    </cfRule>
  </conditionalFormatting>
  <conditionalFormatting sqref="SJ1:SJ1048576 SM1:SM1048576 SQ1:SQ1048576 ST1:ST1048576">
    <cfRule type="cellIs" dxfId="696" priority="97587" operator="between">
      <formula>$SU$35</formula>
      <formula>1000</formula>
    </cfRule>
    <cfRule type="cellIs" dxfId="695" priority="97588" operator="between">
      <formula>$SU$34</formula>
      <formula>$SU$35</formula>
    </cfRule>
    <cfRule type="cellIs" dxfId="694" priority="97589" operator="between">
      <formula>$SU$33</formula>
      <formula>$SU$34</formula>
    </cfRule>
    <cfRule type="cellIs" dxfId="693" priority="97590" operator="between">
      <formula>$SU$32</formula>
      <formula>$SU$33</formula>
    </cfRule>
  </conditionalFormatting>
  <conditionalFormatting sqref="TU1:TU35">
    <cfRule type="cellIs" dxfId="692" priority="29" operator="between">
      <formula>UC$35</formula>
      <formula>1000</formula>
    </cfRule>
    <cfRule type="cellIs" dxfId="691" priority="30" operator="between">
      <formula>UC$34</formula>
      <formula>UC$35</formula>
    </cfRule>
  </conditionalFormatting>
  <conditionalFormatting sqref="TP1:TP35 TS1:TS35 TW1:TW35 TZ1:TZ35">
    <cfRule type="cellIs" dxfId="690" priority="25" operator="between">
      <formula>$SU$31</formula>
      <formula>1000</formula>
    </cfRule>
    <cfRule type="cellIs" dxfId="689" priority="26" operator="between">
      <formula>$SU$30</formula>
      <formula>$SU$31</formula>
    </cfRule>
    <cfRule type="cellIs" dxfId="688" priority="27" operator="between">
      <formula>$SU$29</formula>
      <formula>$SU$30</formula>
    </cfRule>
    <cfRule type="cellIs" dxfId="687" priority="28" operator="between">
      <formula>$SU$28</formula>
      <formula>$SU$29</formula>
    </cfRule>
  </conditionalFormatting>
  <conditionalFormatting sqref="TR1:TR35 TU1:TU35 TY1:TY35 UB1:UB35">
    <cfRule type="cellIs" dxfId="686" priority="21" operator="between">
      <formula>$SU$35</formula>
      <formula>1000</formula>
    </cfRule>
    <cfRule type="cellIs" dxfId="685" priority="22" operator="between">
      <formula>$SU$34</formula>
      <formula>$SU$35</formula>
    </cfRule>
    <cfRule type="cellIs" dxfId="684" priority="23" operator="between">
      <formula>$SU$33</formula>
      <formula>$SU$34</formula>
    </cfRule>
    <cfRule type="cellIs" dxfId="683" priority="24" operator="between">
      <formula>$SU$32</formula>
      <formula>$SU$33</formula>
    </cfRule>
  </conditionalFormatting>
  <conditionalFormatting sqref="VC1:VC35">
    <cfRule type="cellIs" dxfId="682" priority="19" operator="between">
      <formula>VK$35</formula>
      <formula>1000</formula>
    </cfRule>
    <cfRule type="cellIs" dxfId="681" priority="20" operator="between">
      <formula>VK$34</formula>
      <formula>VK$35</formula>
    </cfRule>
  </conditionalFormatting>
  <conditionalFormatting sqref="UX1:UX35 VA1:VA35 VE1:VE35 VH1:VH35">
    <cfRule type="cellIs" dxfId="680" priority="15" operator="between">
      <formula>$SU$31</formula>
      <formula>1000</formula>
    </cfRule>
    <cfRule type="cellIs" dxfId="679" priority="16" operator="between">
      <formula>$SU$30</formula>
      <formula>$SU$31</formula>
    </cfRule>
    <cfRule type="cellIs" dxfId="678" priority="17" operator="between">
      <formula>$SU$29</formula>
      <formula>$SU$30</formula>
    </cfRule>
    <cfRule type="cellIs" dxfId="677" priority="18" operator="between">
      <formula>$SU$28</formula>
      <formula>$SU$29</formula>
    </cfRule>
  </conditionalFormatting>
  <conditionalFormatting sqref="UZ1:UZ35 VC1:VC35 VG1:VG35 VJ1:VJ35">
    <cfRule type="cellIs" dxfId="676" priority="11" operator="between">
      <formula>$SU$35</formula>
      <formula>1000</formula>
    </cfRule>
    <cfRule type="cellIs" dxfId="675" priority="12" operator="between">
      <formula>$SU$34</formula>
      <formula>$SU$35</formula>
    </cfRule>
    <cfRule type="cellIs" dxfId="674" priority="13" operator="between">
      <formula>$SU$33</formula>
      <formula>$SU$34</formula>
    </cfRule>
    <cfRule type="cellIs" dxfId="673" priority="14" operator="between">
      <formula>$SU$32</formula>
      <formula>$SU$33</formula>
    </cfRule>
  </conditionalFormatting>
  <conditionalFormatting sqref="WK1:WK35">
    <cfRule type="cellIs" dxfId="672" priority="9" operator="between">
      <formula>WS$35</formula>
      <formula>1000</formula>
    </cfRule>
    <cfRule type="cellIs" dxfId="671" priority="10" operator="between">
      <formula>WS$34</formula>
      <formula>WS$35</formula>
    </cfRule>
  </conditionalFormatting>
  <conditionalFormatting sqref="WF1:WF35 WI1:WI35 WM1:WM35 WP1:WP35">
    <cfRule type="cellIs" dxfId="670" priority="5" operator="between">
      <formula>$SU$31</formula>
      <formula>1000</formula>
    </cfRule>
    <cfRule type="cellIs" dxfId="669" priority="6" operator="between">
      <formula>$SU$30</formula>
      <formula>$SU$31</formula>
    </cfRule>
    <cfRule type="cellIs" dxfId="668" priority="7" operator="between">
      <formula>$SU$29</formula>
      <formula>$SU$30</formula>
    </cfRule>
    <cfRule type="cellIs" dxfId="667" priority="8" operator="between">
      <formula>$SU$28</formula>
      <formula>$SU$29</formula>
    </cfRule>
  </conditionalFormatting>
  <conditionalFormatting sqref="WH1:WH35 WK1:WK35 WO1:WO35 WR1:WR35">
    <cfRule type="cellIs" dxfId="666" priority="1" operator="between">
      <formula>$SU$35</formula>
      <formula>1000</formula>
    </cfRule>
    <cfRule type="cellIs" dxfId="665" priority="2" operator="between">
      <formula>$SU$34</formula>
      <formula>$SU$35</formula>
    </cfRule>
    <cfRule type="cellIs" dxfId="664" priority="3" operator="between">
      <formula>$SU$33</formula>
      <formula>$SU$34</formula>
    </cfRule>
    <cfRule type="cellIs" dxfId="663" priority="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9" width="10.83203125" customWidth="1"/>
    <col min="550" max="569" width="10.83203125" hidden="1" customWidth="1"/>
    <col min="570" max="583" width="10.83203125" customWidth="1"/>
    <col min="584" max="603" width="10.83203125" hidden="1" customWidth="1"/>
    <col min="604" max="617" width="10.83203125" customWidth="1"/>
    <col min="618" max="644" width="10.83203125" hidden="1" customWidth="1"/>
  </cols>
  <sheetData>
    <row r="1" spans="1:644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7" t="s">
        <v>11</v>
      </c>
      <c r="H1" s="67" t="s">
        <v>12</v>
      </c>
      <c r="I1" s="67" t="s">
        <v>85</v>
      </c>
      <c r="J1" s="73" t="s">
        <v>95</v>
      </c>
      <c r="K1" s="69" t="s">
        <v>32</v>
      </c>
      <c r="L1" s="73" t="s">
        <v>96</v>
      </c>
      <c r="M1" s="69" t="s">
        <v>32</v>
      </c>
      <c r="N1" s="73" t="s">
        <v>120</v>
      </c>
      <c r="O1" s="69" t="s">
        <v>32</v>
      </c>
      <c r="P1" s="69" t="s">
        <v>13</v>
      </c>
      <c r="Q1" s="69" t="s">
        <v>32</v>
      </c>
      <c r="R1" s="69" t="s">
        <v>97</v>
      </c>
      <c r="S1" s="69" t="s">
        <v>32</v>
      </c>
      <c r="T1" s="73" t="s">
        <v>98</v>
      </c>
      <c r="U1" s="69" t="s">
        <v>32</v>
      </c>
      <c r="V1" s="72" t="s">
        <v>14</v>
      </c>
      <c r="W1" s="69" t="s">
        <v>33</v>
      </c>
      <c r="X1" s="69" t="s">
        <v>32</v>
      </c>
      <c r="Y1" s="70" t="s">
        <v>197</v>
      </c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5" t="s">
        <v>226</v>
      </c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266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6" t="s">
        <v>14</v>
      </c>
      <c r="DC1" s="76"/>
      <c r="DD1" s="70" t="s">
        <v>192</v>
      </c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5" t="s">
        <v>203</v>
      </c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5"/>
      <c r="FM1" s="75"/>
      <c r="FN1" s="75"/>
      <c r="FO1" s="75"/>
      <c r="FP1" s="75"/>
      <c r="FQ1" s="75"/>
      <c r="FR1" s="75"/>
      <c r="FS1" s="75"/>
      <c r="FT1" s="70" t="s">
        <v>204</v>
      </c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5" t="s">
        <v>206</v>
      </c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5"/>
      <c r="IC1" s="75"/>
      <c r="ID1" s="75"/>
      <c r="IE1" s="75"/>
      <c r="IF1" s="75"/>
      <c r="IG1" s="75"/>
      <c r="IH1" s="75"/>
      <c r="II1" s="75"/>
      <c r="IJ1" s="70" t="s">
        <v>209</v>
      </c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5" t="s">
        <v>210</v>
      </c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5"/>
      <c r="KS1" s="75"/>
      <c r="KT1" s="75"/>
      <c r="KU1" s="75"/>
      <c r="KV1" s="75"/>
      <c r="KW1" s="75"/>
      <c r="KX1" s="75"/>
      <c r="KY1" s="75"/>
      <c r="KZ1" s="70" t="s">
        <v>222</v>
      </c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5" t="s">
        <v>223</v>
      </c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0" t="s">
        <v>255</v>
      </c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5" t="s">
        <v>259</v>
      </c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5"/>
      <c r="QF1" s="70" t="s">
        <v>258</v>
      </c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5" t="s">
        <v>274</v>
      </c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5"/>
      <c r="SO1" s="75"/>
      <c r="SP1" s="75"/>
      <c r="SQ1" s="75"/>
      <c r="SR1" s="75"/>
      <c r="SS1" s="75"/>
      <c r="ST1" s="75"/>
      <c r="SU1" s="75"/>
      <c r="SV1" s="70" t="s">
        <v>279</v>
      </c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5" t="s">
        <v>278</v>
      </c>
      <c r="UE1" s="75"/>
      <c r="UF1" s="75"/>
      <c r="UG1" s="75"/>
      <c r="UH1" s="75"/>
      <c r="UI1" s="75"/>
      <c r="UJ1" s="75"/>
      <c r="UK1" s="75"/>
      <c r="UL1" s="75"/>
      <c r="UM1" s="75"/>
      <c r="UN1" s="75"/>
      <c r="UO1" s="75"/>
      <c r="UP1" s="75"/>
      <c r="UQ1" s="75"/>
      <c r="UR1" s="75"/>
      <c r="US1" s="75"/>
      <c r="UT1" s="75"/>
      <c r="UU1" s="75"/>
      <c r="UV1" s="75"/>
      <c r="UW1" s="75"/>
      <c r="UX1" s="75"/>
      <c r="UY1" s="75"/>
      <c r="UZ1" s="75"/>
      <c r="VA1" s="75"/>
      <c r="VB1" s="75"/>
      <c r="VC1" s="75"/>
      <c r="VD1" s="75"/>
      <c r="VE1" s="75"/>
      <c r="VF1" s="75"/>
      <c r="VG1" s="75"/>
      <c r="VH1" s="75"/>
      <c r="VI1" s="75"/>
      <c r="VJ1" s="75"/>
      <c r="VK1" s="75"/>
      <c r="VL1" s="70" t="s">
        <v>286</v>
      </c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5" t="s">
        <v>66</v>
      </c>
      <c r="WU1" s="75"/>
      <c r="WV1" s="75"/>
      <c r="WW1" s="75"/>
      <c r="WX1" s="75"/>
      <c r="WY1" s="75"/>
      <c r="WZ1" s="75"/>
      <c r="XA1" s="75"/>
      <c r="XB1" s="75"/>
      <c r="XC1" s="75"/>
      <c r="XD1" s="75"/>
      <c r="XE1" s="75"/>
      <c r="XF1" s="75"/>
      <c r="XG1" s="75"/>
      <c r="XH1" s="75"/>
      <c r="XI1" s="75"/>
      <c r="XJ1" s="75"/>
      <c r="XK1" s="75"/>
      <c r="XL1" s="75"/>
      <c r="XM1" s="75"/>
      <c r="XN1" s="75"/>
      <c r="XO1" s="75"/>
      <c r="XP1" s="75"/>
      <c r="XQ1" s="75"/>
      <c r="XR1" s="75"/>
      <c r="XS1" s="75"/>
      <c r="XT1" s="75"/>
    </row>
    <row r="2" spans="1:644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3"/>
      <c r="O2" s="69"/>
      <c r="P2" s="69"/>
      <c r="Q2" s="69"/>
      <c r="R2" s="69"/>
      <c r="S2" s="69"/>
      <c r="T2" s="73"/>
      <c r="U2" s="69"/>
      <c r="V2" s="72"/>
      <c r="W2" s="69"/>
      <c r="X2" s="69"/>
      <c r="Y2" s="71" t="s">
        <v>19</v>
      </c>
      <c r="Z2" s="71"/>
      <c r="AA2" s="71"/>
      <c r="AB2" s="71"/>
      <c r="AC2" s="71"/>
      <c r="AD2" s="71" t="s">
        <v>20</v>
      </c>
      <c r="AE2" s="71"/>
      <c r="AF2" s="71"/>
      <c r="AG2" s="71"/>
      <c r="AH2" s="71"/>
      <c r="AI2" s="71" t="s">
        <v>23</v>
      </c>
      <c r="AJ2" s="71"/>
      <c r="AK2" s="71"/>
      <c r="AL2" s="71"/>
      <c r="AM2" s="71"/>
      <c r="AN2" s="14"/>
      <c r="AO2" s="14" t="s">
        <v>99</v>
      </c>
      <c r="AP2" s="14" t="s">
        <v>100</v>
      </c>
      <c r="AQ2" s="14" t="s">
        <v>21</v>
      </c>
      <c r="AR2" s="14" t="s">
        <v>79</v>
      </c>
      <c r="AS2" s="14" t="s">
        <v>101</v>
      </c>
      <c r="AT2" s="14" t="s">
        <v>22</v>
      </c>
      <c r="AU2" s="14" t="s">
        <v>24</v>
      </c>
      <c r="AV2" s="14" t="s">
        <v>102</v>
      </c>
      <c r="AW2" s="14" t="s">
        <v>103</v>
      </c>
      <c r="AX2" s="14" t="s">
        <v>23</v>
      </c>
      <c r="AY2" s="14" t="s">
        <v>18</v>
      </c>
      <c r="AZ2" s="74" t="s">
        <v>19</v>
      </c>
      <c r="BA2" s="74"/>
      <c r="BB2" s="74"/>
      <c r="BC2" s="74"/>
      <c r="BD2" s="74"/>
      <c r="BE2" s="74" t="s">
        <v>20</v>
      </c>
      <c r="BF2" s="74"/>
      <c r="BG2" s="74"/>
      <c r="BH2" s="74"/>
      <c r="BI2" s="74"/>
      <c r="BJ2" s="74" t="s">
        <v>23</v>
      </c>
      <c r="BK2" s="74"/>
      <c r="BL2" s="74"/>
      <c r="BM2" s="74"/>
      <c r="BN2" s="74"/>
      <c r="BO2" s="13"/>
      <c r="BP2" s="13" t="s">
        <v>99</v>
      </c>
      <c r="BQ2" s="13" t="s">
        <v>100</v>
      </c>
      <c r="BR2" s="13" t="s">
        <v>21</v>
      </c>
      <c r="BS2" s="13" t="s">
        <v>79</v>
      </c>
      <c r="BT2" s="13" t="s">
        <v>101</v>
      </c>
      <c r="BU2" s="13" t="s">
        <v>22</v>
      </c>
      <c r="BV2" s="13" t="s">
        <v>24</v>
      </c>
      <c r="BW2" s="13" t="s">
        <v>102</v>
      </c>
      <c r="BX2" s="13" t="s">
        <v>103</v>
      </c>
      <c r="BY2" s="13" t="s">
        <v>23</v>
      </c>
      <c r="BZ2" s="13" t="s">
        <v>18</v>
      </c>
      <c r="CA2" s="71" t="s">
        <v>19</v>
      </c>
      <c r="CB2" s="71"/>
      <c r="CC2" s="71"/>
      <c r="CD2" s="71"/>
      <c r="CE2" s="71"/>
      <c r="CF2" s="71" t="s">
        <v>20</v>
      </c>
      <c r="CG2" s="71"/>
      <c r="CH2" s="71"/>
      <c r="CI2" s="71"/>
      <c r="CJ2" s="71"/>
      <c r="CK2" s="71" t="s">
        <v>23</v>
      </c>
      <c r="CL2" s="71"/>
      <c r="CM2" s="71"/>
      <c r="CN2" s="71"/>
      <c r="CO2" s="71"/>
      <c r="CP2" s="14"/>
      <c r="CQ2" s="14" t="s">
        <v>99</v>
      </c>
      <c r="CR2" s="14" t="s">
        <v>100</v>
      </c>
      <c r="CS2" s="14" t="s">
        <v>21</v>
      </c>
      <c r="CT2" s="14" t="s">
        <v>79</v>
      </c>
      <c r="CU2" s="14" t="s">
        <v>101</v>
      </c>
      <c r="CV2" s="14" t="s">
        <v>22</v>
      </c>
      <c r="CW2" s="14" t="s">
        <v>24</v>
      </c>
      <c r="CX2" s="14" t="s">
        <v>102</v>
      </c>
      <c r="CY2" s="14" t="s">
        <v>103</v>
      </c>
      <c r="CZ2" s="14" t="s">
        <v>23</v>
      </c>
      <c r="DA2" s="14" t="s">
        <v>18</v>
      </c>
      <c r="DB2" s="50" t="s">
        <v>24</v>
      </c>
      <c r="DC2" s="50" t="s">
        <v>23</v>
      </c>
      <c r="DD2" s="71" t="s">
        <v>19</v>
      </c>
      <c r="DE2" s="71"/>
      <c r="DF2" s="71"/>
      <c r="DG2" s="71"/>
      <c r="DH2" s="71"/>
      <c r="DI2" s="71" t="s">
        <v>20</v>
      </c>
      <c r="DJ2" s="71"/>
      <c r="DK2" s="71"/>
      <c r="DL2" s="71"/>
      <c r="DM2" s="71"/>
      <c r="DN2" s="71" t="s">
        <v>104</v>
      </c>
      <c r="DO2" s="71"/>
      <c r="DP2" s="71"/>
      <c r="DQ2" s="71"/>
      <c r="DR2" s="71"/>
      <c r="DS2" s="71" t="s">
        <v>23</v>
      </c>
      <c r="DT2" s="71"/>
      <c r="DU2" s="71"/>
      <c r="DV2" s="71"/>
      <c r="DW2" s="71"/>
      <c r="DX2" s="14" t="s">
        <v>99</v>
      </c>
      <c r="DY2" s="14" t="s">
        <v>100</v>
      </c>
      <c r="DZ2" s="14" t="s">
        <v>21</v>
      </c>
      <c r="EA2" s="14" t="s">
        <v>79</v>
      </c>
      <c r="EB2" s="14" t="s">
        <v>101</v>
      </c>
      <c r="EC2" s="14" t="s">
        <v>22</v>
      </c>
      <c r="ED2" s="14" t="s">
        <v>24</v>
      </c>
      <c r="EE2" s="14" t="s">
        <v>105</v>
      </c>
      <c r="EF2" s="14" t="s">
        <v>106</v>
      </c>
      <c r="EG2" s="14" t="s">
        <v>104</v>
      </c>
      <c r="EH2" s="14" t="s">
        <v>102</v>
      </c>
      <c r="EI2" s="14" t="s">
        <v>103</v>
      </c>
      <c r="EJ2" s="14" t="s">
        <v>23</v>
      </c>
      <c r="EK2" s="14" t="s">
        <v>18</v>
      </c>
      <c r="EL2" s="74" t="s">
        <v>19</v>
      </c>
      <c r="EM2" s="74"/>
      <c r="EN2" s="74"/>
      <c r="EO2" s="74"/>
      <c r="EP2" s="74"/>
      <c r="EQ2" s="74" t="s">
        <v>20</v>
      </c>
      <c r="ER2" s="74"/>
      <c r="ES2" s="74"/>
      <c r="ET2" s="74"/>
      <c r="EU2" s="74"/>
      <c r="EV2" s="74" t="s">
        <v>104</v>
      </c>
      <c r="EW2" s="74"/>
      <c r="EX2" s="74"/>
      <c r="EY2" s="74"/>
      <c r="EZ2" s="74"/>
      <c r="FA2" s="74" t="s">
        <v>23</v>
      </c>
      <c r="FB2" s="74"/>
      <c r="FC2" s="74"/>
      <c r="FD2" s="74"/>
      <c r="FE2" s="74"/>
      <c r="FF2" s="13" t="s">
        <v>99</v>
      </c>
      <c r="FG2" s="13" t="s">
        <v>100</v>
      </c>
      <c r="FH2" s="13" t="s">
        <v>21</v>
      </c>
      <c r="FI2" s="13" t="s">
        <v>79</v>
      </c>
      <c r="FJ2" s="13" t="s">
        <v>101</v>
      </c>
      <c r="FK2" s="13" t="s">
        <v>22</v>
      </c>
      <c r="FL2" s="13" t="s">
        <v>24</v>
      </c>
      <c r="FM2" s="13" t="s">
        <v>105</v>
      </c>
      <c r="FN2" s="13" t="s">
        <v>106</v>
      </c>
      <c r="FO2" s="13" t="s">
        <v>104</v>
      </c>
      <c r="FP2" s="13" t="s">
        <v>102</v>
      </c>
      <c r="FQ2" s="13" t="s">
        <v>103</v>
      </c>
      <c r="FR2" s="13" t="s">
        <v>23</v>
      </c>
      <c r="FS2" s="13" t="s">
        <v>18</v>
      </c>
      <c r="FT2" s="71" t="s">
        <v>19</v>
      </c>
      <c r="FU2" s="71"/>
      <c r="FV2" s="71"/>
      <c r="FW2" s="71"/>
      <c r="FX2" s="71"/>
      <c r="FY2" s="71" t="s">
        <v>20</v>
      </c>
      <c r="FZ2" s="71"/>
      <c r="GA2" s="71"/>
      <c r="GB2" s="71"/>
      <c r="GC2" s="71"/>
      <c r="GD2" s="71" t="s">
        <v>104</v>
      </c>
      <c r="GE2" s="71"/>
      <c r="GF2" s="71"/>
      <c r="GG2" s="71"/>
      <c r="GH2" s="71"/>
      <c r="GI2" s="71" t="s">
        <v>23</v>
      </c>
      <c r="GJ2" s="71"/>
      <c r="GK2" s="71"/>
      <c r="GL2" s="71"/>
      <c r="GM2" s="71"/>
      <c r="GN2" s="14" t="s">
        <v>99</v>
      </c>
      <c r="GO2" s="14" t="s">
        <v>100</v>
      </c>
      <c r="GP2" s="14" t="s">
        <v>21</v>
      </c>
      <c r="GQ2" s="14" t="s">
        <v>79</v>
      </c>
      <c r="GR2" s="14" t="s">
        <v>101</v>
      </c>
      <c r="GS2" s="14" t="s">
        <v>22</v>
      </c>
      <c r="GT2" s="14" t="s">
        <v>24</v>
      </c>
      <c r="GU2" s="14" t="s">
        <v>105</v>
      </c>
      <c r="GV2" s="14" t="s">
        <v>106</v>
      </c>
      <c r="GW2" s="14" t="s">
        <v>104</v>
      </c>
      <c r="GX2" s="14" t="s">
        <v>102</v>
      </c>
      <c r="GY2" s="14" t="s">
        <v>103</v>
      </c>
      <c r="GZ2" s="14" t="s">
        <v>23</v>
      </c>
      <c r="HA2" s="14" t="s">
        <v>18</v>
      </c>
      <c r="HB2" s="74" t="s">
        <v>19</v>
      </c>
      <c r="HC2" s="74"/>
      <c r="HD2" s="74"/>
      <c r="HE2" s="74"/>
      <c r="HF2" s="74"/>
      <c r="HG2" s="74" t="s">
        <v>20</v>
      </c>
      <c r="HH2" s="74"/>
      <c r="HI2" s="74"/>
      <c r="HJ2" s="74"/>
      <c r="HK2" s="74"/>
      <c r="HL2" s="74" t="s">
        <v>104</v>
      </c>
      <c r="HM2" s="74"/>
      <c r="HN2" s="74"/>
      <c r="HO2" s="74"/>
      <c r="HP2" s="74"/>
      <c r="HQ2" s="74" t="s">
        <v>23</v>
      </c>
      <c r="HR2" s="74"/>
      <c r="HS2" s="74"/>
      <c r="HT2" s="74"/>
      <c r="HU2" s="74"/>
      <c r="HV2" s="13" t="s">
        <v>99</v>
      </c>
      <c r="HW2" s="13" t="s">
        <v>100</v>
      </c>
      <c r="HX2" s="13" t="s">
        <v>21</v>
      </c>
      <c r="HY2" s="13" t="s">
        <v>79</v>
      </c>
      <c r="HZ2" s="13" t="s">
        <v>101</v>
      </c>
      <c r="IA2" s="13" t="s">
        <v>22</v>
      </c>
      <c r="IB2" s="13" t="s">
        <v>24</v>
      </c>
      <c r="IC2" s="13" t="s">
        <v>105</v>
      </c>
      <c r="ID2" s="13" t="s">
        <v>106</v>
      </c>
      <c r="IE2" s="13" t="s">
        <v>104</v>
      </c>
      <c r="IF2" s="13" t="s">
        <v>102</v>
      </c>
      <c r="IG2" s="13" t="s">
        <v>103</v>
      </c>
      <c r="IH2" s="13" t="s">
        <v>23</v>
      </c>
      <c r="II2" s="13" t="s">
        <v>18</v>
      </c>
      <c r="IJ2" s="71" t="s">
        <v>19</v>
      </c>
      <c r="IK2" s="71"/>
      <c r="IL2" s="71"/>
      <c r="IM2" s="71"/>
      <c r="IN2" s="71"/>
      <c r="IO2" s="71" t="s">
        <v>20</v>
      </c>
      <c r="IP2" s="71"/>
      <c r="IQ2" s="71"/>
      <c r="IR2" s="71"/>
      <c r="IS2" s="71"/>
      <c r="IT2" s="71" t="s">
        <v>104</v>
      </c>
      <c r="IU2" s="71"/>
      <c r="IV2" s="71"/>
      <c r="IW2" s="71"/>
      <c r="IX2" s="71"/>
      <c r="IY2" s="71" t="s">
        <v>23</v>
      </c>
      <c r="IZ2" s="71"/>
      <c r="JA2" s="71"/>
      <c r="JB2" s="71"/>
      <c r="JC2" s="71"/>
      <c r="JD2" s="14" t="s">
        <v>99</v>
      </c>
      <c r="JE2" s="14" t="s">
        <v>100</v>
      </c>
      <c r="JF2" s="14" t="s">
        <v>21</v>
      </c>
      <c r="JG2" s="14" t="s">
        <v>79</v>
      </c>
      <c r="JH2" s="14" t="s">
        <v>101</v>
      </c>
      <c r="JI2" s="14" t="s">
        <v>22</v>
      </c>
      <c r="JJ2" s="14" t="s">
        <v>24</v>
      </c>
      <c r="JK2" s="14" t="s">
        <v>105</v>
      </c>
      <c r="JL2" s="14" t="s">
        <v>106</v>
      </c>
      <c r="JM2" s="14" t="s">
        <v>104</v>
      </c>
      <c r="JN2" s="14" t="s">
        <v>102</v>
      </c>
      <c r="JO2" s="14" t="s">
        <v>103</v>
      </c>
      <c r="JP2" s="14" t="s">
        <v>23</v>
      </c>
      <c r="JQ2" s="14" t="s">
        <v>18</v>
      </c>
      <c r="JR2" s="74" t="s">
        <v>19</v>
      </c>
      <c r="JS2" s="74"/>
      <c r="JT2" s="74"/>
      <c r="JU2" s="74"/>
      <c r="JV2" s="74"/>
      <c r="JW2" s="74" t="s">
        <v>20</v>
      </c>
      <c r="JX2" s="74"/>
      <c r="JY2" s="74"/>
      <c r="JZ2" s="74"/>
      <c r="KA2" s="74"/>
      <c r="KB2" s="74" t="s">
        <v>104</v>
      </c>
      <c r="KC2" s="74"/>
      <c r="KD2" s="74"/>
      <c r="KE2" s="74"/>
      <c r="KF2" s="74"/>
      <c r="KG2" s="74" t="s">
        <v>23</v>
      </c>
      <c r="KH2" s="74"/>
      <c r="KI2" s="74"/>
      <c r="KJ2" s="74"/>
      <c r="KK2" s="74"/>
      <c r="KL2" s="13" t="s">
        <v>99</v>
      </c>
      <c r="KM2" s="13" t="s">
        <v>100</v>
      </c>
      <c r="KN2" s="13" t="s">
        <v>21</v>
      </c>
      <c r="KO2" s="13" t="s">
        <v>79</v>
      </c>
      <c r="KP2" s="13" t="s">
        <v>101</v>
      </c>
      <c r="KQ2" s="13" t="s">
        <v>22</v>
      </c>
      <c r="KR2" s="13" t="s">
        <v>24</v>
      </c>
      <c r="KS2" s="13" t="s">
        <v>105</v>
      </c>
      <c r="KT2" s="13" t="s">
        <v>106</v>
      </c>
      <c r="KU2" s="13" t="s">
        <v>104</v>
      </c>
      <c r="KV2" s="13" t="s">
        <v>102</v>
      </c>
      <c r="KW2" s="13" t="s">
        <v>103</v>
      </c>
      <c r="KX2" s="13" t="s">
        <v>23</v>
      </c>
      <c r="KY2" s="13" t="s">
        <v>18</v>
      </c>
      <c r="KZ2" s="71" t="s">
        <v>19</v>
      </c>
      <c r="LA2" s="71"/>
      <c r="LB2" s="71"/>
      <c r="LC2" s="71"/>
      <c r="LD2" s="71"/>
      <c r="LE2" s="71" t="s">
        <v>20</v>
      </c>
      <c r="LF2" s="71"/>
      <c r="LG2" s="71"/>
      <c r="LH2" s="71"/>
      <c r="LI2" s="71"/>
      <c r="LJ2" s="71" t="s">
        <v>104</v>
      </c>
      <c r="LK2" s="71"/>
      <c r="LL2" s="71"/>
      <c r="LM2" s="71"/>
      <c r="LN2" s="71"/>
      <c r="LO2" s="71" t="s">
        <v>23</v>
      </c>
      <c r="LP2" s="71"/>
      <c r="LQ2" s="71"/>
      <c r="LR2" s="71"/>
      <c r="LS2" s="71"/>
      <c r="LT2" s="14" t="s">
        <v>99</v>
      </c>
      <c r="LU2" s="14" t="s">
        <v>100</v>
      </c>
      <c r="LV2" s="14" t="s">
        <v>21</v>
      </c>
      <c r="LW2" s="14" t="s">
        <v>79</v>
      </c>
      <c r="LX2" s="14" t="s">
        <v>101</v>
      </c>
      <c r="LY2" s="14" t="s">
        <v>22</v>
      </c>
      <c r="LZ2" s="14" t="s">
        <v>24</v>
      </c>
      <c r="MA2" s="14" t="s">
        <v>105</v>
      </c>
      <c r="MB2" s="14" t="s">
        <v>106</v>
      </c>
      <c r="MC2" s="14" t="s">
        <v>104</v>
      </c>
      <c r="MD2" s="14" t="s">
        <v>102</v>
      </c>
      <c r="ME2" s="14" t="s">
        <v>103</v>
      </c>
      <c r="MF2" s="14" t="s">
        <v>23</v>
      </c>
      <c r="MG2" s="14" t="s">
        <v>18</v>
      </c>
      <c r="MH2" s="74" t="s">
        <v>19</v>
      </c>
      <c r="MI2" s="74"/>
      <c r="MJ2" s="74"/>
      <c r="MK2" s="74"/>
      <c r="ML2" s="74"/>
      <c r="MM2" s="74" t="s">
        <v>20</v>
      </c>
      <c r="MN2" s="74"/>
      <c r="MO2" s="74"/>
      <c r="MP2" s="74"/>
      <c r="MQ2" s="74"/>
      <c r="MR2" s="74" t="s">
        <v>104</v>
      </c>
      <c r="MS2" s="74"/>
      <c r="MT2" s="74"/>
      <c r="MU2" s="74"/>
      <c r="MV2" s="74"/>
      <c r="MW2" s="74" t="s">
        <v>23</v>
      </c>
      <c r="MX2" s="74"/>
      <c r="MY2" s="74"/>
      <c r="MZ2" s="74"/>
      <c r="NA2" s="74"/>
      <c r="NB2" s="13" t="s">
        <v>99</v>
      </c>
      <c r="NC2" s="13" t="s">
        <v>100</v>
      </c>
      <c r="ND2" s="13" t="s">
        <v>21</v>
      </c>
      <c r="NE2" s="13" t="s">
        <v>79</v>
      </c>
      <c r="NF2" s="13" t="s">
        <v>101</v>
      </c>
      <c r="NG2" s="13" t="s">
        <v>22</v>
      </c>
      <c r="NH2" s="13" t="s">
        <v>24</v>
      </c>
      <c r="NI2" s="13" t="s">
        <v>105</v>
      </c>
      <c r="NJ2" s="13" t="s">
        <v>106</v>
      </c>
      <c r="NK2" s="13" t="s">
        <v>104</v>
      </c>
      <c r="NL2" s="13" t="s">
        <v>102</v>
      </c>
      <c r="NM2" s="13" t="s">
        <v>103</v>
      </c>
      <c r="NN2" s="13" t="s">
        <v>23</v>
      </c>
      <c r="NO2" s="13" t="s">
        <v>18</v>
      </c>
      <c r="NP2" s="71" t="s">
        <v>19</v>
      </c>
      <c r="NQ2" s="71"/>
      <c r="NR2" s="71"/>
      <c r="NS2" s="71"/>
      <c r="NT2" s="71"/>
      <c r="NU2" s="71" t="s">
        <v>20</v>
      </c>
      <c r="NV2" s="71"/>
      <c r="NW2" s="71"/>
      <c r="NX2" s="71"/>
      <c r="NY2" s="71"/>
      <c r="NZ2" s="71" t="s">
        <v>104</v>
      </c>
      <c r="OA2" s="71"/>
      <c r="OB2" s="71"/>
      <c r="OC2" s="71"/>
      <c r="OD2" s="71"/>
      <c r="OE2" s="71" t="s">
        <v>23</v>
      </c>
      <c r="OF2" s="71"/>
      <c r="OG2" s="71"/>
      <c r="OH2" s="71"/>
      <c r="OI2" s="71"/>
      <c r="OJ2" s="14" t="s">
        <v>99</v>
      </c>
      <c r="OK2" s="14" t="s">
        <v>100</v>
      </c>
      <c r="OL2" s="14" t="s">
        <v>21</v>
      </c>
      <c r="OM2" s="14" t="s">
        <v>79</v>
      </c>
      <c r="ON2" s="14" t="s">
        <v>101</v>
      </c>
      <c r="OO2" s="14" t="s">
        <v>22</v>
      </c>
      <c r="OP2" s="14" t="s">
        <v>24</v>
      </c>
      <c r="OQ2" s="14" t="s">
        <v>105</v>
      </c>
      <c r="OR2" s="14" t="s">
        <v>106</v>
      </c>
      <c r="OS2" s="14" t="s">
        <v>104</v>
      </c>
      <c r="OT2" s="14" t="s">
        <v>102</v>
      </c>
      <c r="OU2" s="14" t="s">
        <v>103</v>
      </c>
      <c r="OV2" s="14" t="s">
        <v>23</v>
      </c>
      <c r="OW2" s="14" t="s">
        <v>18</v>
      </c>
      <c r="OX2" s="74" t="s">
        <v>19</v>
      </c>
      <c r="OY2" s="74"/>
      <c r="OZ2" s="74"/>
      <c r="PA2" s="74"/>
      <c r="PB2" s="74"/>
      <c r="PC2" s="74" t="s">
        <v>20</v>
      </c>
      <c r="PD2" s="74"/>
      <c r="PE2" s="74"/>
      <c r="PF2" s="74"/>
      <c r="PG2" s="74"/>
      <c r="PH2" s="74" t="s">
        <v>104</v>
      </c>
      <c r="PI2" s="74"/>
      <c r="PJ2" s="74"/>
      <c r="PK2" s="74"/>
      <c r="PL2" s="74"/>
      <c r="PM2" s="74" t="s">
        <v>23</v>
      </c>
      <c r="PN2" s="74"/>
      <c r="PO2" s="74"/>
      <c r="PP2" s="74"/>
      <c r="PQ2" s="74"/>
      <c r="PR2" s="13" t="s">
        <v>99</v>
      </c>
      <c r="PS2" s="13" t="s">
        <v>100</v>
      </c>
      <c r="PT2" s="13" t="s">
        <v>21</v>
      </c>
      <c r="PU2" s="13" t="s">
        <v>79</v>
      </c>
      <c r="PV2" s="13" t="s">
        <v>101</v>
      </c>
      <c r="PW2" s="13" t="s">
        <v>22</v>
      </c>
      <c r="PX2" s="13" t="s">
        <v>24</v>
      </c>
      <c r="PY2" s="13" t="s">
        <v>105</v>
      </c>
      <c r="PZ2" s="13" t="s">
        <v>106</v>
      </c>
      <c r="QA2" s="13" t="s">
        <v>104</v>
      </c>
      <c r="QB2" s="13" t="s">
        <v>102</v>
      </c>
      <c r="QC2" s="13" t="s">
        <v>103</v>
      </c>
      <c r="QD2" s="13" t="s">
        <v>23</v>
      </c>
      <c r="QE2" s="13" t="s">
        <v>18</v>
      </c>
      <c r="QF2" s="71" t="s">
        <v>19</v>
      </c>
      <c r="QG2" s="71"/>
      <c r="QH2" s="71"/>
      <c r="QI2" s="71"/>
      <c r="QJ2" s="71"/>
      <c r="QK2" s="71" t="s">
        <v>20</v>
      </c>
      <c r="QL2" s="71"/>
      <c r="QM2" s="71"/>
      <c r="QN2" s="71"/>
      <c r="QO2" s="71"/>
      <c r="QP2" s="71" t="s">
        <v>104</v>
      </c>
      <c r="QQ2" s="71"/>
      <c r="QR2" s="71"/>
      <c r="QS2" s="71"/>
      <c r="QT2" s="71"/>
      <c r="QU2" s="71" t="s">
        <v>23</v>
      </c>
      <c r="QV2" s="71"/>
      <c r="QW2" s="71"/>
      <c r="QX2" s="71"/>
      <c r="QY2" s="71"/>
      <c r="QZ2" s="14" t="s">
        <v>99</v>
      </c>
      <c r="RA2" s="14" t="s">
        <v>100</v>
      </c>
      <c r="RB2" s="14" t="s">
        <v>21</v>
      </c>
      <c r="RC2" s="14" t="s">
        <v>79</v>
      </c>
      <c r="RD2" s="14" t="s">
        <v>101</v>
      </c>
      <c r="RE2" s="14" t="s">
        <v>22</v>
      </c>
      <c r="RF2" s="14" t="s">
        <v>24</v>
      </c>
      <c r="RG2" s="14" t="s">
        <v>105</v>
      </c>
      <c r="RH2" s="14" t="s">
        <v>106</v>
      </c>
      <c r="RI2" s="14" t="s">
        <v>104</v>
      </c>
      <c r="RJ2" s="14" t="s">
        <v>102</v>
      </c>
      <c r="RK2" s="14" t="s">
        <v>103</v>
      </c>
      <c r="RL2" s="14" t="s">
        <v>23</v>
      </c>
      <c r="RM2" s="14" t="s">
        <v>18</v>
      </c>
      <c r="RN2" s="74" t="s">
        <v>19</v>
      </c>
      <c r="RO2" s="74"/>
      <c r="RP2" s="74"/>
      <c r="RQ2" s="74"/>
      <c r="RR2" s="74"/>
      <c r="RS2" s="74" t="s">
        <v>20</v>
      </c>
      <c r="RT2" s="74"/>
      <c r="RU2" s="74"/>
      <c r="RV2" s="74"/>
      <c r="RW2" s="74"/>
      <c r="RX2" s="74" t="s">
        <v>104</v>
      </c>
      <c r="RY2" s="74"/>
      <c r="RZ2" s="74"/>
      <c r="SA2" s="74"/>
      <c r="SB2" s="74"/>
      <c r="SC2" s="74" t="s">
        <v>23</v>
      </c>
      <c r="SD2" s="74"/>
      <c r="SE2" s="74"/>
      <c r="SF2" s="74"/>
      <c r="SG2" s="74"/>
      <c r="SH2" s="13" t="s">
        <v>99</v>
      </c>
      <c r="SI2" s="13" t="s">
        <v>100</v>
      </c>
      <c r="SJ2" s="13" t="s">
        <v>21</v>
      </c>
      <c r="SK2" s="13" t="s">
        <v>79</v>
      </c>
      <c r="SL2" s="13" t="s">
        <v>101</v>
      </c>
      <c r="SM2" s="13" t="s">
        <v>22</v>
      </c>
      <c r="SN2" s="13" t="s">
        <v>24</v>
      </c>
      <c r="SO2" s="13" t="s">
        <v>105</v>
      </c>
      <c r="SP2" s="13" t="s">
        <v>106</v>
      </c>
      <c r="SQ2" s="13" t="s">
        <v>104</v>
      </c>
      <c r="SR2" s="13" t="s">
        <v>102</v>
      </c>
      <c r="SS2" s="13" t="s">
        <v>103</v>
      </c>
      <c r="ST2" s="13" t="s">
        <v>23</v>
      </c>
      <c r="SU2" s="13" t="s">
        <v>18</v>
      </c>
      <c r="SV2" s="71" t="s">
        <v>19</v>
      </c>
      <c r="SW2" s="71"/>
      <c r="SX2" s="71"/>
      <c r="SY2" s="71"/>
      <c r="SZ2" s="71"/>
      <c r="TA2" s="71" t="s">
        <v>20</v>
      </c>
      <c r="TB2" s="71"/>
      <c r="TC2" s="71"/>
      <c r="TD2" s="71"/>
      <c r="TE2" s="71"/>
      <c r="TF2" s="71" t="s">
        <v>104</v>
      </c>
      <c r="TG2" s="71"/>
      <c r="TH2" s="71"/>
      <c r="TI2" s="71"/>
      <c r="TJ2" s="71"/>
      <c r="TK2" s="71" t="s">
        <v>23</v>
      </c>
      <c r="TL2" s="71"/>
      <c r="TM2" s="71"/>
      <c r="TN2" s="71"/>
      <c r="TO2" s="71"/>
      <c r="TP2" s="14" t="s">
        <v>99</v>
      </c>
      <c r="TQ2" s="14" t="s">
        <v>100</v>
      </c>
      <c r="TR2" s="14" t="s">
        <v>21</v>
      </c>
      <c r="TS2" s="14" t="s">
        <v>79</v>
      </c>
      <c r="TT2" s="14" t="s">
        <v>101</v>
      </c>
      <c r="TU2" s="14" t="s">
        <v>22</v>
      </c>
      <c r="TV2" s="14" t="s">
        <v>24</v>
      </c>
      <c r="TW2" s="14" t="s">
        <v>105</v>
      </c>
      <c r="TX2" s="14" t="s">
        <v>106</v>
      </c>
      <c r="TY2" s="14" t="s">
        <v>104</v>
      </c>
      <c r="TZ2" s="14" t="s">
        <v>102</v>
      </c>
      <c r="UA2" s="14" t="s">
        <v>103</v>
      </c>
      <c r="UB2" s="14" t="s">
        <v>23</v>
      </c>
      <c r="UC2" s="14" t="s">
        <v>18</v>
      </c>
      <c r="UD2" s="74" t="s">
        <v>19</v>
      </c>
      <c r="UE2" s="74"/>
      <c r="UF2" s="74"/>
      <c r="UG2" s="74"/>
      <c r="UH2" s="74"/>
      <c r="UI2" s="74" t="s">
        <v>20</v>
      </c>
      <c r="UJ2" s="74"/>
      <c r="UK2" s="74"/>
      <c r="UL2" s="74"/>
      <c r="UM2" s="74"/>
      <c r="UN2" s="74" t="s">
        <v>104</v>
      </c>
      <c r="UO2" s="74"/>
      <c r="UP2" s="74"/>
      <c r="UQ2" s="74"/>
      <c r="UR2" s="74"/>
      <c r="US2" s="74" t="s">
        <v>23</v>
      </c>
      <c r="UT2" s="74"/>
      <c r="UU2" s="74"/>
      <c r="UV2" s="74"/>
      <c r="UW2" s="74"/>
      <c r="UX2" s="13" t="s">
        <v>99</v>
      </c>
      <c r="UY2" s="13" t="s">
        <v>100</v>
      </c>
      <c r="UZ2" s="13" t="s">
        <v>21</v>
      </c>
      <c r="VA2" s="13" t="s">
        <v>79</v>
      </c>
      <c r="VB2" s="13" t="s">
        <v>101</v>
      </c>
      <c r="VC2" s="13" t="s">
        <v>22</v>
      </c>
      <c r="VD2" s="13" t="s">
        <v>24</v>
      </c>
      <c r="VE2" s="13" t="s">
        <v>105</v>
      </c>
      <c r="VF2" s="13" t="s">
        <v>106</v>
      </c>
      <c r="VG2" s="13" t="s">
        <v>104</v>
      </c>
      <c r="VH2" s="13" t="s">
        <v>102</v>
      </c>
      <c r="VI2" s="13" t="s">
        <v>103</v>
      </c>
      <c r="VJ2" s="13" t="s">
        <v>23</v>
      </c>
      <c r="VK2" s="13" t="s">
        <v>18</v>
      </c>
      <c r="VL2" s="71" t="s">
        <v>19</v>
      </c>
      <c r="VM2" s="71"/>
      <c r="VN2" s="71"/>
      <c r="VO2" s="71"/>
      <c r="VP2" s="71"/>
      <c r="VQ2" s="71" t="s">
        <v>20</v>
      </c>
      <c r="VR2" s="71"/>
      <c r="VS2" s="71"/>
      <c r="VT2" s="71"/>
      <c r="VU2" s="71"/>
      <c r="VV2" s="71" t="s">
        <v>104</v>
      </c>
      <c r="VW2" s="71"/>
      <c r="VX2" s="71"/>
      <c r="VY2" s="71"/>
      <c r="VZ2" s="71"/>
      <c r="WA2" s="71" t="s">
        <v>23</v>
      </c>
      <c r="WB2" s="71"/>
      <c r="WC2" s="71"/>
      <c r="WD2" s="71"/>
      <c r="WE2" s="71"/>
      <c r="WF2" s="14" t="s">
        <v>99</v>
      </c>
      <c r="WG2" s="14" t="s">
        <v>100</v>
      </c>
      <c r="WH2" s="14" t="s">
        <v>21</v>
      </c>
      <c r="WI2" s="14" t="s">
        <v>79</v>
      </c>
      <c r="WJ2" s="14" t="s">
        <v>101</v>
      </c>
      <c r="WK2" s="14" t="s">
        <v>22</v>
      </c>
      <c r="WL2" s="14" t="s">
        <v>24</v>
      </c>
      <c r="WM2" s="14" t="s">
        <v>105</v>
      </c>
      <c r="WN2" s="14" t="s">
        <v>106</v>
      </c>
      <c r="WO2" s="14" t="s">
        <v>104</v>
      </c>
      <c r="WP2" s="14" t="s">
        <v>102</v>
      </c>
      <c r="WQ2" s="14" t="s">
        <v>103</v>
      </c>
      <c r="WR2" s="14" t="s">
        <v>23</v>
      </c>
      <c r="WS2" s="14" t="s">
        <v>18</v>
      </c>
      <c r="WT2" s="74" t="s">
        <v>19</v>
      </c>
      <c r="WU2" s="74"/>
      <c r="WV2" s="74"/>
      <c r="WW2" s="74"/>
      <c r="WX2" s="74"/>
      <c r="WY2" s="74" t="s">
        <v>20</v>
      </c>
      <c r="WZ2" s="74"/>
      <c r="XA2" s="74"/>
      <c r="XB2" s="74"/>
      <c r="XC2" s="74"/>
      <c r="XD2" s="74" t="s">
        <v>23</v>
      </c>
      <c r="XE2" s="74"/>
      <c r="XF2" s="74"/>
      <c r="XG2" s="74"/>
      <c r="XH2" s="74"/>
      <c r="XI2" s="13"/>
      <c r="XJ2" s="13" t="s">
        <v>99</v>
      </c>
      <c r="XK2" s="13" t="s">
        <v>100</v>
      </c>
      <c r="XL2" s="13" t="s">
        <v>21</v>
      </c>
      <c r="XM2" s="13" t="s">
        <v>79</v>
      </c>
      <c r="XN2" s="13" t="s">
        <v>101</v>
      </c>
      <c r="XO2" s="13" t="s">
        <v>22</v>
      </c>
      <c r="XP2" s="13" t="s">
        <v>24</v>
      </c>
      <c r="XQ2" s="13" t="s">
        <v>102</v>
      </c>
      <c r="XR2" s="13" t="s">
        <v>103</v>
      </c>
      <c r="XS2" s="13" t="s">
        <v>23</v>
      </c>
      <c r="XT2" s="13" t="s">
        <v>18</v>
      </c>
    </row>
    <row r="3" spans="1:644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3"/>
      <c r="O3" s="69"/>
      <c r="P3" s="69"/>
      <c r="Q3" s="69"/>
      <c r="R3" s="69"/>
      <c r="S3" s="69"/>
      <c r="T3" s="73"/>
      <c r="U3" s="69"/>
      <c r="V3" s="72"/>
      <c r="W3" s="69"/>
      <c r="X3" s="69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29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29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29</v>
      </c>
      <c r="AN3" s="14" t="s">
        <v>54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29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29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29</v>
      </c>
      <c r="BO3" s="13" t="s">
        <v>54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29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29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29</v>
      </c>
      <c r="CP3" s="14" t="s">
        <v>54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0"/>
      <c r="DC3" s="50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29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29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29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29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29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29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29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29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29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29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29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29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29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29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29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29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29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29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29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29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29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29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29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29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29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29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29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29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29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29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29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29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29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29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29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29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29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29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29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29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29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29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29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29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29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29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29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29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29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29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29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29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29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29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29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29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29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29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29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29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29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29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29</v>
      </c>
      <c r="XI3" s="13" t="s">
        <v>54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255.39002542300565</v>
      </c>
      <c r="F4" s="3" t="str">
        <f>IF(OR(AND(AO4&gt;=AY$19,AO4&lt;&gt;"",AQ4&gt;=AY$23,AQ4&lt;&gt;"",AN4=""),AND(AR4&gt;=AY$19,AR4&lt;&gt;"",AT4&gt;=AY$23,AT4&lt;&gt;"",AN4=""),AND(AV4&gt;=AY$19,AV4&lt;&gt;"",AX4&gt;=AY$23,AX4&lt;&gt;"",AN4=""),AND(BP4&gt;=BZ$19,BP4&lt;&gt;"",BR4&gt;=BZ$23,BR4&lt;&gt;"",BO4=""),AND(BS4&gt;=BZ$19,BS4&lt;&gt;"",BU4&gt;=BZ$23,BU4&lt;&gt;"",BO4=""),AND(BW4&gt;=BZ$19,BW4&lt;&gt;"",BY4&gt;=BZ$23,BY4&lt;&gt;"",BO4=""),AND(CQ4&gt;=DA$19,CQ4&lt;&gt;"",CS4&gt;=DA$23,CS4&lt;&gt;"",CP4=""),AND(CT4&gt;=DA$19,CT4&lt;&gt;"",CV4&gt;=DA$23,CV4&lt;&gt;"",CP4=""),AND(CX4&gt;=DA$19,CX4&lt;&gt;"",CZ4&gt;=DA$23,CZ4&lt;&gt;"",CP4=""),AND(DX4&gt;=EK$19,DX4&lt;&gt;"",DZ4&gt;=EK$23,DZ4&lt;&gt;""),AND(EA4&gt;=EK$19,EA4&lt;&gt;"",EC4&gt;=EK$23,EC4&lt;&gt;""),AND(EE4&gt;=EK$19,EE4&lt;&gt;"",EG4&gt;=EK$23,EG4&lt;&gt;""),AND(EH4&gt;=EK$19,EH4&lt;&gt;"",EJ4&gt;=EK$23,EJ4&lt;&gt;""),AND(FF4&gt;=FS$19,FF4&lt;&gt;"",FH4&gt;=FS$23,FH4&lt;&gt;""),AND(FI4&gt;=FS$19,FI4&lt;&gt;"",FK4&gt;=FS$23,FK4&lt;&gt;""),AND(FM4&gt;=FS$19,FM4&lt;&gt;"",FO4&gt;=FS$23,FO4&lt;&gt;""),AND(FP4&gt;=FS$19,FP4&lt;&gt;"",FR4&gt;=FS$23,FR4&lt;&gt;""),AND(GN4&gt;=HA$19,GN4&lt;&gt;"",GP4&gt;=HA$23,GP4&lt;&gt;""),AND(GQ4&gt;=HA$19,GQ4&lt;&gt;"",GS4&gt;=HA$23,GS4&lt;&gt;""),AND(GU4&gt;=HA$19,GU4&lt;&gt;"",GW4&gt;=HA$23,GW4&lt;&gt;""),AND(GX4&gt;=HA$19,GX4&lt;&gt;"",GZ4&gt;=HA$23,GZ4&lt;&gt;""),AND(HV4&gt;=II$19,HV4&lt;&gt;"",HX4&gt;=II$23,HX4&lt;&gt;""),AND(HY4&gt;=II$19,HY4&lt;&gt;"",IA4&gt;=II$23,IA4&lt;&gt;""),AND(IC4&gt;=II$19,IC4&lt;&gt;"",IE4&gt;=II$23,IE4&lt;&gt;""),AND(IF4&gt;=II$19,IF4&lt;&gt;"",IH4&gt;=II$23,IH4&lt;&gt;""),AND(JD4&gt;=JQ$19,JD4&lt;&gt;"",JF4&gt;=JQ$23,JF4&lt;&gt;""),AND(JG4&gt;=JQ$19,JG4&lt;&gt;"",JI4&gt;=JQ$23,JI4&lt;&gt;""),AND(JK4&gt;=JQ$19,JK4&lt;&gt;"",JM4&gt;=JQ$23,JM4&lt;&gt;""),AND(JN4&gt;=JQ$19,JN4&lt;&gt;"",JP4&gt;=JQ$23,JP4&lt;&gt;""),AND(KL4&gt;=KY$19,KL4&lt;&gt;"",KN4&gt;=KY$23,KN4&lt;&gt;""),AND(KO4&gt;=KY$19,KO4&lt;&gt;"",KQ4&gt;=KY$23,KQ4&lt;&gt;""),AND(KS4&gt;=KY$19,KS4&lt;&gt;"",KU4&gt;=KY$23,KU4&lt;&gt;""),AND(KV4&gt;=KY$19,KV4&lt;&gt;"",KX4&gt;=KY$23,KX4&lt;&gt;""),AND(LT4&gt;=MG$19,LT4&lt;&gt;"",LV4&gt;=MG$23,LV4&lt;&gt;""),AND(LW4&gt;=MG$19,LW4&lt;&gt;"",LY4&gt;=MG$23,LY4&lt;&gt;""),AND(MA4&gt;=MG$19,MA4&lt;&gt;"",MC4&gt;=MG$23,MC4&lt;&gt;""),AND(MD4&gt;=MG$19,MD4&lt;&gt;"",MF4&gt;=MG$23,MF4&lt;&gt;""),AND(NB4&gt;=NO$19,NB4&lt;&gt;"",ND4&gt;=NO$23,ND4&lt;&gt;""),AND(NE4&gt;=NO$19,NE4&lt;&gt;"",NG4&gt;=NO$23,NG4&lt;&gt;""),AND(NI4&gt;=NO$19,NI4&lt;&gt;"",NK4&gt;=NO$23,NK4&lt;&gt;""),AND(NL4&gt;=NO$19,NL4&lt;&gt;"",NN4&gt;=NO$23,NN4&lt;&gt;""),AND(OJ4&gt;=OW$19,OJ4&lt;&gt;"",OL4&gt;=OW$23,OL4&lt;&gt;""),AND(OM4&gt;=OW$19,OM4&lt;&gt;"",OO4&gt;=OW$23,OO4&lt;&gt;""),AND(OQ4&gt;=OW$19,OQ4&lt;&gt;"",OS4&gt;=OW$23,OS4&lt;&gt;""),AND(OT4&gt;=OW$19,OT4&lt;&gt;"",OV4&gt;=OW$23,OV4&lt;&gt;""),AND(PR4&gt;=QE$19,PR4&lt;&gt;"",PT4&gt;=QE$23,PT4&lt;&gt;""),AND(PU4&gt;=QE$19,PU4&lt;&gt;"",PW4&gt;=QE$23,PW4&lt;&gt;""),AND(PY4&gt;=QE$19,PY4&lt;&gt;"",QA4&gt;=QE$23,QA4&lt;&gt;""),AND(QB4&gt;=QE$19,QB4&lt;&gt;"",QD4&gt;=QE$23,QD4&lt;&gt;""),AND(QZ4&gt;=RM$19,QZ4&lt;&gt;"",RB4&gt;=RM$23,RB4&lt;&gt;""),AND(RC4&gt;=RM$19,RC4&lt;&gt;"",RE4&gt;=RM$23,RE4&lt;&gt;""),AND(RG4&gt;=RM$19,RG4&lt;&gt;"",RI4&gt;=RM$23,RI4&lt;&gt;""),AND(RJ4&gt;=RM$19,RJ4&lt;&gt;"",RL4&gt;=RM$23,RL4&lt;&gt;""),AND(SH4&gt;=SU$19,SH4&lt;&gt;"",SJ4&gt;=SU$23,SJ4&lt;&gt;""),AND(SK4&gt;=SU$19,SK4&lt;&gt;"",SM4&gt;=SU$23,SM4&lt;&gt;""),AND(SO4&gt;=SU$19,SO4&lt;&gt;"",SQ4&gt;=SU$23,SQ4&lt;&gt;""),AND(SR4&gt;=SU$19,SR4&lt;&gt;"",ST4&gt;=SU$23,ST4&lt;&gt;""),AND(TP4&gt;=UC$19,TP4&lt;&gt;"",TR4&gt;=UC$23,TR4&lt;&gt;""),AND(TS4&gt;=UC$19,TS4&lt;&gt;"",TU4&gt;=UC$23,TU4&lt;&gt;""),AND(TW4&gt;=UC$19,TW4&lt;&gt;"",TY4&gt;=UC$23,TYY4&lt;&gt;""),AND(TZ4&gt;=UC$19,TZ4&lt;&gt;"",UB4&gt;=UC$23,UB4&lt;&gt;""),AND(UX4&gt;=VK$19,UX4&lt;&gt;"",UZ4&gt;=VK$23,UZ4&lt;&gt;""),AND(VA4&gt;=VK$19,VA4&lt;&gt;"",VC4&gt;=VK$23,VC4&lt;&gt;""),AND(VE4&gt;=VK$19,VE4&lt;&gt;"",VG4&gt;=VK$23,VG4&lt;&gt;""),AND(VH4&gt;=VK$19,VH4&lt;&gt;"",VJ4&gt;=VK$23,VJ4&lt;&gt;""),AND(WF4&gt;=WS$19,WF4&lt;&gt;"",WH4&gt;=WS$23,WH4&lt;&gt;""),AND(WI4&gt;=WS$19,WI4&lt;&gt;"",WK4&gt;=WS$23,WK4&lt;&gt;""),AND(WM4&gt;=WS$19,WM4&lt;&gt;"",WO4&gt;=WS$23,WO4&lt;&gt;""),AND(WP4&gt;=WS$19,WP4&lt;&gt;"",WR4&gt;=WS$23,WR4&lt;&gt;"")),"P","")</f>
        <v>P</v>
      </c>
      <c r="G4" s="3" t="str">
        <f>IF(OR(AND(AQ4&gt;=AY$23,AQ4&lt;&gt;"",AN4=""),AND(AT4&gt;=AY$23,AT4&lt;&gt;"",AN4=""),AND(AX4&gt;=AY$23,AX4&lt;&gt;"",AN4=""),AND(BR4&gt;=BZ$23,BR4&lt;&gt;"",BO4=""),AND(BU4&gt;=BZ$23,BU4&lt;&gt;"",BO4=""),AND(BY4&gt;=BZ$23,BY4&lt;&gt;"",BO4=""),AND(CS4&gt;=DA$23,CS4&lt;&gt;"",CP4=""),AND(CV4&gt;=DA$23,CV4&lt;&gt;"",CP4=""),AND(CZ4&gt;=DA$23,CZ4&lt;&gt;"",CP4=""),AND(DZ4&gt;=EK$23,DZ4&lt;&gt;""),AND(EC4&gt;=EK$23,EC4&lt;&gt;""),AND(EG4&gt;=EK$23,EG4&lt;&gt;""),AND(EJ4&gt;=EK$23,EJ4&lt;&gt;""),AND(FH4&gt;=FS$23,FH4&lt;&gt;""),AND(FK4&gt;=FS$23,FK4&lt;&gt;""),AND(FO4&gt;=FS$23,FO4&lt;&gt;""),AND(FR4&gt;=FS$23,FR4&lt;&gt;""),AND(GP4&gt;=HA$23,GP4&lt;&gt;""),AND(GS4&gt;=HA$23,GS4&lt;&gt;""),AND(GW4&gt;=HA$23,GW4&lt;&gt;""),AND(GZ4&gt;=HA$23,GZ4&lt;&gt;""),AND(HX4&gt;=II$23,HX4&lt;&gt;""),AND(IA4&gt;=II$23,IA4&lt;&gt;""),AND(IE4&gt;=II$23,IE4&lt;&gt;""),AND(IH4&gt;=II$23,IH4&lt;&gt;""),AND(JF4&gt;=JQ$23,JF4&lt;&gt;""),AND(JI4&gt;=JQ$23,JI4&lt;&gt;""),AND(JM4&gt;=JQ$23,JM4&lt;&gt;""),AND(JP4&gt;=JQ$23,JP4&lt;&gt;""),AND(KN4&gt;=KY$23,KN4&lt;&gt;""),AND(KQ4&gt;=KY$23,KQ4&lt;&gt;""),AND(KU4&gt;=KY$23,KU4&lt;&gt;""),AND(KX4&gt;=KY$23,KX4&lt;&gt;""),AND(LV4&gt;=MG$23,LV4&lt;&gt;""),AND(LY4&gt;=MG$23,LY4&lt;&gt;""),AND(MC4&gt;=MG$23,MC4&lt;&gt;""),AND(MF4&gt;=MG$23,MF4&lt;&gt;""),AND(ND4&gt;=NO$23,ND4&lt;&gt;""),AND(NG4&gt;=NO$23,NG4&lt;&gt;""),AND(NK4&gt;=NO$23,NK4&lt;&gt;""),AND(NN4&gt;=NO$23,NN4&lt;&gt;""),AND(OL4&gt;=OW$23,OL4&lt;&gt;""),AND(OO4&gt;=OW$23,OO4&lt;&gt;""),AND(OS4&gt;=OW$23,OS4&lt;&gt;""),AND(OV4&gt;=OW$23,OV4&lt;&gt;""),AND(PT4&gt;=QE$23,PT4&lt;&gt;""),AND(PW4&gt;=QE$23,PW4&lt;&gt;""),AND(QA4&gt;=QE$23,QA4&lt;&gt;""),AND(QD4&gt;=QE$23,QD4&lt;&gt;""),AND(RB4&gt;=RM$23,RB4&lt;&gt;""),AND(RE4&gt;=RM$23,RE4&lt;&gt;""),AND(RI4&gt;=RM$23,RI4&lt;&gt;""),AND(RL4&gt;=RM$23,RL4&lt;&gt;""),AND(SJ4&gt;=SU$23,SJ4&lt;&gt;""),AND(SM4&gt;=SU$23,SM4&lt;&gt;""),AND(SQ4&gt;=SU$23,SQ4&lt;&gt;""),AND(ST4&gt;=SU$23,ST4&lt;&gt;""),AND(TR4&gt;=UC$23,TR4&lt;&gt;""),AND(TU4&gt;=UC$23,TU4&lt;&gt;""),AND(TY4&gt;=UC$23,TYY4&lt;&gt;""),AND(UB4&gt;=UC$23,UB4&lt;&gt;""),AND(UZ4&gt;=VK$23,UZ4&lt;&gt;""),AND(VC4&gt;=VK$23,VC4&lt;&gt;""),AND(VG4&gt;=VK$23,VG4&lt;&gt;""),AND(VJ4&gt;=VK$23,VJ4&lt;&gt;""),AND(WH4&gt;=WS$23,WH4&lt;&gt;""),AND(WK4&gt;=WS$23,WK4&lt;&gt;""),AND(WO4&gt;=WS$23,WO4&lt;&gt;""),AND(WR4&gt;=WS$23,WR4&lt;&gt;"")),"P","")</f>
        <v>P</v>
      </c>
      <c r="H4" s="36" t="str">
        <f>IF(AND(G4="P",F4=""),"No DD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$346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Merit",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Excellence",IF(I4="P","Worlds Team",IF(F4="P","National Team","")))))</f>
        <v>Merit</v>
      </c>
      <c r="I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Olympic Games (Aug 2)</v>
      </c>
      <c r="T4" s="8">
        <f>IF(MAX(IF(AO4&gt;=$AY$19,AP4,0),IF(AR4&gt;=$AY$19,AS4,0),IF(AV4&gt;=$AY$19,AW4,0),IF(BP4&gt;=$BZ$19,BQ4,0),IF(BS4&gt;=$BZ$19,BT4,0),IF(BW4&gt;=$BZ$19,BX4,0),IF(CQ4&gt;=$DA$19,CR4,0),IF(CT4&gt;=$DA$19,CU4,0),IF(CX4&gt;=$DA$19,CY4,0),IF(DX4&gt;=$EK$19,DY4,0),IF(EA4&gt;=$EK$19,EB4,0),IF(EE4&gt;=$EK$19,EF4,0),IF(EH4&gt;=$EK$19,EI4,0),IF(FF4&gt;=$FS$19,FG4,0),IF(FI4&gt;=$FS$19,FJ4,0),IF(FM4&gt;=$FS$19,FN4,0),IF(FP4&gt;=$FS$19,FQ4,0),IF(GN4&gt;=$HA$19,GO4,0),IF(GQ4&gt;=$HA$19,GR4,0),IF(GU4&gt;=$HA$19,GV4,0),IF(GX4&gt;=$HA$19,GY4,0),IF(HV4&gt;=$II$19,HW4,0),IF(HY4&gt;=$II$19,HZ4,0),IF(IC4&gt;=$II$19,ID4,0),IF(IF4&gt;=$II$19,IG4,0),IF(JD4&gt;=$JQ$19,JE4,0),IF(JG4&gt;=$JQ$19,JH4,0),IF(JK4&gt;=$JQ$19,JL4,0),IF(JN4&gt;=$JQ$19,JO4,0),IF(KL4&gt;=$KY$19,KM4,0),IF(KO4&gt;=$KY$19,KP4,0),IF(KS4&gt;=$KY$19,KT4,0),IF(KV4&gt;=$KY$19,KW4,0),IF(LT4&gt;=$MG$19,LU4,0),IF(LW4&gt;=$MG$19,LX4,0),IF(MA4&gt;=$MG$19,MB4,0),IF(MD4&gt;=$MG$19,ME4,0),IF(NB4&gt;=$NO$19,NC4,0),IF(NE4&gt;=$NO$19,NF4,0),IF(NI4&gt;=$NO$19,NJ4,0),IF(NL4&gt;=$NO$19,NM4,0),IF(OJ4&gt;=$OW$19,OK4,0),IF(OM4&gt;=$OW$19,ON4,0),IF(OQ4&gt;=$OW$19,OR4,0),IF(OT4&gt;=$OW$19,OU4,0),IF(PR4&gt;=$QE$19,PS4,0),IF(PU4&gt;=$QE$19,PV4,0),IF(PY4&gt;=$QE$19,PZ4,0),IF(QB4&gt;=$QE$19,QC4,0),IF(QZ4&gt;=$RM$19,RA4,0),IF(RC4&gt;=$RM$19,RD4,0),IF(RG4&gt;=$RM$19,RH4,0),IF(RJ4&gt;=$RM$19,RK4,0),IF(SH4&gt;=$SU$19,SI4,0),IF(SK4&gt;=$SU$19,SL4,0),IF(SO4&gt;=$SU$19,SP4,0),IF(SR4&gt;=$SU$19,SS4,0),IF(TP4&gt;=$UC$19,TQ4,0),IF(TS4&gt;=$UC$19,TT4,0),IF(TW4&gt;=$UC$19,TX4,0),IF(TZ4&gt;=$UC$19,UA4,0),IF(UX4&gt;=$VK$19,UY4,0),IF(VA4&gt;=$VK$19,VB4,0),IF(VE4&gt;=$VK$19,VF4,0),IF(VH4&gt;=$VK$19,VI4,0),IF(WF4&gt;=$WS$19,WG4,0),IF(WI4&gt;=$WS$19,WJ4,0),IF(WM4&gt;=$WS$19,WN4,0),IF(WP4&gt;=$WS$19,WQ4,0))&gt;0,MAX(IF(AO4&gt;=$AY$19,AP4,0),IF(AR4&gt;=$AY$19,AS4,0),IF(AV4&gt;=$AY$19,AW4,0),IF(BP4&gt;=$BZ$19,BQ4,0),IF(BS4&gt;=$BZ$19,BT4,0),IF(BW4&gt;=$BZ$19,BX4,0),IF(CQ4&gt;=$DA$19,CR4,0),IF(CT4&gt;=$DA$19,CU4,0),IF(CX4&gt;=$DA$19,CY4,0),IF(DX4&gt;=$EK$19,DY4,0),IF(EA4&gt;=$EK$19,EB4,0),IF(EE4&gt;=$EK$19,EF4,0),IF(EH4&gt;=$EK$19,EI4,0),IF(FF4&gt;=$FS$19,FG4,0),IF(FI4&gt;=$FS$19,FJ4,0),IF(FM4&gt;=$FS$19,FN4,0),IF(FP4&gt;=$FS$19,FQ4,0),IF(GN4&gt;=$HA$19,GO4,0),IF(GQ4&gt;=$HA$19,GR4,0),IF(GU4&gt;=$HA$19,GV4,0),IF(GX4&gt;=$HA$19,GY4,0),IF(HV4&gt;=$II$19,HW4,0),IF(HY4&gt;=$II$19,HZ4,0),IF(IC4&gt;=$II$19,ID4,0),IF(IF4&gt;=$II$19,IG4,0),IF(JD4&gt;=$JQ$19,JE4,0),IF(JG4&gt;=$JQ$19,JH4,0),IF(JK4&gt;=$JQ$19,JL4,0),IF(JN4&gt;=$JQ$19,JO4,0),IF(KL4&gt;=$KY$19,KM4,0),IF(KO4&gt;=$KY$19,KP4,0),IF(KS4&gt;=$KY$19,KT4,0),IF(KV4&gt;=$KY$19,KW4,0),IF(LT4&gt;=$MG$19,LU4,0),IF(LW4&gt;=$MG$19,LX4,0),IF(MA4&gt;=$MG$19,MB4,0),IF(MD4&gt;=$MG$19,ME4,0),IF(NB4&gt;=$NO$19,NC4,0),IF(NE4&gt;=$NO$19,NF4,0),IF(NI4&gt;=$NO$19,NJ4,0),IF(NL4&gt;=$NO$19,NM4,0),IF(OJ4&gt;=$OW$19,OK4,0),IF(OM4&gt;=$OW$19,ON4,0),IF(OQ4&gt;=$OW$19,OR4,0),IF(OT4&gt;=$OW$19,OU4,0),IF(PR4&gt;=$QE$19,PS4,0),IF(PU4&gt;=$QE$19,PV4,0),IF(PY4&gt;=$QE$19,PZ4,0),IF(QB4&gt;=$QE$19,QC4,0),IF(QZ4&gt;=$RM$19,RA4,0),IF(RC4&gt;=$RM$19,RD4,0),IF(RG4&gt;=$RM$19,RH4,0),IF(RJ4&gt;=$RM$19,RK4,0),IF(SH4&gt;=$SU$19,SI4,0),IF(SK4&gt;=$SU$19,SL4,0),IF(SO4&gt;=$SU$19,SP4,0),IF(SR4&gt;=$SU$19,SS4,0),IF(TP4&gt;=$UC$19,TQ4,0),IF(TS4&gt;=$UC$19,TT4,0),IF(TW4&gt;=$UC$19,TX4,0),IF(TZ4&gt;=$UC$19,UA4,0),IF(UX4&gt;=$VK$19,UY4,0),IF(VA4&gt;=$VK$19,VB4,0),IF(VE4&gt;=$VK$19,VF4,0),IF(VH4&gt;=$VK$19,VI4,0),IF(WF4&gt;=$WS$19,WG4,0),IF(WI4&gt;=$WS$19,WJ4,0),IF(WM4&gt;=$WS$19,WN4,0),IF(WP4&gt;=$WS$19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2">
        <v>16.2</v>
      </c>
      <c r="Z4" s="22">
        <v>9.4</v>
      </c>
      <c r="AA4" s="22">
        <v>14.4</v>
      </c>
      <c r="AB4" s="22">
        <v>15.1</v>
      </c>
      <c r="AC4" s="22">
        <v>0</v>
      </c>
      <c r="AD4" s="22">
        <v>16.600000000000001</v>
      </c>
      <c r="AE4" s="22">
        <v>9.4</v>
      </c>
      <c r="AF4" s="22">
        <v>14.4</v>
      </c>
      <c r="AG4" s="22">
        <v>15.43</v>
      </c>
      <c r="AH4" s="22">
        <v>0.4</v>
      </c>
      <c r="AI4" s="22">
        <v>16</v>
      </c>
      <c r="AJ4" s="22">
        <v>9</v>
      </c>
      <c r="AK4" s="22">
        <v>14.4</v>
      </c>
      <c r="AL4" s="22">
        <v>15.36</v>
      </c>
      <c r="AM4" s="22">
        <v>0</v>
      </c>
      <c r="AN4" s="27"/>
      <c r="AO4" s="38">
        <f>IF(AA4&gt;0,AA4,"")</f>
        <v>14.4</v>
      </c>
      <c r="AP4" s="38">
        <f>IF(AB4&gt;0,AB4,"")</f>
        <v>15.1</v>
      </c>
      <c r="AQ4" s="40">
        <f>IF(SUM(Y4:AB4)-AC4&gt;0,SUM(Y4:AB4)-AC4,"")</f>
        <v>55.1</v>
      </c>
      <c r="AR4" s="40">
        <f>IF(AF4&gt;0,AF4,"")</f>
        <v>14.4</v>
      </c>
      <c r="AS4" s="40">
        <f>IF(AG4&gt;0,AG4,"")</f>
        <v>15.43</v>
      </c>
      <c r="AT4" s="40">
        <f>IF(SUM(AD4:AG4)-AH4&gt;0,SUM(AD4:AG4)-AH4,"")</f>
        <v>55.43</v>
      </c>
      <c r="AU4" s="40">
        <f>IF(AQ4="","",MAX(AQ4,AT4))</f>
        <v>55.43</v>
      </c>
      <c r="AV4" s="40">
        <f>IF(AK4&gt;0,AK4,"")</f>
        <v>14.4</v>
      </c>
      <c r="AW4" s="40">
        <f>IF(AL4&gt;0,AL4,"")</f>
        <v>15.36</v>
      </c>
      <c r="AX4" s="40">
        <f>IF(SUM(AI4:AL4)-AM4&gt;0,SUM(AI4:AL4)-AM4,"")</f>
        <v>54.76</v>
      </c>
      <c r="AY4" s="40">
        <f>IF(SUM(AU4,AX4)&gt;0,SUM(AU4,AX4),"")</f>
        <v>110.19</v>
      </c>
      <c r="AZ4" s="26">
        <v>16.8</v>
      </c>
      <c r="BA4" s="26">
        <v>9.5</v>
      </c>
      <c r="BB4" s="26">
        <v>14</v>
      </c>
      <c r="BC4" s="26">
        <v>14.84</v>
      </c>
      <c r="BD4" s="26">
        <v>0.2</v>
      </c>
      <c r="BE4" s="26">
        <v>17.7</v>
      </c>
      <c r="BF4" s="26">
        <v>9.6</v>
      </c>
      <c r="BG4" s="26">
        <v>14.4</v>
      </c>
      <c r="BH4" s="26">
        <v>15.08</v>
      </c>
      <c r="BI4" s="26">
        <v>0</v>
      </c>
      <c r="BJ4" s="26">
        <v>17.2</v>
      </c>
      <c r="BK4" s="26">
        <v>9.6</v>
      </c>
      <c r="BL4" s="26">
        <v>14.4</v>
      </c>
      <c r="BM4" s="26">
        <v>15.03</v>
      </c>
      <c r="BN4" s="26">
        <v>0</v>
      </c>
      <c r="BO4" s="28"/>
      <c r="BP4" s="39">
        <f>IF(BB4&gt;0,BB4,"")</f>
        <v>14</v>
      </c>
      <c r="BQ4" s="39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2">
        <v>16.7</v>
      </c>
      <c r="CB4" s="22">
        <v>8.6</v>
      </c>
      <c r="CC4" s="22">
        <v>14.4</v>
      </c>
      <c r="CD4" s="22">
        <v>15.1</v>
      </c>
      <c r="CE4" s="22">
        <v>0</v>
      </c>
      <c r="CF4" s="22">
        <v>16.600000000000001</v>
      </c>
      <c r="CG4" s="22">
        <v>9</v>
      </c>
      <c r="CH4" s="22">
        <v>14.4</v>
      </c>
      <c r="CI4" s="22">
        <v>15.18</v>
      </c>
      <c r="CJ4" s="22">
        <v>0</v>
      </c>
      <c r="CK4" s="22">
        <v>16.7</v>
      </c>
      <c r="CL4" s="22">
        <v>8.9</v>
      </c>
      <c r="CM4" s="22">
        <v>14.6</v>
      </c>
      <c r="CN4" s="22">
        <v>14.87</v>
      </c>
      <c r="CO4" s="22">
        <v>0</v>
      </c>
      <c r="CP4" s="27"/>
      <c r="CQ4" s="38">
        <f>IF(CC4&gt;0,CC4,"")</f>
        <v>14.4</v>
      </c>
      <c r="CR4" s="38">
        <f>IF(CD4&gt;0,CD4,"")</f>
        <v>15.1</v>
      </c>
      <c r="CS4" s="40">
        <f>IF(SUM(CA4:CD4)-CE4&gt;0,SUM(CA4:CD4)-CE4,"")</f>
        <v>54.8</v>
      </c>
      <c r="CT4" s="40">
        <f>IF(CH4&gt;0,CH4,"")</f>
        <v>14.4</v>
      </c>
      <c r="CU4" s="40">
        <f>IF(CI4&gt;0,CI4,"")</f>
        <v>15.18</v>
      </c>
      <c r="CV4" s="40">
        <f>IF(SUM(CF4:CI4)-CJ4&gt;0,SUM(CF4:CI4)-CJ4,"")</f>
        <v>55.18</v>
      </c>
      <c r="CW4" s="40">
        <f>IF(CS4="","",MAX(CS4,CV4))</f>
        <v>55.18</v>
      </c>
      <c r="CX4" s="40">
        <f>IF(CM4&gt;0,CM4,"")</f>
        <v>14.6</v>
      </c>
      <c r="CY4" s="40">
        <f>IF(CN4&gt;0,CN4,"")</f>
        <v>14.87</v>
      </c>
      <c r="CZ4" s="40">
        <f>IF(SUM(CK4:CN4)-CO4&gt;0,SUM(CK4:CN4)-CO4,"")</f>
        <v>55.07</v>
      </c>
      <c r="DA4" s="40">
        <f>IF(SUM(CW4,CZ4)&gt;0,SUM(CW4,CZ4),"")</f>
        <v>110.25</v>
      </c>
      <c r="DB4" s="51">
        <f>IF(MAX(ED4,FL4,GT4,IB4,JJ4,KR4,LZ4,NH4,OP4,PX4,RF4,SN4,TV4,VD4,WWL4)-IF(N4="",0,N4)&gt;0.001,MAX(ED4,FL4,GT4,IB4,JJ4,KR4,LZ4,NH4,OP4,PX4,RF4,SN4,TV4,VD4,WL4)-IF(N4="",0,N4),"")</f>
        <v>1.1600000000000037</v>
      </c>
      <c r="DC4" s="51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 t="str">
        <f>IF(DF4&gt;0,DF4,"")</f>
        <v/>
      </c>
      <c r="DY4" s="40" t="str">
        <f>IF(DG4&gt;0,DG4,"")</f>
        <v/>
      </c>
      <c r="DZ4" s="40" t="str">
        <f>IF(SUM(DD4:DG4)-DH4&gt;0,SUM(DD4:DG4)-DH4,"")</f>
        <v/>
      </c>
      <c r="EA4" s="40" t="str">
        <f>IF(DK4&gt;0,DK4,"")</f>
        <v/>
      </c>
      <c r="EB4" s="40" t="str">
        <f>IF(DL4&gt;0,DL4,"")</f>
        <v/>
      </c>
      <c r="EC4" s="40" t="str">
        <f>IF(SUM(DI4:DL4)-DM4&gt;0,SUM(DI4:DL4)-DM4,"")</f>
        <v/>
      </c>
      <c r="ED4" s="40" t="str">
        <f>IF(MAX(DZ4,EC4)&gt;0,MAX(DZ4,EC4),"")</f>
        <v/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 t="str">
        <f>IF(SUM(ED4,EG4,EJ4)&gt;0,SUM(ED4,EG4,EJ4),"")</f>
        <v/>
      </c>
      <c r="EL4" s="18">
        <v>16.3</v>
      </c>
      <c r="EM4" s="18">
        <v>9.5</v>
      </c>
      <c r="EN4" s="18">
        <v>14.4</v>
      </c>
      <c r="EO4" s="18">
        <v>14.93</v>
      </c>
      <c r="EP4" s="18">
        <v>0</v>
      </c>
      <c r="EQ4" s="18">
        <v>15.6</v>
      </c>
      <c r="ER4" s="18">
        <v>9.6</v>
      </c>
      <c r="ES4" s="18">
        <v>15</v>
      </c>
      <c r="ET4" s="18">
        <v>14.92</v>
      </c>
      <c r="EU4" s="18">
        <v>0</v>
      </c>
      <c r="EV4" s="18">
        <v>15.7</v>
      </c>
      <c r="EW4" s="18">
        <v>9.6999999999999993</v>
      </c>
      <c r="EX4" s="18">
        <v>14.4</v>
      </c>
      <c r="EY4" s="18">
        <v>15.07</v>
      </c>
      <c r="EZ4" s="18">
        <v>0</v>
      </c>
      <c r="FA4" s="18">
        <v>15.6</v>
      </c>
      <c r="FB4" s="18">
        <v>9.4</v>
      </c>
      <c r="FC4" s="18">
        <v>14.4</v>
      </c>
      <c r="FD4" s="18">
        <v>15.27</v>
      </c>
      <c r="FE4" s="18">
        <v>0</v>
      </c>
      <c r="FF4" s="11">
        <f>IF(EN4&gt;0,EN4,"")</f>
        <v>14.4</v>
      </c>
      <c r="FG4" s="11">
        <f>IF(EO4&gt;0,EO4,"")</f>
        <v>14.93</v>
      </c>
      <c r="FH4" s="11">
        <f>IF(SUM(EL4:EO4)-EP4&gt;0,SUM(EL4:EO4)-EP4,"")</f>
        <v>55.13</v>
      </c>
      <c r="FI4" s="11">
        <f>IF(ES4&gt;0,ES4,"")</f>
        <v>15</v>
      </c>
      <c r="FJ4" s="11">
        <f>IF(ET4&gt;0,ET4,"")</f>
        <v>14.92</v>
      </c>
      <c r="FK4" s="11">
        <f>IF(SUM(EQ4:ET4)-EU4&gt;0,SUM(EQ4:ET4)-EU4,"")</f>
        <v>55.120000000000005</v>
      </c>
      <c r="FL4" s="11">
        <f>IF(MAX(FH4,FK4)&gt;0,MAX(FH4,FK4),"")</f>
        <v>55.13</v>
      </c>
      <c r="FM4" s="11">
        <f>IF(EX4&gt;0,EX4,"")</f>
        <v>14.4</v>
      </c>
      <c r="FN4" s="11">
        <f>IF(EY4&gt;0,EY4,"")</f>
        <v>15.07</v>
      </c>
      <c r="FO4" s="11">
        <f>IF(SUM(EV4:EY4)-EZ4&gt;0,SUM(EV4:EY4)-EZ4,"")</f>
        <v>54.87</v>
      </c>
      <c r="FP4" s="11">
        <f>IF(FC4&gt;0,FC4,"")</f>
        <v>14.4</v>
      </c>
      <c r="FQ4" s="11">
        <f>IF(FD4&gt;0,FD4,"")</f>
        <v>15.27</v>
      </c>
      <c r="FR4" s="11">
        <f>IF(SUM(FA4:FD4)-FE4&gt;0,SUM(FA4:FD4)-FE4,"")</f>
        <v>54.67</v>
      </c>
      <c r="FS4" s="11">
        <f>IF(SUM(FL4,FO4,FR4)&gt;0,SUM(FL4,FO4,FR4),"")</f>
        <v>164.67000000000002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>
        <v>14.7</v>
      </c>
      <c r="HC4" s="18">
        <v>9.1</v>
      </c>
      <c r="HD4" s="18">
        <v>14.4</v>
      </c>
      <c r="HE4" s="18">
        <v>14.78</v>
      </c>
      <c r="HF4" s="18">
        <v>0</v>
      </c>
      <c r="HG4" s="18">
        <v>16.2</v>
      </c>
      <c r="HH4" s="18">
        <v>9.6</v>
      </c>
      <c r="HI4" s="18">
        <v>14.4</v>
      </c>
      <c r="HJ4" s="18">
        <v>15.24</v>
      </c>
      <c r="HK4" s="18">
        <v>0.2</v>
      </c>
      <c r="HL4" s="18">
        <v>15.8</v>
      </c>
      <c r="HM4" s="18">
        <v>9.8000000000000007</v>
      </c>
      <c r="HN4" s="18">
        <v>14.4</v>
      </c>
      <c r="HO4" s="18">
        <v>14.98</v>
      </c>
      <c r="HP4" s="18">
        <v>0</v>
      </c>
      <c r="HQ4" s="18">
        <v>16.100000000000001</v>
      </c>
      <c r="HR4" s="18">
        <v>9.4</v>
      </c>
      <c r="HS4" s="18">
        <v>14.4</v>
      </c>
      <c r="HT4" s="18">
        <v>15.22</v>
      </c>
      <c r="HU4" s="18">
        <v>0</v>
      </c>
      <c r="HV4" s="11">
        <f>IF(HD4&gt;0,HD4,"")</f>
        <v>14.4</v>
      </c>
      <c r="HW4" s="11">
        <f>IF(HE4&gt;0,HE4,"")</f>
        <v>14.78</v>
      </c>
      <c r="HX4" s="11">
        <f>IF(SUM(HB4:HE4)-HF4&gt;0,SUM(HB4:HE4)-HF4,"")</f>
        <v>52.98</v>
      </c>
      <c r="HY4" s="11">
        <f>IF(HI4&gt;0,HI4,"")</f>
        <v>14.4</v>
      </c>
      <c r="HZ4" s="11">
        <f>IF(HJ4&gt;0,HJ4,"")</f>
        <v>15.24</v>
      </c>
      <c r="IA4" s="11">
        <f>IF(SUM(HG4:HJ4)-HK4&gt;0,SUM(HG4:HJ4)-HK4,"")</f>
        <v>55.239999999999995</v>
      </c>
      <c r="IB4" s="11">
        <f>IF(MAX(HX4,IA4)&gt;0,MAX(HX4,IA4),"")</f>
        <v>55.239999999999995</v>
      </c>
      <c r="IC4" s="11">
        <f>IF(HN4&gt;0,HN4,"")</f>
        <v>14.4</v>
      </c>
      <c r="ID4" s="11">
        <f>IF(HO4&gt;0,HO4,"")</f>
        <v>14.98</v>
      </c>
      <c r="IE4" s="11">
        <f>IF(SUM(HL4:HO4)-HP4&gt;0,SUM(HL4:HO4)-HP4,"")</f>
        <v>54.980000000000004</v>
      </c>
      <c r="IF4" s="11">
        <f>IF(HS4&gt;0,HS4,"")</f>
        <v>14.4</v>
      </c>
      <c r="IG4" s="11">
        <f>IF(HT4&gt;0,HT4,"")</f>
        <v>15.22</v>
      </c>
      <c r="IH4" s="11">
        <f>IF(SUM(HQ4:HT4)-HU4&gt;0,SUM(HQ4:HT4)-HU4,"")</f>
        <v>55.12</v>
      </c>
      <c r="II4" s="11">
        <f>IF(SUM(IB4,IE4,IH4)&gt;0,SUM(IB4,IE4,IH4),"")</f>
        <v>165.34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>
        <v>15.3</v>
      </c>
      <c r="IU4" s="17">
        <v>9.4</v>
      </c>
      <c r="IV4" s="17">
        <v>14.4</v>
      </c>
      <c r="IW4" s="17">
        <v>14.84</v>
      </c>
      <c r="IX4" s="17">
        <v>0</v>
      </c>
      <c r="IY4" s="17">
        <v>16</v>
      </c>
      <c r="IZ4" s="17">
        <v>9.6</v>
      </c>
      <c r="JA4" s="17">
        <v>14.4</v>
      </c>
      <c r="JB4" s="17">
        <v>15.11</v>
      </c>
      <c r="JC4" s="17">
        <v>0</v>
      </c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>
        <f>IF(IV4&gt;0,IV4,"")</f>
        <v>14.4</v>
      </c>
      <c r="JL4" s="40">
        <f>IF(IW4&gt;0,IW4,"")</f>
        <v>14.84</v>
      </c>
      <c r="JM4" s="40">
        <f>IF(SUM(IT4:IW4)-IX4&gt;0,SUM(IT4:IW4)-IX4,"")</f>
        <v>53.94</v>
      </c>
      <c r="JN4" s="40">
        <f>IF(JA4&gt;0,JA4,"")</f>
        <v>14.4</v>
      </c>
      <c r="JO4" s="40">
        <f>IF(JB4&gt;0,JB4,"")</f>
        <v>15.11</v>
      </c>
      <c r="JP4" s="40">
        <f>IF(SUM(IY4:JB4)-JC4&gt;0,SUM(IY4:JB4)-JC4,"")</f>
        <v>55.11</v>
      </c>
      <c r="JQ4" s="40">
        <f>IF(SUM(JJ4,JM4,JP4)&gt;0,SUM(JJ4,JM4,JP4),"")</f>
        <v>109.05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15.2</v>
      </c>
      <c r="LA4" s="17">
        <v>9.8000000000000007</v>
      </c>
      <c r="LB4" s="17">
        <v>14.6</v>
      </c>
      <c r="LC4" s="17">
        <v>14.8</v>
      </c>
      <c r="LD4" s="17">
        <v>0</v>
      </c>
      <c r="LE4" s="17">
        <v>15</v>
      </c>
      <c r="LF4" s="17">
        <v>8.9</v>
      </c>
      <c r="LG4" s="17">
        <v>15</v>
      </c>
      <c r="LH4" s="17">
        <v>14.94</v>
      </c>
      <c r="LI4" s="17">
        <v>0</v>
      </c>
      <c r="LJ4" s="17">
        <v>15.1</v>
      </c>
      <c r="LK4" s="17">
        <v>9.6999999999999993</v>
      </c>
      <c r="LL4" s="17">
        <v>15</v>
      </c>
      <c r="LM4" s="17">
        <v>14.86</v>
      </c>
      <c r="LN4" s="17">
        <v>0</v>
      </c>
      <c r="LO4" s="17">
        <v>3.2</v>
      </c>
      <c r="LP4" s="17">
        <v>1.8</v>
      </c>
      <c r="LQ4" s="17">
        <v>3.2</v>
      </c>
      <c r="LR4" s="17">
        <v>3.24</v>
      </c>
      <c r="LS4" s="17">
        <v>0</v>
      </c>
      <c r="LT4" s="40">
        <f>IF(LB4&gt;0,LB4,"")</f>
        <v>14.6</v>
      </c>
      <c r="LU4" s="40">
        <f>IF(LC4&gt;0,LC4,"")</f>
        <v>14.8</v>
      </c>
      <c r="LV4" s="40">
        <f>IF(SUM(KZ4:LC4)-LD4&gt;0,SUM(KZ4:LC4)-LD4,"")</f>
        <v>54.400000000000006</v>
      </c>
      <c r="LW4" s="40">
        <f>IF(LG4&gt;0,LG4,"")</f>
        <v>15</v>
      </c>
      <c r="LX4" s="40">
        <f>IF(LH4&gt;0,LH4,"")</f>
        <v>14.94</v>
      </c>
      <c r="LY4" s="40">
        <f>IF(SUM(LE4:LH4)-LI4&gt;0,SUM(LE4:LH4)-LI4,"")</f>
        <v>53.839999999999996</v>
      </c>
      <c r="LZ4" s="40">
        <f>IF(MAX(LV4,LY4)&gt;0,MAX(LV4,LY4),"")</f>
        <v>54.400000000000006</v>
      </c>
      <c r="MA4" s="40">
        <f>IF(LL4&gt;0,LL4,"")</f>
        <v>15</v>
      </c>
      <c r="MB4" s="40">
        <f>IF(LM4&gt;0,LM4,"")</f>
        <v>14.86</v>
      </c>
      <c r="MC4" s="40">
        <f>IF(SUM(LJ4:LM4)-LN4&gt;0,SUM(LJ4:LM4)-LN4,"")</f>
        <v>54.66</v>
      </c>
      <c r="MD4" s="40">
        <f>IF(LQ4&gt;0,LQ4,"")</f>
        <v>3.2</v>
      </c>
      <c r="ME4" s="40">
        <f>IF(LR4&gt;0,LR4,"")</f>
        <v>3.24</v>
      </c>
      <c r="MF4" s="40">
        <f>IF(SUM(LO4:LR4)-LS4&gt;0,SUM(LO4:LR4)-LS4,"")</f>
        <v>11.44</v>
      </c>
      <c r="MG4" s="40">
        <f>IF(SUM(LZ4,MC4,MF4)&gt;0,SUM(LZ4,MC4,MF4),"")</f>
        <v>120.5</v>
      </c>
      <c r="MH4" s="18">
        <v>8</v>
      </c>
      <c r="MI4" s="18">
        <v>4.2</v>
      </c>
      <c r="MJ4" s="18">
        <v>5.9</v>
      </c>
      <c r="MK4" s="18">
        <v>7.62</v>
      </c>
      <c r="ML4" s="18">
        <v>0</v>
      </c>
      <c r="MM4" s="18">
        <v>15.6</v>
      </c>
      <c r="MN4" s="18">
        <v>9.1999999999999993</v>
      </c>
      <c r="MO4" s="18">
        <v>13</v>
      </c>
      <c r="MP4" s="18">
        <v>14.88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5.9</v>
      </c>
      <c r="NC4" s="11">
        <f>IF(MK4&gt;0,MK4,"")</f>
        <v>7.62</v>
      </c>
      <c r="ND4" s="11">
        <f>IF(SUM(MH4:MK4)-ML4&gt;0,SUM(MH4:MK4)-ML4,"")</f>
        <v>25.720000000000002</v>
      </c>
      <c r="NE4" s="11">
        <f>IF(MO4&gt;0,MO4,"")</f>
        <v>13</v>
      </c>
      <c r="NF4" s="11">
        <f>IF(MP4&gt;0,MP4,"")</f>
        <v>14.88</v>
      </c>
      <c r="NG4" s="11">
        <f>IF(SUM(MM4:MP4)-MQ4&gt;0,SUM(MM4:MP4)-MQ4,"")</f>
        <v>52.68</v>
      </c>
      <c r="NH4" s="11">
        <f>IF(MAX(ND4,NG4)&gt;0,MAX(ND4,NG4),"")</f>
        <v>52.68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52.68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0" t="str">
        <f>IF(SX4&gt;0,SX4,"")</f>
        <v/>
      </c>
      <c r="TQ4" s="40" t="str">
        <f>IF(SY4&gt;0,SY4,"")</f>
        <v/>
      </c>
      <c r="TR4" s="40" t="str">
        <f>IF(SUM(SV4:SY4)-SZ4&gt;0,SUM(SV4:SY4)-SZ4,"")</f>
        <v/>
      </c>
      <c r="TS4" s="40" t="str">
        <f>IF(TC4&gt;0,TC4,"")</f>
        <v/>
      </c>
      <c r="TT4" s="40" t="str">
        <f>IF(TD4&gt;0,TD4,"")</f>
        <v/>
      </c>
      <c r="TU4" s="40" t="str">
        <f>IF(SUM(TA4:TD4)-TE4&gt;0,SUM(TA4:TD4)-TE4,"")</f>
        <v/>
      </c>
      <c r="TV4" s="40" t="str">
        <f>IF(MAX(TR4,TU4)&gt;0,MAX(TR4,TU4),"")</f>
        <v/>
      </c>
      <c r="TW4" s="40" t="str">
        <f>IF(TH4&gt;0,TH4,"")</f>
        <v/>
      </c>
      <c r="TX4" s="40" t="str">
        <f>IF(TI4&gt;0,TI4,"")</f>
        <v/>
      </c>
      <c r="TY4" s="40" t="str">
        <f>IF(SUM(TF4:TI4)-TJ4&gt;0,SUM(TF4:TI4)-TJ4,"")</f>
        <v/>
      </c>
      <c r="TZ4" s="40" t="str">
        <f>IF(TM4&gt;0,TM4,"")</f>
        <v/>
      </c>
      <c r="UA4" s="40" t="str">
        <f>IF(TN4&gt;0,TN4,"")</f>
        <v/>
      </c>
      <c r="UB4" s="40" t="str">
        <f>IF(SUM(TK4:TN4)-TO4&gt;0,SUM(TK4:TN4)-TO4,"")</f>
        <v/>
      </c>
      <c r="UC4" s="40" t="str">
        <f>IF(SUM(TV4,TY4,UB4)&gt;0,SUM(TV4,TY4,UB4),"")</f>
        <v/>
      </c>
      <c r="UD4" s="18">
        <v>15.8</v>
      </c>
      <c r="UE4" s="18">
        <v>9.1</v>
      </c>
      <c r="UF4" s="18">
        <v>14.8</v>
      </c>
      <c r="UG4" s="18">
        <v>15.04</v>
      </c>
      <c r="UH4" s="18">
        <v>0</v>
      </c>
      <c r="UI4" s="18">
        <v>16.7</v>
      </c>
      <c r="UJ4" s="18">
        <v>9.6999999999999993</v>
      </c>
      <c r="UK4" s="18">
        <v>14.6</v>
      </c>
      <c r="UL4" s="18">
        <v>15.34</v>
      </c>
      <c r="UM4" s="18">
        <v>0</v>
      </c>
      <c r="UN4" s="18">
        <v>16.2</v>
      </c>
      <c r="UO4" s="18">
        <v>9.6999999999999993</v>
      </c>
      <c r="UP4" s="18">
        <v>15</v>
      </c>
      <c r="UQ4" s="18">
        <v>15.15</v>
      </c>
      <c r="UR4" s="18">
        <v>0</v>
      </c>
      <c r="US4" s="18">
        <v>16.399999999999999</v>
      </c>
      <c r="UT4" s="18">
        <v>9.1</v>
      </c>
      <c r="UU4" s="18">
        <v>14.4</v>
      </c>
      <c r="UV4" s="18">
        <v>15.61</v>
      </c>
      <c r="UW4" s="18">
        <v>0</v>
      </c>
      <c r="UX4" s="11">
        <f>IF(UF4&gt;0,UF4,"")</f>
        <v>14.8</v>
      </c>
      <c r="UY4" s="11">
        <f>IF(UG4&gt;0,UG4,"")</f>
        <v>15.04</v>
      </c>
      <c r="UZ4" s="11">
        <f>IF(SUM(UD4:UG4)-UH4&gt;0,SUM(UD4:UG4)-UH4,"")</f>
        <v>54.74</v>
      </c>
      <c r="VA4" s="11">
        <f>IF(UK4&gt;0,UK4,"")</f>
        <v>14.6</v>
      </c>
      <c r="VB4" s="11">
        <f>IF(UL4&gt;0,UL4,"")</f>
        <v>15.34</v>
      </c>
      <c r="VC4" s="11">
        <f>IF(SUM(UI4:UL4)-UM4&gt;0,SUM(UI4:UL4)-UM4,"")</f>
        <v>56.34</v>
      </c>
      <c r="VD4" s="11">
        <f>IF(MAX(UZ4,VC4)&gt;0,MAX(UZ4,VC4),"")</f>
        <v>56.34</v>
      </c>
      <c r="VE4" s="11">
        <f>IF(UP4&gt;0,UP4,"")</f>
        <v>15</v>
      </c>
      <c r="VF4" s="11">
        <f>IF(UQ4&gt;0,UQ4,"")</f>
        <v>15.15</v>
      </c>
      <c r="VG4" s="11">
        <f>IF(SUM(UN4:UQ4)-UR4&gt;0,SUM(UN4:UQ4)-UR4,"")</f>
        <v>56.05</v>
      </c>
      <c r="VH4" s="11">
        <f>IF(UU4&gt;0,UU4,"")</f>
        <v>14.4</v>
      </c>
      <c r="VI4" s="11">
        <f>IF(UV4&gt;0,UV4,"")</f>
        <v>15.61</v>
      </c>
      <c r="VJ4" s="11">
        <f>IF(SUM(US4:UV4)-UW4&gt;0,SUM(US4:UV4)-UW4,"")</f>
        <v>55.51</v>
      </c>
      <c r="VK4" s="11">
        <f>IF(SUM(VD4,VG4,VJ4)&gt;0,SUM(VD4,VG4,VJ4),"")</f>
        <v>167.9</v>
      </c>
      <c r="VL4" s="17">
        <v>15.6</v>
      </c>
      <c r="VM4" s="17">
        <v>9.6</v>
      </c>
      <c r="VN4" s="17">
        <v>14.4</v>
      </c>
      <c r="VO4" s="17">
        <v>15.04</v>
      </c>
      <c r="VP4" s="17">
        <v>0</v>
      </c>
      <c r="VQ4" s="17">
        <v>14.8</v>
      </c>
      <c r="VR4" s="17">
        <v>9.1999999999999993</v>
      </c>
      <c r="VS4" s="17">
        <v>14.4</v>
      </c>
      <c r="VT4" s="17">
        <v>14.96</v>
      </c>
      <c r="VU4" s="17">
        <v>0.2</v>
      </c>
      <c r="VV4" s="17"/>
      <c r="VW4" s="17"/>
      <c r="VX4" s="17"/>
      <c r="VY4" s="17"/>
      <c r="VZ4" s="17"/>
      <c r="WA4" s="17">
        <v>15.6</v>
      </c>
      <c r="WB4" s="17">
        <v>9.8000000000000007</v>
      </c>
      <c r="WC4" s="17">
        <v>15</v>
      </c>
      <c r="WD4" s="17">
        <v>15.25</v>
      </c>
      <c r="WE4" s="17">
        <v>0</v>
      </c>
      <c r="WF4" s="40">
        <f>IF(VN4&gt;0,VN4,"")</f>
        <v>14.4</v>
      </c>
      <c r="WG4" s="40">
        <f>IF(VO4&gt;0,VO4,"")</f>
        <v>15.04</v>
      </c>
      <c r="WH4" s="40">
        <f>IF(SUM(VL4:VO4)-VP4&gt;0,SUM(VL4:VO4)-VP4,"")</f>
        <v>54.64</v>
      </c>
      <c r="WI4" s="40">
        <f>IF(VS4&gt;0,VS4,"")</f>
        <v>14.4</v>
      </c>
      <c r="WJ4" s="40">
        <f>IF(VT4&gt;0,VT4,"")</f>
        <v>14.96</v>
      </c>
      <c r="WK4" s="40">
        <f>IF(SUM(VQ4:VT4)-VU4&gt;0,SUM(VQ4:VT4)-VU4,"")</f>
        <v>53.16</v>
      </c>
      <c r="WL4" s="40">
        <f>IF(MAX(WH4,WK4)&gt;0,MAX(WH4,WK4),"")</f>
        <v>54.64</v>
      </c>
      <c r="WM4" s="40" t="str">
        <f>IF(VX4&gt;0,VX4,"")</f>
        <v/>
      </c>
      <c r="WN4" s="40" t="str">
        <f>IF(VY4&gt;0,VY4,"")</f>
        <v/>
      </c>
      <c r="WO4" s="40" t="str">
        <f>IF(SUM(VV4:VY4)-VZ4&gt;0,SUM(VV4:VY4)-VZ4,"")</f>
        <v/>
      </c>
      <c r="WP4" s="40">
        <f>IF(WC4&gt;0,WC4,"")</f>
        <v>15</v>
      </c>
      <c r="WQ4" s="40">
        <f>IF(WD4&gt;0,WD4,"")</f>
        <v>15.25</v>
      </c>
      <c r="WR4" s="40">
        <f>IF(SUM(WA4:WD4)-WE4&gt;0,SUM(WA4:WD4)-WE4,"")</f>
        <v>55.65</v>
      </c>
      <c r="WS4" s="40">
        <f>IF(SUM(WL4,WO4,WR4)&gt;0,SUM(WL4,WO4,WR4),"")</f>
        <v>110.28999999999999</v>
      </c>
      <c r="WT4" s="26">
        <f>IF($CP4="P",CA4,(CA4+AZ4)/2)</f>
        <v>16.75</v>
      </c>
      <c r="WU4" s="26">
        <f>IF($CP4="P",CB4,(CB4+BA4)/2)</f>
        <v>9.0500000000000007</v>
      </c>
      <c r="WV4" s="26">
        <f>IF($CP4="P",CC4,(CC4+BB4)/2)</f>
        <v>14.2</v>
      </c>
      <c r="WW4" s="26">
        <f>IF($CP4="P",CD4,(CD4+BC4)/2)</f>
        <v>14.969999999999999</v>
      </c>
      <c r="WX4" s="26">
        <f>IF($CP4="P",CE4,(CE4+BD4)/2)</f>
        <v>0.1</v>
      </c>
      <c r="WY4" s="26">
        <f>IF($CP4="P",CF4,(CF4+BE4)/2)</f>
        <v>17.149999999999999</v>
      </c>
      <c r="WZ4" s="26">
        <f>IF($CP4="P",CG4,(CG4+BF4)/2)</f>
        <v>9.3000000000000007</v>
      </c>
      <c r="XA4" s="26">
        <f>IF($CP4="P",CH4,(CH4+BG4)/2)</f>
        <v>14.4</v>
      </c>
      <c r="XB4" s="26">
        <f>IF($CP4="P",CI4,(CI4+BH4)/2)</f>
        <v>15.129999999999999</v>
      </c>
      <c r="XC4" s="26">
        <f>IF($CP4="P",CJ4,(CJ4+BI4)/2)</f>
        <v>0</v>
      </c>
      <c r="XD4" s="26">
        <f>IF($CP4="P",CK4,(CK4+BJ4)/2)</f>
        <v>16.95</v>
      </c>
      <c r="XE4" s="26">
        <f>IF($CP4="P",CL4,(CL4+BK4)/2)</f>
        <v>9.25</v>
      </c>
      <c r="XF4" s="26">
        <f>IF($CP4="P",CM4,(CM4+BL4)/2)</f>
        <v>14.5</v>
      </c>
      <c r="XG4" s="26">
        <f>IF($CP4="P",CN4,(CN4+BM4)/2)</f>
        <v>14.95</v>
      </c>
      <c r="XH4" s="26">
        <f>IF($CP4="P",CO4,(CO4+BN4)/2)</f>
        <v>0</v>
      </c>
      <c r="XI4" s="28" t="s">
        <v>55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27</v>
      </c>
      <c r="C5" s="4" t="s">
        <v>3</v>
      </c>
      <c r="D5" s="4">
        <v>1998</v>
      </c>
      <c r="E5" s="9">
        <f>SUM(J5:V5)+SUM(J5:T5)*0.0000001+SUM(J5)*0.0000000000001</f>
        <v>246.95002469500548</v>
      </c>
      <c r="F5" s="3" t="str">
        <f>IF(OR(AND(AO5&gt;=AY$19,AO5&lt;&gt;"",AQ5&gt;=AY$23,AQ5&lt;&gt;"",AN5=""),AND(AR5&gt;=AY$19,AR5&lt;&gt;"",AT5&gt;=AY$23,AT5&lt;&gt;"",AN5=""),AND(AV5&gt;=AY$19,AV5&lt;&gt;"",AX5&gt;=AY$23,AX5&lt;&gt;"",AN5=""),AND(BP5&gt;=BZ$19,BP5&lt;&gt;"",BR5&gt;=BZ$23,BR5&lt;&gt;"",BO5=""),AND(BS5&gt;=BZ$19,BS5&lt;&gt;"",BU5&gt;=BZ$23,BU5&lt;&gt;"",BO5=""),AND(BW5&gt;=BZ$19,BW5&lt;&gt;"",BY5&gt;=BZ$23,BY5&lt;&gt;"",BO5=""),AND(CQ5&gt;=DA$19,CQ5&lt;&gt;"",CS5&gt;=DA$23,CS5&lt;&gt;"",CP5=""),AND(CT5&gt;=DA$19,CT5&lt;&gt;"",CV5&gt;=DA$23,CV5&lt;&gt;"",CP5=""),AND(CX5&gt;=DA$19,CX5&lt;&gt;"",CZ5&gt;=DA$23,CZ5&lt;&gt;"",CP5=""),AND(DX5&gt;=EK$19,DX5&lt;&gt;"",DZ5&gt;=EK$23,DZ5&lt;&gt;""),AND(EA5&gt;=EK$19,EA5&lt;&gt;"",EC5&gt;=EK$23,EC5&lt;&gt;""),AND(EE5&gt;=EK$19,EE5&lt;&gt;"",EG5&gt;=EK$23,EG5&lt;&gt;""),AND(EH5&gt;=EK$19,EH5&lt;&gt;"",EJ5&gt;=EK$23,EJ5&lt;&gt;""),AND(FF5&gt;=FS$19,FF5&lt;&gt;"",FH5&gt;=FS$23,FH5&lt;&gt;""),AND(FI5&gt;=FS$19,FI5&lt;&gt;"",FK5&gt;=FS$23,FK5&lt;&gt;""),AND(FM5&gt;=FS$19,FM5&lt;&gt;"",FO5&gt;=FS$23,FO5&lt;&gt;""),AND(FP5&gt;=FS$19,FP5&lt;&gt;"",FR5&gt;=FS$23,FR5&lt;&gt;""),AND(GN5&gt;=HA$19,GN5&lt;&gt;"",GP5&gt;=HA$23,GP5&lt;&gt;""),AND(GQ5&gt;=HA$19,GQ5&lt;&gt;"",GS5&gt;=HA$23,GS5&lt;&gt;""),AND(GU5&gt;=HA$19,GU5&lt;&gt;"",GW5&gt;=HA$23,GW5&lt;&gt;""),AND(GX5&gt;=HA$19,GX5&lt;&gt;"",GZ5&gt;=HA$23,GZ5&lt;&gt;""),AND(HV5&gt;=II$19,HV5&lt;&gt;"",HX5&gt;=II$23,HX5&lt;&gt;""),AND(HY5&gt;=II$19,HY5&lt;&gt;"",IA5&gt;=II$23,IA5&lt;&gt;""),AND(IC5&gt;=II$19,IC5&lt;&gt;"",IE5&gt;=II$23,IE5&lt;&gt;""),AND(IF5&gt;=II$19,IF5&lt;&gt;"",IH5&gt;=II$23,IH5&lt;&gt;""),AND(JD5&gt;=JQ$19,JD5&lt;&gt;"",JF5&gt;=JQ$23,JF5&lt;&gt;""),AND(JG5&gt;=JQ$19,JG5&lt;&gt;"",JI5&gt;=JQ$23,JI5&lt;&gt;""),AND(JK5&gt;=JQ$19,JK5&lt;&gt;"",JM5&gt;=JQ$23,JM5&lt;&gt;""),AND(JN5&gt;=JQ$19,JN5&lt;&gt;"",JP5&gt;=JQ$23,JP5&lt;&gt;""),AND(KL5&gt;=KY$19,KL5&lt;&gt;"",KN5&gt;=KY$23,KN5&lt;&gt;""),AND(KO5&gt;=KY$19,KO5&lt;&gt;"",KQ5&gt;=KY$23,KQ5&lt;&gt;""),AND(KS5&gt;=KY$19,KS5&lt;&gt;"",KU5&gt;=KY$23,KU5&lt;&gt;""),AND(KV5&gt;=KY$19,KV5&lt;&gt;"",KX5&gt;=KY$23,KX5&lt;&gt;""),AND(LT5&gt;=MG$19,LT5&lt;&gt;"",LV5&gt;=MG$23,LV5&lt;&gt;""),AND(LW5&gt;=MG$19,LW5&lt;&gt;"",LY5&gt;=MG$23,LY5&lt;&gt;""),AND(MA5&gt;=MG$19,MA5&lt;&gt;"",MC5&gt;=MG$23,MC5&lt;&gt;""),AND(MD5&gt;=MG$19,MD5&lt;&gt;"",MF5&gt;=MG$23,MF5&lt;&gt;""),AND(NB5&gt;=NO$19,NB5&lt;&gt;"",ND5&gt;=NO$23,ND5&lt;&gt;""),AND(NE5&gt;=NO$19,NE5&lt;&gt;"",NG5&gt;=NO$23,NG5&lt;&gt;""),AND(NI5&gt;=NO$19,NI5&lt;&gt;"",NK5&gt;=NO$23,NK5&lt;&gt;""),AND(NL5&gt;=NO$19,NL5&lt;&gt;"",NN5&gt;=NO$23,NN5&lt;&gt;""),AND(OJ5&gt;=OW$19,OJ5&lt;&gt;"",OL5&gt;=OW$23,OL5&lt;&gt;""),AND(OM5&gt;=OW$19,OM5&lt;&gt;"",OO5&gt;=OW$23,OO5&lt;&gt;""),AND(OQ5&gt;=OW$19,OQ5&lt;&gt;"",OS5&gt;=OW$23,OS5&lt;&gt;""),AND(OT5&gt;=OW$19,OT5&lt;&gt;"",OV5&gt;=OW$23,OV5&lt;&gt;""),AND(PR5&gt;=QE$19,PR5&lt;&gt;"",PT5&gt;=QE$23,PT5&lt;&gt;""),AND(PU5&gt;=QE$19,PU5&lt;&gt;"",PW5&gt;=QE$23,PW5&lt;&gt;""),AND(PY5&gt;=QE$19,PY5&lt;&gt;"",QA5&gt;=QE$23,QA5&lt;&gt;""),AND(QB5&gt;=QE$19,QB5&lt;&gt;"",QD5&gt;=QE$23,QD5&lt;&gt;""),AND(QZ5&gt;=RM$19,QZ5&lt;&gt;"",RB5&gt;=RM$23,RB5&lt;&gt;""),AND(RC5&gt;=RM$19,RC5&lt;&gt;"",RE5&gt;=RM$23,RE5&lt;&gt;""),AND(RG5&gt;=RM$19,RG5&lt;&gt;"",RI5&gt;=RM$23,RI5&lt;&gt;""),AND(RJ5&gt;=RM$19,RJ5&lt;&gt;"",RL5&gt;=RM$23,RL5&lt;&gt;""),AND(SH5&gt;=SU$19,SH5&lt;&gt;"",SJ5&gt;=SU$23,SJ5&lt;&gt;""),AND(SK5&gt;=SU$19,SK5&lt;&gt;"",SM5&gt;=SU$23,SM5&lt;&gt;""),AND(SO5&gt;=SU$19,SO5&lt;&gt;"",SQ5&gt;=SU$23,SQ5&lt;&gt;""),AND(SR5&gt;=SU$19,SR5&lt;&gt;"",ST5&gt;=SU$23,ST5&lt;&gt;""),AND(TP5&gt;=UC$19,TP5&lt;&gt;"",TR5&gt;=UC$23,TR5&lt;&gt;""),AND(TS5&gt;=UC$19,TS5&lt;&gt;"",TU5&gt;=UC$23,TU5&lt;&gt;""),AND(TW5&gt;=UC$19,TW5&lt;&gt;"",TY5&gt;=UC$23,TYY5&lt;&gt;""),AND(TZ5&gt;=UC$19,TZ5&lt;&gt;"",UB5&gt;=UC$23,UB5&lt;&gt;""),AND(UX5&gt;=VK$19,UX5&lt;&gt;"",UZ5&gt;=VK$23,UZ5&lt;&gt;""),AND(VA5&gt;=VK$19,VA5&lt;&gt;"",VC5&gt;=VK$23,VC5&lt;&gt;""),AND(VE5&gt;=VK$19,VE5&lt;&gt;"",VG5&gt;=VK$23,VG5&lt;&gt;""),AND(VH5&gt;=VK$19,VH5&lt;&gt;"",VJ5&gt;=VK$23,VJ5&lt;&gt;""),AND(WF5&gt;=WS$19,WF5&lt;&gt;"",WH5&gt;=WS$23,WH5&lt;&gt;""),AND(WI5&gt;=WS$19,WI5&lt;&gt;"",WK5&gt;=WS$23,WK5&lt;&gt;""),AND(WM5&gt;=WS$19,WM5&lt;&gt;"",WO5&gt;=WS$23,WO5&lt;&gt;""),AND(WP5&gt;=WS$19,WP5&lt;&gt;"",WR5&gt;=WS$23,WR5&lt;&gt;"")),"P","")</f>
        <v>P</v>
      </c>
      <c r="G5" s="3" t="str">
        <f>IF(OR(AND(AQ5&gt;=AY$23,AQ5&lt;&gt;"",AN5=""),AND(AT5&gt;=AY$23,AT5&lt;&gt;"",AN5=""),AND(AX5&gt;=AY$23,AX5&lt;&gt;"",AN5=""),AND(BR5&gt;=BZ$23,BR5&lt;&gt;"",BO5=""),AND(BU5&gt;=BZ$23,BU5&lt;&gt;"",BO5=""),AND(BY5&gt;=BZ$23,BY5&lt;&gt;"",BO5=""),AND(CS5&gt;=DA$23,CS5&lt;&gt;"",CP5=""),AND(CV5&gt;=DA$23,CV5&lt;&gt;"",CP5=""),AND(CZ5&gt;=DA$23,CZ5&lt;&gt;"",CP5=""),AND(DZ5&gt;=EK$23,DZ5&lt;&gt;""),AND(EC5&gt;=EK$23,EC5&lt;&gt;""),AND(EG5&gt;=EK$23,EG5&lt;&gt;""),AND(EJ5&gt;=EK$23,EJ5&lt;&gt;""),AND(FH5&gt;=FS$23,FH5&lt;&gt;""),AND(FK5&gt;=FS$23,FK5&lt;&gt;""),AND(FO5&gt;=FS$23,FO5&lt;&gt;""),AND(FR5&gt;=FS$23,FR5&lt;&gt;""),AND(GP5&gt;=HA$23,GP5&lt;&gt;""),AND(GS5&gt;=HA$23,GS5&lt;&gt;""),AND(GW5&gt;=HA$23,GW5&lt;&gt;""),AND(GZ5&gt;=HA$23,GZ5&lt;&gt;""),AND(HX5&gt;=II$23,HX5&lt;&gt;""),AND(IA5&gt;=II$23,IA5&lt;&gt;""),AND(IE5&gt;=II$23,IE5&lt;&gt;""),AND(IH5&gt;=II$23,IH5&lt;&gt;""),AND(JF5&gt;=JQ$23,JF5&lt;&gt;""),AND(JI5&gt;=JQ$23,JI5&lt;&gt;""),AND(JM5&gt;=JQ$23,JM5&lt;&gt;""),AND(JP5&gt;=JQ$23,JP5&lt;&gt;""),AND(KN5&gt;=KY$23,KN5&lt;&gt;""),AND(KQ5&gt;=KY$23,KQ5&lt;&gt;""),AND(KU5&gt;=KY$23,KU5&lt;&gt;""),AND(KX5&gt;=KY$23,KX5&lt;&gt;""),AND(LV5&gt;=MG$23,LV5&lt;&gt;""),AND(LY5&gt;=MG$23,LY5&lt;&gt;""),AND(MC5&gt;=MG$23,MC5&lt;&gt;""),AND(MF5&gt;=MG$23,MF5&lt;&gt;""),AND(ND5&gt;=NO$23,ND5&lt;&gt;""),AND(NG5&gt;=NO$23,NG5&lt;&gt;""),AND(NK5&gt;=NO$23,NK5&lt;&gt;""),AND(NN5&gt;=NO$23,NN5&lt;&gt;""),AND(OL5&gt;=OW$23,OL5&lt;&gt;""),AND(OO5&gt;=OW$23,OO5&lt;&gt;""),AND(OS5&gt;=OW$23,OS5&lt;&gt;""),AND(OV5&gt;=OW$23,OV5&lt;&gt;""),AND(PT5&gt;=QE$23,PT5&lt;&gt;""),AND(PW5&gt;=QE$23,PW5&lt;&gt;""),AND(QA5&gt;=QE$23,QA5&lt;&gt;""),AND(QD5&gt;=QE$23,QD5&lt;&gt;""),AND(RB5&gt;=RM$23,RB5&lt;&gt;""),AND(RE5&gt;=RM$23,RE5&lt;&gt;""),AND(RI5&gt;=RM$23,RI5&lt;&gt;""),AND(RL5&gt;=RM$23,RL5&lt;&gt;""),AND(SJ5&gt;=SU$23,SJ5&lt;&gt;""),AND(SM5&gt;=SU$23,SM5&lt;&gt;""),AND(SQ5&gt;=SU$23,SQ5&lt;&gt;""),AND(ST5&gt;=SU$23,ST5&lt;&gt;""),AND(TR5&gt;=UC$23,TR5&lt;&gt;""),AND(TU5&gt;=UC$23,TU5&lt;&gt;""),AND(TY5&gt;=UC$23,TYY5&lt;&gt;""),AND(UB5&gt;=UC$23,UB5&lt;&gt;""),AND(UZ5&gt;=VK$23,UZ5&lt;&gt;""),AND(VC5&gt;=VK$23,VC5&lt;&gt;""),AND(VG5&gt;=VK$23,VG5&lt;&gt;""),AND(VJ5&gt;=VK$23,VJ5&lt;&gt;""),AND(WH5&gt;=WS$23,WH5&lt;&gt;""),AND(WK5&gt;=WS$23,WK5&lt;&gt;""),AND(WO5&gt;=WS$23,WO5&lt;&gt;""),AND(WR5&gt;=WS$23,WR5&lt;&gt;"")),"P","")</f>
        <v>P</v>
      </c>
      <c r="H5" s="36" t="str">
        <f>IF(AND(G5="P",F5=""),"No DD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$346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Merit",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Excellence",IF(I5="P","Worlds Team",IF(F5="P","National Team","")))))</f>
        <v>Merit</v>
      </c>
      <c r="I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$19,AP5,0),IF(AR5&gt;=$AY$19,AS5,0),IF(AV5&gt;=$AY$19,AW5,0),IF(BP5&gt;=$BZ$19,BQ5,0),IF(BS5&gt;=$BZ$19,BT5,0),IF(BW5&gt;=$BZ$19,BX5,0),IF(CQ5&gt;=$DA$19,CR5,0),IF(CT5&gt;=$DA$19,CU5,0),IF(CX5&gt;=$DA$19,CY5,0),IF(DX5&gt;=$EK$19,DY5,0),IF(EA5&gt;=$EK$19,EB5,0),IF(EE5&gt;=$EK$19,EF5,0),IF(EH5&gt;=$EK$19,EI5,0),IF(FF5&gt;=$FS$19,FG5,0),IF(FI5&gt;=$FS$19,FJ5,0),IF(FM5&gt;=$FS$19,FN5,0),IF(FP5&gt;=$FS$19,FQ5,0),IF(GN5&gt;=$HA$19,GO5,0),IF(GQ5&gt;=$HA$19,GR5,0),IF(GU5&gt;=$HA$19,GV5,0),IF(GX5&gt;=$HA$19,GY5,0),IF(HV5&gt;=$II$19,HW5,0),IF(HY5&gt;=$II$19,HZ5,0),IF(IC5&gt;=$II$19,ID5,0),IF(IF5&gt;=$II$19,IG5,0),IF(JD5&gt;=$JQ$19,JE5,0),IF(JG5&gt;=$JQ$19,JH5,0),IF(JK5&gt;=$JQ$19,JL5,0),IF(JN5&gt;=$JQ$19,JO5,0),IF(KL5&gt;=$KY$19,KM5,0),IF(KO5&gt;=$KY$19,KP5,0),IF(KS5&gt;=$KY$19,KT5,0),IF(KV5&gt;=$KY$19,KW5,0),IF(LT5&gt;=$MG$19,LU5,0),IF(LW5&gt;=$MG$19,LX5,0),IF(MA5&gt;=$MG$19,MB5,0),IF(MD5&gt;=$MG$19,ME5,0),IF(NB5&gt;=$NO$19,NC5,0),IF(NE5&gt;=$NO$19,NF5,0),IF(NI5&gt;=$NO$19,NJ5,0),IF(NL5&gt;=$NO$19,NM5,0),IF(OJ5&gt;=$OW$19,OK5,0),IF(OM5&gt;=$OW$19,ON5,0),IF(OQ5&gt;=$OW$19,OR5,0),IF(OT5&gt;=$OW$19,OU5,0),IF(PR5&gt;=$QE$19,PS5,0),IF(PU5&gt;=$QE$19,PV5,0),IF(PY5&gt;=$QE$19,PZ5,0),IF(QB5&gt;=$QE$19,QC5,0),IF(QZ5&gt;=$RM$19,RA5,0),IF(RC5&gt;=$RM$19,RD5,0),IF(RG5&gt;=$RM$19,RH5,0),IF(RJ5&gt;=$RM$19,RK5,0),IF(SH5&gt;=$SU$19,SI5,0),IF(SK5&gt;=$SU$19,SL5,0),IF(SO5&gt;=$SU$19,SP5,0),IF(SR5&gt;=$SU$19,SS5,0),IF(TP5&gt;=$UC$19,TQ5,0),IF(TS5&gt;=$UC$19,TT5,0),IF(TW5&gt;=$UC$19,TX5,0),IF(TZ5&gt;=$UC$19,UA5,0),IF(UX5&gt;=$VK$19,UY5,0),IF(VA5&gt;=$VK$19,VB5,0),IF(VE5&gt;=$VK$19,VF5,0),IF(VH5&gt;=$VK$19,VI5,0),IF(WF5&gt;=$WS$19,WG5,0),IF(WI5&gt;=$WS$19,WJ5,0),IF(WM5&gt;=$WS$19,WN5,0),IF(WP5&gt;=$WS$19,WQ5,0))&gt;0,MAX(IF(AO5&gt;=$AY$19,AP5,0),IF(AR5&gt;=$AY$19,AS5,0),IF(AV5&gt;=$AY$19,AW5,0),IF(BP5&gt;=$BZ$19,BQ5,0),IF(BS5&gt;=$BZ$19,BT5,0),IF(BW5&gt;=$BZ$19,BX5,0),IF(CQ5&gt;=$DA$19,CR5,0),IF(CT5&gt;=$DA$19,CU5,0),IF(CX5&gt;=$DA$19,CY5,0),IF(DX5&gt;=$EK$19,DY5,0),IF(EA5&gt;=$EK$19,EB5,0),IF(EE5&gt;=$EK$19,EF5,0),IF(EH5&gt;=$EK$19,EI5,0),IF(FF5&gt;=$FS$19,FG5,0),IF(FI5&gt;=$FS$19,FJ5,0),IF(FM5&gt;=$FS$19,FN5,0),IF(FP5&gt;=$FS$19,FQ5,0),IF(GN5&gt;=$HA$19,GO5,0),IF(GQ5&gt;=$HA$19,GR5,0),IF(GU5&gt;=$HA$19,GV5,0),IF(GX5&gt;=$HA$19,GY5,0),IF(HV5&gt;=$II$19,HW5,0),IF(HY5&gt;=$II$19,HZ5,0),IF(IC5&gt;=$II$19,ID5,0),IF(IF5&gt;=$II$19,IG5,0),IF(JD5&gt;=$JQ$19,JE5,0),IF(JG5&gt;=$JQ$19,JH5,0),IF(JK5&gt;=$JQ$19,JL5,0),IF(JN5&gt;=$JQ$19,JO5,0),IF(KL5&gt;=$KY$19,KM5,0),IF(KO5&gt;=$KY$19,KP5,0),IF(KS5&gt;=$KY$19,KT5,0),IF(KV5&gt;=$KY$19,KW5,0),IF(LT5&gt;=$MG$19,LU5,0),IF(LW5&gt;=$MG$19,LX5,0),IF(MA5&gt;=$MG$19,MB5,0),IF(MD5&gt;=$MG$19,ME5,0),IF(NB5&gt;=$NO$19,NC5,0),IF(NE5&gt;=$NO$19,NF5,0),IF(NI5&gt;=$NO$19,NJ5,0),IF(NL5&gt;=$NO$19,NM5,0),IF(OJ5&gt;=$OW$19,OK5,0),IF(OM5&gt;=$OW$19,ON5,0),IF(OQ5&gt;=$OW$19,OR5,0),IF(OT5&gt;=$OW$19,OU5,0),IF(PR5&gt;=$QE$19,PS5,0),IF(PU5&gt;=$QE$19,PV5,0),IF(PY5&gt;=$QE$19,PZ5,0),IF(QB5&gt;=$QE$19,QC5,0),IF(QZ5&gt;=$RM$19,RA5,0),IF(RC5&gt;=$RM$19,RD5,0),IF(RG5&gt;=$RM$19,RH5,0),IF(RJ5&gt;=$RM$19,RK5,0),IF(SH5&gt;=$SU$19,SI5,0),IF(SK5&gt;=$SU$19,SL5,0),IF(SO5&gt;=$SU$19,SP5,0),IF(SR5&gt;=$SU$19,SS5,0),IF(TP5&gt;=$UC$19,TQ5,0),IF(TS5&gt;=$UC$19,TT5,0),IF(TW5&gt;=$UC$19,TX5,0),IF(TZ5&gt;=$UC$19,UA5,0),IF(UX5&gt;=$VK$19,UY5,0),IF(VA5&gt;=$VK$19,VB5,0),IF(VE5&gt;=$VK$19,VF5,0),IF(VH5&gt;=$VK$19,VI5,0),IF(WF5&gt;=$WS$19,WG5,0),IF(WI5&gt;=$WS$19,WJ5,0),IF(WM5&gt;=$WS$19,WN5,0),IF(WP5&gt;=$WS$19,WQ5,0)),0)</f>
        <v>15.3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2">
        <v>16.100000000000001</v>
      </c>
      <c r="Z5" s="22">
        <v>9.3000000000000007</v>
      </c>
      <c r="AA5" s="22">
        <v>14.2</v>
      </c>
      <c r="AB5" s="22">
        <v>15.3</v>
      </c>
      <c r="AC5" s="22">
        <v>0</v>
      </c>
      <c r="AD5" s="22">
        <v>15.1</v>
      </c>
      <c r="AE5" s="22">
        <v>8.6999999999999993</v>
      </c>
      <c r="AF5" s="22">
        <v>14.2</v>
      </c>
      <c r="AG5" s="22">
        <v>15.25</v>
      </c>
      <c r="AH5" s="22">
        <v>0</v>
      </c>
      <c r="AI5" s="22">
        <v>15.1</v>
      </c>
      <c r="AJ5" s="22">
        <v>8.6</v>
      </c>
      <c r="AK5" s="22">
        <v>14.2</v>
      </c>
      <c r="AL5" s="22">
        <v>15.02</v>
      </c>
      <c r="AM5" s="22">
        <v>0</v>
      </c>
      <c r="AN5" s="27"/>
      <c r="AO5" s="38">
        <f>IF(AA5&gt;0,AA5,"")</f>
        <v>14.2</v>
      </c>
      <c r="AP5" s="38">
        <f>IF(AB5&gt;0,AB5,"")</f>
        <v>15.3</v>
      </c>
      <c r="AQ5" s="40">
        <f>IF(SUM(Y5:AB5)-AC5&gt;0,SUM(Y5:AB5)-AC5,"")</f>
        <v>54.900000000000006</v>
      </c>
      <c r="AR5" s="40">
        <f>IF(AF5&gt;0,AF5,"")</f>
        <v>14.2</v>
      </c>
      <c r="AS5" s="40">
        <f>IF(AG5&gt;0,AG5,"")</f>
        <v>15.25</v>
      </c>
      <c r="AT5" s="40">
        <f>IF(SUM(AD5:AG5)-AH5&gt;0,SUM(AD5:AG5)-AH5,"")</f>
        <v>53.25</v>
      </c>
      <c r="AU5" s="40">
        <f>IF(AQ5="","",MAX(AQ5,AT5))</f>
        <v>54.900000000000006</v>
      </c>
      <c r="AV5" s="40">
        <f>IF(AK5&gt;0,AK5,"")</f>
        <v>14.2</v>
      </c>
      <c r="AW5" s="40">
        <f>IF(AL5&gt;0,AL5,"")</f>
        <v>15.02</v>
      </c>
      <c r="AX5" s="40">
        <f>IF(SUM(AI5:AL5)-AM5&gt;0,SUM(AI5:AL5)-AM5,"")</f>
        <v>52.92</v>
      </c>
      <c r="AY5" s="40">
        <f>IF(SUM(AU5,AX5)&gt;0,SUM(AU5,AX5),"")</f>
        <v>107.82000000000001</v>
      </c>
      <c r="AZ5" s="26">
        <v>16</v>
      </c>
      <c r="BA5" s="26">
        <v>9.1999999999999993</v>
      </c>
      <c r="BB5" s="26">
        <v>14.2</v>
      </c>
      <c r="BC5" s="26">
        <v>14.97</v>
      </c>
      <c r="BD5" s="26">
        <v>0</v>
      </c>
      <c r="BE5" s="26">
        <v>15.8</v>
      </c>
      <c r="BF5" s="26">
        <v>8.8000000000000007</v>
      </c>
      <c r="BG5" s="26">
        <v>14</v>
      </c>
      <c r="BH5" s="26">
        <v>15.01</v>
      </c>
      <c r="BI5" s="26">
        <v>0</v>
      </c>
      <c r="BJ5" s="26">
        <v>16.399999999999999</v>
      </c>
      <c r="BK5" s="26">
        <v>9.4</v>
      </c>
      <c r="BL5" s="26">
        <v>14.2</v>
      </c>
      <c r="BM5" s="26">
        <v>14.57</v>
      </c>
      <c r="BN5" s="26">
        <v>0</v>
      </c>
      <c r="BO5" s="28"/>
      <c r="BP5" s="39">
        <f>IF(BB5&gt;0,BB5,"")</f>
        <v>14.2</v>
      </c>
      <c r="BQ5" s="39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2">
        <v>15.5</v>
      </c>
      <c r="CB5" s="22">
        <v>9.3000000000000007</v>
      </c>
      <c r="CC5" s="22">
        <v>14</v>
      </c>
      <c r="CD5" s="22">
        <v>14.32</v>
      </c>
      <c r="CE5" s="22">
        <v>0</v>
      </c>
      <c r="CF5" s="22">
        <v>1.6</v>
      </c>
      <c r="CG5" s="22">
        <v>0.8</v>
      </c>
      <c r="CH5" s="22">
        <v>2</v>
      </c>
      <c r="CI5" s="22">
        <v>1.59</v>
      </c>
      <c r="CJ5" s="22">
        <v>0</v>
      </c>
      <c r="CK5" s="22">
        <v>3.2</v>
      </c>
      <c r="CL5" s="22">
        <v>1.8</v>
      </c>
      <c r="CM5" s="22">
        <v>3.2</v>
      </c>
      <c r="CN5" s="22">
        <v>3.11</v>
      </c>
      <c r="CO5" s="22">
        <v>0</v>
      </c>
      <c r="CP5" s="27"/>
      <c r="CQ5" s="38">
        <f>IF(CC5&gt;0,CC5,"")</f>
        <v>14</v>
      </c>
      <c r="CR5" s="38">
        <f>IF(CD5&gt;0,CD5,"")</f>
        <v>14.32</v>
      </c>
      <c r="CS5" s="40">
        <f>IF(SUM(CA5:CD5)-CE5&gt;0,SUM(CA5:CD5)-CE5,"")</f>
        <v>53.12</v>
      </c>
      <c r="CT5" s="40">
        <f>IF(CH5&gt;0,CH5,"")</f>
        <v>2</v>
      </c>
      <c r="CU5" s="40">
        <f>IF(CI5&gt;0,CI5,"")</f>
        <v>1.59</v>
      </c>
      <c r="CV5" s="40">
        <f>IF(SUM(CF5:CI5)-CJ5&gt;0,SUM(CF5:CI5)-CJ5,"")</f>
        <v>5.99</v>
      </c>
      <c r="CW5" s="40">
        <f>IF(CS5="","",MAX(CS5,CV5))</f>
        <v>53.12</v>
      </c>
      <c r="CX5" s="40">
        <f>IF(CM5&gt;0,CM5,"")</f>
        <v>3.2</v>
      </c>
      <c r="CY5" s="40">
        <f>IF(CN5&gt;0,CN5,"")</f>
        <v>3.11</v>
      </c>
      <c r="CZ5" s="40">
        <f>IF(SUM(CK5:CN5)-CO5&gt;0,SUM(CK5:CN5)-CO5,"")</f>
        <v>11.309999999999999</v>
      </c>
      <c r="DA5" s="40">
        <f>IF(SUM(CW5,CZ5)&gt;0,SUM(CW5,CZ5),"")</f>
        <v>64.429999999999993</v>
      </c>
      <c r="DB5" s="51" t="str">
        <f>IF(MAX(ED5,FL5,GT5,IB5,JJ5,KR5,LZ5,NH5,OP5,PX5,RF5,SN5,TV5,VD5,WWL5)-IF(N5="",0,N5)&gt;0.001,MAX(ED5,FL5,GT5,IB5,JJ5,KR5,LZ5,NH5,OP5,PX5,RF5,SN5,TV5,VD5,WL5)-IF(N5="",0,N5),"")</f>
        <v/>
      </c>
      <c r="DC5" s="51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7</v>
      </c>
      <c r="EM5" s="18">
        <v>4.2</v>
      </c>
      <c r="EN5" s="18">
        <v>7.4</v>
      </c>
      <c r="EO5" s="18">
        <v>7.29</v>
      </c>
      <c r="EP5" s="18">
        <v>0.2</v>
      </c>
      <c r="EQ5" s="18">
        <v>13.9</v>
      </c>
      <c r="ER5" s="18">
        <v>8.9</v>
      </c>
      <c r="ES5" s="18">
        <v>13.8</v>
      </c>
      <c r="ET5" s="18">
        <v>13.96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7.4</v>
      </c>
      <c r="FG5" s="11">
        <f>IF(EO5&gt;0,EO5,"")</f>
        <v>7.29</v>
      </c>
      <c r="FH5" s="11">
        <f>IF(SUM(EL5:EO5)-EP5&gt;0,SUM(EL5:EO5)-EP5,"")</f>
        <v>25.69</v>
      </c>
      <c r="FI5" s="11">
        <f>IF(ES5&gt;0,ES5,"")</f>
        <v>13.8</v>
      </c>
      <c r="FJ5" s="11">
        <f>IF(ET5&gt;0,ET5,"")</f>
        <v>13.96</v>
      </c>
      <c r="FK5" s="11">
        <f>IF(SUM(EQ5:ET5)-EU5&gt;0,SUM(EQ5:ET5)-EU5,"")</f>
        <v>50.56</v>
      </c>
      <c r="FL5" s="11">
        <f>IF(MAX(FH5,FK5)&gt;0,MAX(FH5,FK5),"")</f>
        <v>50.56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50.56</v>
      </c>
      <c r="FT5" s="17">
        <v>6</v>
      </c>
      <c r="FU5" s="17">
        <v>3.8</v>
      </c>
      <c r="FV5" s="17">
        <v>6.1</v>
      </c>
      <c r="FW5" s="17">
        <v>6.16</v>
      </c>
      <c r="FX5" s="17">
        <v>0</v>
      </c>
      <c r="FY5" s="17">
        <v>14.6</v>
      </c>
      <c r="FZ5" s="17">
        <v>9.1999999999999993</v>
      </c>
      <c r="GA5" s="17">
        <v>14.2</v>
      </c>
      <c r="GB5" s="17">
        <v>14.5</v>
      </c>
      <c r="GC5" s="17">
        <v>0</v>
      </c>
      <c r="GD5" s="17"/>
      <c r="GE5" s="17"/>
      <c r="GF5" s="17"/>
      <c r="GG5" s="17"/>
      <c r="GH5" s="17"/>
      <c r="GI5" s="17">
        <v>13.9</v>
      </c>
      <c r="GJ5" s="17">
        <v>9</v>
      </c>
      <c r="GK5" s="17">
        <v>12.4</v>
      </c>
      <c r="GL5" s="17">
        <v>14.03</v>
      </c>
      <c r="GM5" s="17">
        <v>0</v>
      </c>
      <c r="GN5" s="40">
        <f>IF(FV5&gt;0,FV5,"")</f>
        <v>6.1</v>
      </c>
      <c r="GO5" s="40">
        <f>IF(FW5&gt;0,FW5,"")</f>
        <v>6.16</v>
      </c>
      <c r="GP5" s="40">
        <f>IF(SUM(FT5:FW5)-FX5&gt;0,SUM(FT5:FW5)-FX5,"")</f>
        <v>22.060000000000002</v>
      </c>
      <c r="GQ5" s="40">
        <f>IF(GA5&gt;0,GA5,"")</f>
        <v>14.2</v>
      </c>
      <c r="GR5" s="40">
        <f>IF(GB5&gt;0,GB5,"")</f>
        <v>14.5</v>
      </c>
      <c r="GS5" s="40">
        <f>IF(SUM(FY5:GB5)-GC5&gt;0,SUM(FY5:GB5)-GC5,"")</f>
        <v>52.5</v>
      </c>
      <c r="GT5" s="40">
        <f>IF(MAX(GP5,GS5)&gt;0,MAX(GP5,GS5),"")</f>
        <v>52.5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>
        <f>IF(GK5&gt;0,GK5,"")</f>
        <v>12.4</v>
      </c>
      <c r="GY5" s="40">
        <f>IF(GL5&gt;0,GL5,"")</f>
        <v>14.03</v>
      </c>
      <c r="GZ5" s="40">
        <f>IF(SUM(GI5:GL5)-GM5&gt;0,SUM(GI5:GL5)-GM5,"")</f>
        <v>49.33</v>
      </c>
      <c r="HA5" s="40">
        <f>IF(SUM(GT5,GW5,GZ5)&gt;0,SUM(GT5,GW5,GZ5),"")</f>
        <v>101.83</v>
      </c>
      <c r="HB5" s="18">
        <v>13.1</v>
      </c>
      <c r="HC5" s="18">
        <v>9.1999999999999993</v>
      </c>
      <c r="HD5" s="18">
        <v>12.9</v>
      </c>
      <c r="HE5" s="18">
        <v>14.27</v>
      </c>
      <c r="HF5" s="18">
        <v>0.2</v>
      </c>
      <c r="HG5" s="18">
        <v>15</v>
      </c>
      <c r="HH5" s="18">
        <v>9.1999999999999993</v>
      </c>
      <c r="HI5" s="18">
        <v>14.2</v>
      </c>
      <c r="HJ5" s="18">
        <v>14.58</v>
      </c>
      <c r="HK5" s="18">
        <v>0.2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14.27</v>
      </c>
      <c r="HX5" s="11">
        <f>IF(SUM(HB5:HE5)-HF5&gt;0,SUM(HB5:HE5)-HF5,"")</f>
        <v>49.269999999999996</v>
      </c>
      <c r="HY5" s="11">
        <f>IF(HI5&gt;0,HI5,"")</f>
        <v>14.2</v>
      </c>
      <c r="HZ5" s="11">
        <f>IF(HJ5&gt;0,HJ5,"")</f>
        <v>14.58</v>
      </c>
      <c r="IA5" s="11">
        <f>IF(SUM(HG5:HJ5)-HK5&gt;0,SUM(HG5:HJ5)-HK5,"")</f>
        <v>52.779999999999994</v>
      </c>
      <c r="IB5" s="11">
        <f>IF(MAX(HX5,IA5)&gt;0,MAX(HX5,IA5),"")</f>
        <v>52.779999999999994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52.779999999999994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>
        <v>14.6</v>
      </c>
      <c r="IZ5" s="17">
        <v>9</v>
      </c>
      <c r="JA5" s="17">
        <v>14.2</v>
      </c>
      <c r="JB5" s="17">
        <v>14.5</v>
      </c>
      <c r="JC5" s="17">
        <v>0</v>
      </c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>
        <f>IF(JA5&gt;0,JA5,"")</f>
        <v>14.2</v>
      </c>
      <c r="JO5" s="40">
        <f>IF(JB5&gt;0,JB5,"")</f>
        <v>14.5</v>
      </c>
      <c r="JP5" s="40">
        <f>IF(SUM(IY5:JB5)-JC5&gt;0,SUM(IY5:JB5)-JC5,"")</f>
        <v>52.3</v>
      </c>
      <c r="JQ5" s="40">
        <f>IF(SUM(JJ5,JM5,JP5)&gt;0,SUM(JJ5,JM5,JP5),"")</f>
        <v>52.3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4.5999999999999996</v>
      </c>
      <c r="LA5" s="17">
        <v>2.5</v>
      </c>
      <c r="LB5" s="17">
        <v>4.7</v>
      </c>
      <c r="LC5" s="17">
        <v>4.6500000000000004</v>
      </c>
      <c r="LD5" s="17">
        <v>0</v>
      </c>
      <c r="LE5" s="17">
        <v>4.4000000000000004</v>
      </c>
      <c r="LF5" s="17">
        <v>2.5</v>
      </c>
      <c r="LG5" s="17">
        <v>4.7</v>
      </c>
      <c r="LH5" s="17">
        <v>4.57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>
        <f>IF(LB5&gt;0,LB5,"")</f>
        <v>4.7</v>
      </c>
      <c r="LU5" s="40">
        <f>IF(LC5&gt;0,LC5,"")</f>
        <v>4.6500000000000004</v>
      </c>
      <c r="LV5" s="40">
        <f>IF(SUM(KZ5:LC5)-LD5&gt;0,SUM(KZ5:LC5)-LD5,"")</f>
        <v>16.450000000000003</v>
      </c>
      <c r="LW5" s="40">
        <f>IF(LG5&gt;0,LG5,"")</f>
        <v>4.7</v>
      </c>
      <c r="LX5" s="40">
        <f>IF(LH5&gt;0,LH5,"")</f>
        <v>4.57</v>
      </c>
      <c r="LY5" s="40">
        <f>IF(SUM(LE5:LH5)-LI5&gt;0,SUM(LE5:LH5)-LI5,"")</f>
        <v>16.170000000000002</v>
      </c>
      <c r="LZ5" s="40">
        <f>IF(MAX(LV5,LY5)&gt;0,MAX(LV5,LY5),"")</f>
        <v>16.450000000000003</v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>
        <f>IF(SUM(LZ5,MC5,MF5)&gt;0,SUM(LZ5,MC5,MF5),"")</f>
        <v>16.450000000000003</v>
      </c>
      <c r="MH5" s="18">
        <v>14.1</v>
      </c>
      <c r="MI5" s="18">
        <v>9.4</v>
      </c>
      <c r="MJ5" s="18">
        <v>14.2</v>
      </c>
      <c r="MK5" s="18">
        <v>14.33</v>
      </c>
      <c r="ML5" s="18">
        <v>0</v>
      </c>
      <c r="MM5" s="18">
        <v>14.3</v>
      </c>
      <c r="MN5" s="18">
        <v>9.3000000000000007</v>
      </c>
      <c r="MO5" s="18">
        <v>14.2</v>
      </c>
      <c r="MP5" s="18">
        <v>14.19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14.2</v>
      </c>
      <c r="NC5" s="11">
        <f>IF(MK5&gt;0,MK5,"")</f>
        <v>14.33</v>
      </c>
      <c r="ND5" s="11">
        <f>IF(SUM(MH5:MK5)-ML5&gt;0,SUM(MH5:MK5)-ML5,"")</f>
        <v>52.03</v>
      </c>
      <c r="NE5" s="11">
        <f>IF(MO5&gt;0,MO5,"")</f>
        <v>14.2</v>
      </c>
      <c r="NF5" s="11">
        <f>IF(MP5&gt;0,MP5,"")</f>
        <v>14.19</v>
      </c>
      <c r="NG5" s="11">
        <f>IF(SUM(MM5:MP5)-MQ5&gt;0,SUM(MM5:MP5)-MQ5,"")</f>
        <v>51.989999999999995</v>
      </c>
      <c r="NH5" s="11">
        <f>IF(MAX(ND5,NG5)&gt;0,MAX(ND5,NG5),"")</f>
        <v>52.03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52.03</v>
      </c>
      <c r="NP5" s="17">
        <v>3.1</v>
      </c>
      <c r="NQ5" s="17">
        <v>1.8</v>
      </c>
      <c r="NR5" s="17">
        <v>3.2</v>
      </c>
      <c r="NS5" s="17">
        <v>3.18</v>
      </c>
      <c r="NT5" s="17">
        <v>0</v>
      </c>
      <c r="NU5" s="17">
        <v>15.8</v>
      </c>
      <c r="NV5" s="17">
        <v>9</v>
      </c>
      <c r="NW5" s="17">
        <v>12.1</v>
      </c>
      <c r="NX5" s="17">
        <v>14.58</v>
      </c>
      <c r="NY5" s="17">
        <v>0</v>
      </c>
      <c r="NZ5" s="17"/>
      <c r="OA5" s="17"/>
      <c r="OB5" s="17"/>
      <c r="OC5" s="17"/>
      <c r="OD5" s="17"/>
      <c r="OE5" s="17">
        <v>3.2</v>
      </c>
      <c r="OF5" s="17">
        <v>1.7</v>
      </c>
      <c r="OG5" s="17">
        <v>3.2</v>
      </c>
      <c r="OH5" s="17">
        <v>3.21</v>
      </c>
      <c r="OI5" s="17">
        <v>0</v>
      </c>
      <c r="OJ5" s="40">
        <f>IF(NR5&gt;0,NR5,"")</f>
        <v>3.2</v>
      </c>
      <c r="OK5" s="40">
        <f>IF(NS5&gt;0,NS5,"")</f>
        <v>3.18</v>
      </c>
      <c r="OL5" s="40">
        <f>IF(SUM(NP5:NS5)-NT5&gt;0,SUM(NP5:NS5)-NT5,"")</f>
        <v>11.280000000000001</v>
      </c>
      <c r="OM5" s="40">
        <f>IF(NW5&gt;0,NW5,"")</f>
        <v>12.1</v>
      </c>
      <c r="ON5" s="40">
        <f>IF(NX5&gt;0,NX5,"")</f>
        <v>14.58</v>
      </c>
      <c r="OO5" s="40">
        <f>IF(SUM(NU5:NX5)-NY5&gt;0,SUM(NU5:NX5)-NY5,"")</f>
        <v>51.48</v>
      </c>
      <c r="OP5" s="40">
        <f>IF(MAX(OL5,OO5)&gt;0,MAX(OL5,OO5),"")</f>
        <v>51.48</v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>
        <f>IF(OG5&gt;0,OG5,"")</f>
        <v>3.2</v>
      </c>
      <c r="OU5" s="40">
        <f>IF(OH5&gt;0,OH5,"")</f>
        <v>3.21</v>
      </c>
      <c r="OV5" s="40">
        <f>IF(SUM(OE5:OH5)-OI5&gt;0,SUM(OE5:OH5)-OI5,"")</f>
        <v>11.310000000000002</v>
      </c>
      <c r="OW5" s="40">
        <f>IF(SUM(OP5,OS5,OV5)&gt;0,SUM(OP5,OS5,OV5),"")</f>
        <v>62.79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>
        <v>14.3</v>
      </c>
      <c r="RO5" s="18">
        <v>8.6</v>
      </c>
      <c r="RP5" s="18">
        <v>14.2</v>
      </c>
      <c r="RQ5" s="18">
        <v>14.46</v>
      </c>
      <c r="RR5" s="18">
        <v>0</v>
      </c>
      <c r="RS5" s="18">
        <v>14.6</v>
      </c>
      <c r="RT5" s="18">
        <v>9.1</v>
      </c>
      <c r="RU5" s="18">
        <v>14.2</v>
      </c>
      <c r="RV5" s="18">
        <v>14.58</v>
      </c>
      <c r="RW5" s="18">
        <v>0</v>
      </c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>
        <f>IF(RP5&gt;0,RP5,"")</f>
        <v>14.2</v>
      </c>
      <c r="SI5" s="11">
        <f>IF(RQ5&gt;0,RQ5,"")</f>
        <v>14.46</v>
      </c>
      <c r="SJ5" s="11">
        <f>IF(SUM(RN5:RQ5)-RR5&gt;0,SUM(RN5:RQ5)-RR5,"")</f>
        <v>51.559999999999995</v>
      </c>
      <c r="SK5" s="11">
        <f>IF(RU5&gt;0,RU5,"")</f>
        <v>14.2</v>
      </c>
      <c r="SL5" s="11">
        <f>IF(RV5&gt;0,RV5,"")</f>
        <v>14.58</v>
      </c>
      <c r="SM5" s="11">
        <f>IF(SUM(RS5:RV5)-RW5&gt;0,SUM(RS5:RV5)-RW5,"")</f>
        <v>52.48</v>
      </c>
      <c r="SN5" s="11">
        <f>IF(MAX(SJ5,SM5)&gt;0,MAX(SJ5,SM5),"")</f>
        <v>52.48</v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>
        <f>IF(SUM(SN5,SQ5,ST5)&gt;0,SUM(SN5,SQ5,ST5),"")</f>
        <v>52.48</v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0" t="str">
        <f>IF(SX5&gt;0,SX5,"")</f>
        <v/>
      </c>
      <c r="TQ5" s="40" t="str">
        <f>IF(SY5&gt;0,SY5,"")</f>
        <v/>
      </c>
      <c r="TR5" s="40" t="str">
        <f>IF(SUM(SV5:SY5)-SZ5&gt;0,SUM(SV5:SY5)-SZ5,"")</f>
        <v/>
      </c>
      <c r="TS5" s="40" t="str">
        <f>IF(TC5&gt;0,TC5,"")</f>
        <v/>
      </c>
      <c r="TT5" s="40" t="str">
        <f>IF(TD5&gt;0,TD5,"")</f>
        <v/>
      </c>
      <c r="TU5" s="40" t="str">
        <f>IF(SUM(TA5:TD5)-TE5&gt;0,SUM(TA5:TD5)-TE5,"")</f>
        <v/>
      </c>
      <c r="TV5" s="40" t="str">
        <f>IF(MAX(TR5,TU5)&gt;0,MAX(TR5,TU5),"")</f>
        <v/>
      </c>
      <c r="TW5" s="40" t="str">
        <f>IF(TH5&gt;0,TH5,"")</f>
        <v/>
      </c>
      <c r="TX5" s="40" t="str">
        <f>IF(TI5&gt;0,TI5,"")</f>
        <v/>
      </c>
      <c r="TY5" s="40" t="str">
        <f>IF(SUM(TF5:TI5)-TJ5&gt;0,SUM(TF5:TI5)-TJ5,"")</f>
        <v/>
      </c>
      <c r="TZ5" s="40" t="str">
        <f>IF(TM5&gt;0,TM5,"")</f>
        <v/>
      </c>
      <c r="UA5" s="40" t="str">
        <f>IF(TN5&gt;0,TN5,"")</f>
        <v/>
      </c>
      <c r="UB5" s="40" t="str">
        <f>IF(SUM(TK5:TN5)-TO5&gt;0,SUM(TK5:TN5)-TO5,"")</f>
        <v/>
      </c>
      <c r="UC5" s="40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0" t="str">
        <f>IF(VN5&gt;0,VN5,"")</f>
        <v/>
      </c>
      <c r="WG5" s="40" t="str">
        <f>IF(VO5&gt;0,VO5,"")</f>
        <v/>
      </c>
      <c r="WH5" s="40" t="str">
        <f>IF(SUM(VL5:VO5)-VP5&gt;0,SUM(VL5:VO5)-VP5,"")</f>
        <v/>
      </c>
      <c r="WI5" s="40" t="str">
        <f>IF(VS5&gt;0,VS5,"")</f>
        <v/>
      </c>
      <c r="WJ5" s="40" t="str">
        <f>IF(VT5&gt;0,VT5,"")</f>
        <v/>
      </c>
      <c r="WK5" s="40" t="str">
        <f>IF(SUM(VQ5:VT5)-VU5&gt;0,SUM(VQ5:VT5)-VU5,"")</f>
        <v/>
      </c>
      <c r="WL5" s="40" t="str">
        <f>IF(MAX(WH5,WK5)&gt;0,MAX(WH5,WK5),"")</f>
        <v/>
      </c>
      <c r="WM5" s="40" t="str">
        <f>IF(VX5&gt;0,VX5,"")</f>
        <v/>
      </c>
      <c r="WN5" s="40" t="str">
        <f>IF(VY5&gt;0,VY5,"")</f>
        <v/>
      </c>
      <c r="WO5" s="40" t="str">
        <f>IF(SUM(VV5:VY5)-VZ5&gt;0,SUM(VV5:VY5)-VZ5,"")</f>
        <v/>
      </c>
      <c r="WP5" s="40" t="str">
        <f>IF(WC5&gt;0,WC5,"")</f>
        <v/>
      </c>
      <c r="WQ5" s="40" t="str">
        <f>IF(WD5&gt;0,WD5,"")</f>
        <v/>
      </c>
      <c r="WR5" s="40" t="str">
        <f>IF(SUM(WA5:WD5)-WE5&gt;0,SUM(WA5:WD5)-WE5,"")</f>
        <v/>
      </c>
      <c r="WS5" s="40" t="str">
        <f>IF(SUM(WL5,WO5,WR5)&gt;0,SUM(WL5,WO5,WR5),"")</f>
        <v/>
      </c>
      <c r="WT5" s="26">
        <f>IF($CP5="P",CA5,(CA5+AZ5)/2)</f>
        <v>15.75</v>
      </c>
      <c r="WU5" s="26">
        <f>IF($CP5="P",CB5,(CB5+BA5)/2)</f>
        <v>9.25</v>
      </c>
      <c r="WV5" s="26">
        <f>IF($CP5="P",CC5,(CC5+BB5)/2)</f>
        <v>14.1</v>
      </c>
      <c r="WW5" s="26">
        <f>IF($CP5="P",CD5,(CD5+BC5)/2)</f>
        <v>14.645</v>
      </c>
      <c r="WX5" s="26">
        <f>IF($CP5="P",CE5,(CE5+BD5)/2)</f>
        <v>0</v>
      </c>
      <c r="WY5" s="26">
        <f>IF($CP5="P",CF5,(CF5+BE5)/2)</f>
        <v>8.7000000000000011</v>
      </c>
      <c r="WZ5" s="26">
        <f>IF($CP5="P",CG5,(CG5+BF5)/2)</f>
        <v>4.8000000000000007</v>
      </c>
      <c r="XA5" s="26">
        <f>IF($CP5="P",CH5,(CH5+BG5)/2)</f>
        <v>8</v>
      </c>
      <c r="XB5" s="26">
        <f>IF($CP5="P",CI5,(CI5+BH5)/2)</f>
        <v>8.3000000000000007</v>
      </c>
      <c r="XC5" s="26">
        <f>IF($CP5="P",CJ5,(CJ5+BI5)/2)</f>
        <v>0</v>
      </c>
      <c r="XD5" s="26">
        <f>IF($CP5="P",CK5,(CK5+BJ5)/2)</f>
        <v>9.7999999999999989</v>
      </c>
      <c r="XE5" s="26">
        <f>IF($CP5="P",CL5,(CL5+BK5)/2)</f>
        <v>5.6000000000000005</v>
      </c>
      <c r="XF5" s="26">
        <f>IF($CP5="P",CM5,(CM5+BL5)/2)</f>
        <v>8.6999999999999993</v>
      </c>
      <c r="XG5" s="26">
        <f>IF($CP5="P",CN5,(CN5+BM5)/2)</f>
        <v>8.84</v>
      </c>
      <c r="XH5" s="26">
        <f>IF($CP5="P",CO5,(CO5+BN5)/2)</f>
        <v>0</v>
      </c>
      <c r="XI5" s="28" t="s">
        <v>55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242.99002423500536</v>
      </c>
      <c r="F6" s="3" t="str">
        <f>IF(OR(AND(AO6&gt;=AY$19,AO6&lt;&gt;"",AQ6&gt;=AY$23,AQ6&lt;&gt;"",AN6=""),AND(AR6&gt;=AY$19,AR6&lt;&gt;"",AT6&gt;=AY$23,AT6&lt;&gt;"",AN6=""),AND(AV6&gt;=AY$19,AV6&lt;&gt;"",AX6&gt;=AY$23,AX6&lt;&gt;"",AN6=""),AND(BP6&gt;=BZ$19,BP6&lt;&gt;"",BR6&gt;=BZ$23,BR6&lt;&gt;"",BO6=""),AND(BS6&gt;=BZ$19,BS6&lt;&gt;"",BU6&gt;=BZ$23,BU6&lt;&gt;"",BO6=""),AND(BW6&gt;=BZ$19,BW6&lt;&gt;"",BY6&gt;=BZ$23,BY6&lt;&gt;"",BO6=""),AND(CQ6&gt;=DA$19,CQ6&lt;&gt;"",CS6&gt;=DA$23,CS6&lt;&gt;"",CP6=""),AND(CT6&gt;=DA$19,CT6&lt;&gt;"",CV6&gt;=DA$23,CV6&lt;&gt;"",CP6=""),AND(CX6&gt;=DA$19,CX6&lt;&gt;"",CZ6&gt;=DA$23,CZ6&lt;&gt;"",CP6=""),AND(DX6&gt;=EK$19,DX6&lt;&gt;"",DZ6&gt;=EK$23,DZ6&lt;&gt;""),AND(EA6&gt;=EK$19,EA6&lt;&gt;"",EC6&gt;=EK$23,EC6&lt;&gt;""),AND(EE6&gt;=EK$19,EE6&lt;&gt;"",EG6&gt;=EK$23,EG6&lt;&gt;""),AND(EH6&gt;=EK$19,EH6&lt;&gt;"",EJ6&gt;=EK$23,EJ6&lt;&gt;""),AND(FF6&gt;=FS$19,FF6&lt;&gt;"",FH6&gt;=FS$23,FH6&lt;&gt;""),AND(FI6&gt;=FS$19,FI6&lt;&gt;"",FK6&gt;=FS$23,FK6&lt;&gt;""),AND(FM6&gt;=FS$19,FM6&lt;&gt;"",FO6&gt;=FS$23,FO6&lt;&gt;""),AND(FP6&gt;=FS$19,FP6&lt;&gt;"",FR6&gt;=FS$23,FR6&lt;&gt;""),AND(GN6&gt;=HA$19,GN6&lt;&gt;"",GP6&gt;=HA$23,GP6&lt;&gt;""),AND(GQ6&gt;=HA$19,GQ6&lt;&gt;"",GS6&gt;=HA$23,GS6&lt;&gt;""),AND(GU6&gt;=HA$19,GU6&lt;&gt;"",GW6&gt;=HA$23,GW6&lt;&gt;""),AND(GX6&gt;=HA$19,GX6&lt;&gt;"",GZ6&gt;=HA$23,GZ6&lt;&gt;""),AND(HV6&gt;=II$19,HV6&lt;&gt;"",HX6&gt;=II$23,HX6&lt;&gt;""),AND(HY6&gt;=II$19,HY6&lt;&gt;"",IA6&gt;=II$23,IA6&lt;&gt;""),AND(IC6&gt;=II$19,IC6&lt;&gt;"",IE6&gt;=II$23,IE6&lt;&gt;""),AND(IF6&gt;=II$19,IF6&lt;&gt;"",IH6&gt;=II$23,IH6&lt;&gt;""),AND(JD6&gt;=JQ$19,JD6&lt;&gt;"",JF6&gt;=JQ$23,JF6&lt;&gt;""),AND(JG6&gt;=JQ$19,JG6&lt;&gt;"",JI6&gt;=JQ$23,JI6&lt;&gt;""),AND(JK6&gt;=JQ$19,JK6&lt;&gt;"",JM6&gt;=JQ$23,JM6&lt;&gt;""),AND(JN6&gt;=JQ$19,JN6&lt;&gt;"",JP6&gt;=JQ$23,JP6&lt;&gt;""),AND(KL6&gt;=KY$19,KL6&lt;&gt;"",KN6&gt;=KY$23,KN6&lt;&gt;""),AND(KO6&gt;=KY$19,KO6&lt;&gt;"",KQ6&gt;=KY$23,KQ6&lt;&gt;""),AND(KS6&gt;=KY$19,KS6&lt;&gt;"",KU6&gt;=KY$23,KU6&lt;&gt;""),AND(KV6&gt;=KY$19,KV6&lt;&gt;"",KX6&gt;=KY$23,KX6&lt;&gt;""),AND(LT6&gt;=MG$19,LT6&lt;&gt;"",LV6&gt;=MG$23,LV6&lt;&gt;""),AND(LW6&gt;=MG$19,LW6&lt;&gt;"",LY6&gt;=MG$23,LY6&lt;&gt;""),AND(MA6&gt;=MG$19,MA6&lt;&gt;"",MC6&gt;=MG$23,MC6&lt;&gt;""),AND(MD6&gt;=MG$19,MD6&lt;&gt;"",MF6&gt;=MG$23,MF6&lt;&gt;""),AND(NB6&gt;=NO$19,NB6&lt;&gt;"",ND6&gt;=NO$23,ND6&lt;&gt;""),AND(NE6&gt;=NO$19,NE6&lt;&gt;"",NG6&gt;=NO$23,NG6&lt;&gt;""),AND(NI6&gt;=NO$19,NI6&lt;&gt;"",NK6&gt;=NO$23,NK6&lt;&gt;""),AND(NL6&gt;=NO$19,NL6&lt;&gt;"",NN6&gt;=NO$23,NN6&lt;&gt;""),AND(OJ6&gt;=OW$19,OJ6&lt;&gt;"",OL6&gt;=OW$23,OL6&lt;&gt;""),AND(OM6&gt;=OW$19,OM6&lt;&gt;"",OO6&gt;=OW$23,OO6&lt;&gt;""),AND(OQ6&gt;=OW$19,OQ6&lt;&gt;"",OS6&gt;=OW$23,OS6&lt;&gt;""),AND(OT6&gt;=OW$19,OT6&lt;&gt;"",OV6&gt;=OW$23,OV6&lt;&gt;""),AND(PR6&gt;=QE$19,PR6&lt;&gt;"",PT6&gt;=QE$23,PT6&lt;&gt;""),AND(PU6&gt;=QE$19,PU6&lt;&gt;"",PW6&gt;=QE$23,PW6&lt;&gt;""),AND(PY6&gt;=QE$19,PY6&lt;&gt;"",QA6&gt;=QE$23,QA6&lt;&gt;""),AND(QB6&gt;=QE$19,QB6&lt;&gt;"",QD6&gt;=QE$23,QD6&lt;&gt;""),AND(QZ6&gt;=RM$19,QZ6&lt;&gt;"",RB6&gt;=RM$23,RB6&lt;&gt;""),AND(RC6&gt;=RM$19,RC6&lt;&gt;"",RE6&gt;=RM$23,RE6&lt;&gt;""),AND(RG6&gt;=RM$19,RG6&lt;&gt;"",RI6&gt;=RM$23,RI6&lt;&gt;""),AND(RJ6&gt;=RM$19,RJ6&lt;&gt;"",RL6&gt;=RM$23,RL6&lt;&gt;""),AND(SH6&gt;=SU$19,SH6&lt;&gt;"",SJ6&gt;=SU$23,SJ6&lt;&gt;""),AND(SK6&gt;=SU$19,SK6&lt;&gt;"",SM6&gt;=SU$23,SM6&lt;&gt;""),AND(SO6&gt;=SU$19,SO6&lt;&gt;"",SQ6&gt;=SU$23,SQ6&lt;&gt;""),AND(SR6&gt;=SU$19,SR6&lt;&gt;"",ST6&gt;=SU$23,ST6&lt;&gt;""),AND(TP6&gt;=UC$19,TP6&lt;&gt;"",TR6&gt;=UC$23,TR6&lt;&gt;""),AND(TS6&gt;=UC$19,TS6&lt;&gt;"",TU6&gt;=UC$23,TU6&lt;&gt;""),AND(TW6&gt;=UC$19,TW6&lt;&gt;"",TY6&gt;=UC$23,TYY6&lt;&gt;""),AND(TZ6&gt;=UC$19,TZ6&lt;&gt;"",UB6&gt;=UC$23,UB6&lt;&gt;""),AND(UX6&gt;=VK$19,UX6&lt;&gt;"",UZ6&gt;=VK$23,UZ6&lt;&gt;""),AND(VA6&gt;=VK$19,VA6&lt;&gt;"",VC6&gt;=VK$23,VC6&lt;&gt;""),AND(VE6&gt;=VK$19,VE6&lt;&gt;"",VG6&gt;=VK$23,VG6&lt;&gt;""),AND(VH6&gt;=VK$19,VH6&lt;&gt;"",VJ6&gt;=VK$23,VJ6&lt;&gt;""),AND(WF6&gt;=WS$19,WF6&lt;&gt;"",WH6&gt;=WS$23,WH6&lt;&gt;""),AND(WI6&gt;=WS$19,WI6&lt;&gt;"",WK6&gt;=WS$23,WK6&lt;&gt;""),AND(WM6&gt;=WS$19,WM6&lt;&gt;"",WO6&gt;=WS$23,WO6&lt;&gt;""),AND(WP6&gt;=WS$19,WP6&lt;&gt;"",WR6&gt;=WS$23,WR6&lt;&gt;"")),"P","")</f>
        <v>P</v>
      </c>
      <c r="G6" s="3" t="str">
        <f>IF(OR(AND(AQ6&gt;=AY$23,AQ6&lt;&gt;"",AN6=""),AND(AT6&gt;=AY$23,AT6&lt;&gt;"",AN6=""),AND(AX6&gt;=AY$23,AX6&lt;&gt;"",AN6=""),AND(BR6&gt;=BZ$23,BR6&lt;&gt;"",BO6=""),AND(BU6&gt;=BZ$23,BU6&lt;&gt;"",BO6=""),AND(BY6&gt;=BZ$23,BY6&lt;&gt;"",BO6=""),AND(CS6&gt;=DA$23,CS6&lt;&gt;"",CP6=""),AND(CV6&gt;=DA$23,CV6&lt;&gt;"",CP6=""),AND(CZ6&gt;=DA$23,CZ6&lt;&gt;"",CP6=""),AND(DZ6&gt;=EK$23,DZ6&lt;&gt;""),AND(EC6&gt;=EK$23,EC6&lt;&gt;""),AND(EG6&gt;=EK$23,EG6&lt;&gt;""),AND(EJ6&gt;=EK$23,EJ6&lt;&gt;""),AND(FH6&gt;=FS$23,FH6&lt;&gt;""),AND(FK6&gt;=FS$23,FK6&lt;&gt;""),AND(FO6&gt;=FS$23,FO6&lt;&gt;""),AND(FR6&gt;=FS$23,FR6&lt;&gt;""),AND(GP6&gt;=HA$23,GP6&lt;&gt;""),AND(GS6&gt;=HA$23,GS6&lt;&gt;""),AND(GW6&gt;=HA$23,GW6&lt;&gt;""),AND(GZ6&gt;=HA$23,GZ6&lt;&gt;""),AND(HX6&gt;=II$23,HX6&lt;&gt;""),AND(IA6&gt;=II$23,IA6&lt;&gt;""),AND(IE6&gt;=II$23,IE6&lt;&gt;""),AND(IH6&gt;=II$23,IH6&lt;&gt;""),AND(JF6&gt;=JQ$23,JF6&lt;&gt;""),AND(JI6&gt;=JQ$23,JI6&lt;&gt;""),AND(JM6&gt;=JQ$23,JM6&lt;&gt;""),AND(JP6&gt;=JQ$23,JP6&lt;&gt;""),AND(KN6&gt;=KY$23,KN6&lt;&gt;""),AND(KQ6&gt;=KY$23,KQ6&lt;&gt;""),AND(KU6&gt;=KY$23,KU6&lt;&gt;""),AND(KX6&gt;=KY$23,KX6&lt;&gt;""),AND(LV6&gt;=MG$23,LV6&lt;&gt;""),AND(LY6&gt;=MG$23,LY6&lt;&gt;""),AND(MC6&gt;=MG$23,MC6&lt;&gt;""),AND(MF6&gt;=MG$23,MF6&lt;&gt;""),AND(ND6&gt;=NO$23,ND6&lt;&gt;""),AND(NG6&gt;=NO$23,NG6&lt;&gt;""),AND(NK6&gt;=NO$23,NK6&lt;&gt;""),AND(NN6&gt;=NO$23,NN6&lt;&gt;""),AND(OL6&gt;=OW$23,OL6&lt;&gt;""),AND(OO6&gt;=OW$23,OO6&lt;&gt;""),AND(OS6&gt;=OW$23,OS6&lt;&gt;""),AND(OV6&gt;=OW$23,OV6&lt;&gt;""),AND(PT6&gt;=QE$23,PT6&lt;&gt;""),AND(PW6&gt;=QE$23,PW6&lt;&gt;""),AND(QA6&gt;=QE$23,QA6&lt;&gt;""),AND(QD6&gt;=QE$23,QD6&lt;&gt;""),AND(RB6&gt;=RM$23,RB6&lt;&gt;""),AND(RE6&gt;=RM$23,RE6&lt;&gt;""),AND(RI6&gt;=RM$23,RI6&lt;&gt;""),AND(RL6&gt;=RM$23,RL6&lt;&gt;""),AND(SJ6&gt;=SU$23,SJ6&lt;&gt;""),AND(SM6&gt;=SU$23,SM6&lt;&gt;""),AND(SQ6&gt;=SU$23,SQ6&lt;&gt;""),AND(ST6&gt;=SU$23,ST6&lt;&gt;""),AND(TR6&gt;=UC$23,TR6&lt;&gt;""),AND(TU6&gt;=UC$23,TU6&lt;&gt;""),AND(TY6&gt;=UC$23,TYY6&lt;&gt;""),AND(UB6&gt;=UC$23,UB6&lt;&gt;""),AND(UZ6&gt;=VK$23,UZ6&lt;&gt;""),AND(VC6&gt;=VK$23,VC6&lt;&gt;""),AND(VG6&gt;=VK$23,VG6&lt;&gt;""),AND(VJ6&gt;=VK$23,VJ6&lt;&gt;""),AND(WH6&gt;=WS$23,WH6&lt;&gt;""),AND(WK6&gt;=WS$23,WK6&lt;&gt;""),AND(WO6&gt;=WS$23,WO6&lt;&gt;""),AND(WR6&gt;=WS$23,WR6&lt;&gt;"")),"P","")</f>
        <v>P</v>
      </c>
      <c r="H6" s="36" t="str">
        <f>IF(AND(G6="P",F6=""),"No DD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$346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Merit",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Excellence",IF(I6="P","Worlds Team",IF(F6="P","National Team","")))))</f>
        <v>Excellence</v>
      </c>
      <c r="I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14.2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BUL (Oct 8)</v>
      </c>
      <c r="T6" s="8">
        <f>IF(MAX(IF(AO6&gt;=$AY$19,AP6,0),IF(AR6&gt;=$AY$19,AS6,0),IF(AV6&gt;=$AY$19,AW6,0),IF(BP6&gt;=$BZ$19,BQ6,0),IF(BS6&gt;=$BZ$19,BT6,0),IF(BW6&gt;=$BZ$19,BX6,0),IF(CQ6&gt;=$DA$19,CR6,0),IF(CT6&gt;=$DA$19,CU6,0),IF(CX6&gt;=$DA$19,CY6,0),IF(DX6&gt;=$EK$19,DY6,0),IF(EA6&gt;=$EK$19,EB6,0),IF(EE6&gt;=$EK$19,EF6,0),IF(EH6&gt;=$EK$19,EI6,0),IF(FF6&gt;=$FS$19,FG6,0),IF(FI6&gt;=$FS$19,FJ6,0),IF(FM6&gt;=$FS$19,FN6,0),IF(FP6&gt;=$FS$19,FQ6,0),IF(GN6&gt;=$HA$19,GO6,0),IF(GQ6&gt;=$HA$19,GR6,0),IF(GU6&gt;=$HA$19,GV6,0),IF(GX6&gt;=$HA$19,GY6,0),IF(HV6&gt;=$II$19,HW6,0),IF(HY6&gt;=$II$19,HZ6,0),IF(IC6&gt;=$II$19,ID6,0),IF(IF6&gt;=$II$19,IG6,0),IF(JD6&gt;=$JQ$19,JE6,0),IF(JG6&gt;=$JQ$19,JH6,0),IF(JK6&gt;=$JQ$19,JL6,0),IF(JN6&gt;=$JQ$19,JO6,0),IF(KL6&gt;=$KY$19,KM6,0),IF(KO6&gt;=$KY$19,KP6,0),IF(KS6&gt;=$KY$19,KT6,0),IF(KV6&gt;=$KY$19,KW6,0),IF(LT6&gt;=$MG$19,LU6,0),IF(LW6&gt;=$MG$19,LX6,0),IF(MA6&gt;=$MG$19,MB6,0),IF(MD6&gt;=$MG$19,ME6,0),IF(NB6&gt;=$NO$19,NC6,0),IF(NE6&gt;=$NO$19,NF6,0),IF(NI6&gt;=$NO$19,NJ6,0),IF(NL6&gt;=$NO$19,NM6,0),IF(OJ6&gt;=$OW$19,OK6,0),IF(OM6&gt;=$OW$19,ON6,0),IF(OQ6&gt;=$OW$19,OR6,0),IF(OT6&gt;=$OW$19,OU6,0),IF(PR6&gt;=$QE$19,PS6,0),IF(PU6&gt;=$QE$19,PV6,0),IF(PY6&gt;=$QE$19,PZ6,0),IF(QB6&gt;=$QE$19,QC6,0),IF(QZ6&gt;=$RM$19,RA6,0),IF(RC6&gt;=$RM$19,RD6,0),IF(RG6&gt;=$RM$19,RH6,0),IF(RJ6&gt;=$RM$19,RK6,0),IF(SH6&gt;=$SU$19,SI6,0),IF(SK6&gt;=$SU$19,SL6,0),IF(SO6&gt;=$SU$19,SP6,0),IF(SR6&gt;=$SU$19,SS6,0),IF(TP6&gt;=$UC$19,TQ6,0),IF(TS6&gt;=$UC$19,TT6,0),IF(TW6&gt;=$UC$19,TX6,0),IF(TZ6&gt;=$UC$19,UA6,0),IF(UX6&gt;=$VK$19,UY6,0),IF(VA6&gt;=$VK$19,VB6,0),IF(VE6&gt;=$VK$19,VF6,0),IF(VH6&gt;=$VK$19,VI6,0),IF(WF6&gt;=$WS$19,WG6,0),IF(WI6&gt;=$WS$19,WJ6,0),IF(WM6&gt;=$WS$19,WN6,0),IF(WP6&gt;=$WS$19,WQ6,0))&gt;0,MAX(IF(AO6&gt;=$AY$19,AP6,0),IF(AR6&gt;=$AY$19,AS6,0),IF(AV6&gt;=$AY$19,AW6,0),IF(BP6&gt;=$BZ$19,BQ6,0),IF(BS6&gt;=$BZ$19,BT6,0),IF(BW6&gt;=$BZ$19,BX6,0),IF(CQ6&gt;=$DA$19,CR6,0),IF(CT6&gt;=$DA$19,CU6,0),IF(CX6&gt;=$DA$19,CY6,0),IF(DX6&gt;=$EK$19,DY6,0),IF(EA6&gt;=$EK$19,EB6,0),IF(EE6&gt;=$EK$19,EF6,0),IF(EH6&gt;=$EK$19,EI6,0),IF(FF6&gt;=$FS$19,FG6,0),IF(FI6&gt;=$FS$19,FJ6,0),IF(FM6&gt;=$FS$19,FN6,0),IF(FP6&gt;=$FS$19,FQ6,0),IF(GN6&gt;=$HA$19,GO6,0),IF(GQ6&gt;=$HA$19,GR6,0),IF(GU6&gt;=$HA$19,GV6,0),IF(GX6&gt;=$HA$19,GY6,0),IF(HV6&gt;=$II$19,HW6,0),IF(HY6&gt;=$II$19,HZ6,0),IF(IC6&gt;=$II$19,ID6,0),IF(IF6&gt;=$II$19,IG6,0),IF(JD6&gt;=$JQ$19,JE6,0),IF(JG6&gt;=$JQ$19,JH6,0),IF(JK6&gt;=$JQ$19,JL6,0),IF(JN6&gt;=$JQ$19,JO6,0),IF(KL6&gt;=$KY$19,KM6,0),IF(KO6&gt;=$KY$19,KP6,0),IF(KS6&gt;=$KY$19,KT6,0),IF(KV6&gt;=$KY$19,KW6,0),IF(LT6&gt;=$MG$19,LU6,0),IF(LW6&gt;=$MG$19,LX6,0),IF(MA6&gt;=$MG$19,MB6,0),IF(MD6&gt;=$MG$19,ME6,0),IF(NB6&gt;=$NO$19,NC6,0),IF(NE6&gt;=$NO$19,NF6,0),IF(NI6&gt;=$NO$19,NJ6,0),IF(NL6&gt;=$NO$19,NM6,0),IF(OJ6&gt;=$OW$19,OK6,0),IF(OM6&gt;=$OW$19,ON6,0),IF(OQ6&gt;=$OW$19,OR6,0),IF(OT6&gt;=$OW$19,OU6,0),IF(PR6&gt;=$QE$19,PS6,0),IF(PU6&gt;=$QE$19,PV6,0),IF(PY6&gt;=$QE$19,PZ6,0),IF(QB6&gt;=$QE$19,QC6,0),IF(QZ6&gt;=$RM$19,RA6,0),IF(RC6&gt;=$RM$19,RD6,0),IF(RG6&gt;=$RM$19,RH6,0),IF(RJ6&gt;=$RM$19,RK6,0),IF(SH6&gt;=$SU$19,SI6,0),IF(SK6&gt;=$SU$19,SL6,0),IF(SO6&gt;=$SU$19,SP6,0),IF(SR6&gt;=$SU$19,SS6,0),IF(TP6&gt;=$UC$19,TQ6,0),IF(TS6&gt;=$UC$19,TT6,0),IF(TW6&gt;=$UC$19,TX6,0),IF(TZ6&gt;=$UC$19,UA6,0),IF(UX6&gt;=$VK$19,UY6,0),IF(VA6&gt;=$VK$19,VB6,0),IF(VE6&gt;=$VK$19,VF6,0),IF(VH6&gt;=$VK$19,VI6,0),IF(WF6&gt;=$WS$19,WG6,0),IF(WI6&gt;=$WS$19,WJ6,0),IF(WM6&gt;=$WS$19,WN6,0),IF(WP6&gt;=$WS$19,WQ6,0)),0)</f>
        <v>15.2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2023 Domestic 3rd Trial</v>
      </c>
      <c r="V6" s="8">
        <f>IF(MAX(DB6,DC6)&gt;0,MAX(DB6,DC6),"")</f>
        <v>0.64000000000000057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2024 World Cup GER (Mar 23)</v>
      </c>
      <c r="Y6" s="22">
        <v>15.4</v>
      </c>
      <c r="Z6" s="22">
        <v>9.1</v>
      </c>
      <c r="AA6" s="22">
        <v>14</v>
      </c>
      <c r="AB6" s="22">
        <v>15.05</v>
      </c>
      <c r="AC6" s="22">
        <v>0</v>
      </c>
      <c r="AD6" s="22">
        <v>4.8</v>
      </c>
      <c r="AE6" s="22">
        <v>2.8</v>
      </c>
      <c r="AF6" s="22">
        <v>4.9000000000000004</v>
      </c>
      <c r="AG6" s="22">
        <v>4.9800000000000004</v>
      </c>
      <c r="AH6" s="22">
        <v>0</v>
      </c>
      <c r="AI6" s="22">
        <v>15.6</v>
      </c>
      <c r="AJ6" s="22">
        <v>8.8000000000000007</v>
      </c>
      <c r="AK6" s="22">
        <v>13.2</v>
      </c>
      <c r="AL6" s="22">
        <v>15.2</v>
      </c>
      <c r="AM6" s="22">
        <v>0</v>
      </c>
      <c r="AN6" s="27"/>
      <c r="AO6" s="38">
        <f>IF(AA6&gt;0,AA6,"")</f>
        <v>14</v>
      </c>
      <c r="AP6" s="38">
        <f>IF(AB6&gt;0,AB6,"")</f>
        <v>15.05</v>
      </c>
      <c r="AQ6" s="40">
        <f>IF(SUM(Y6:AB6)-AC6&gt;0,SUM(Y6:AB6)-AC6,"")</f>
        <v>53.55</v>
      </c>
      <c r="AR6" s="40">
        <f>IF(AF6&gt;0,AF6,"")</f>
        <v>4.9000000000000004</v>
      </c>
      <c r="AS6" s="40">
        <f>IF(AG6&gt;0,AG6,"")</f>
        <v>4.9800000000000004</v>
      </c>
      <c r="AT6" s="40">
        <f>IF(SUM(AD6:AG6)-AH6&gt;0,SUM(AD6:AG6)-AH6,"")</f>
        <v>17.48</v>
      </c>
      <c r="AU6" s="40">
        <f>IF(AQ6="","",MAX(AQ6,AT6))</f>
        <v>53.55</v>
      </c>
      <c r="AV6" s="40">
        <f>IF(AK6&gt;0,AK6,"")</f>
        <v>13.2</v>
      </c>
      <c r="AW6" s="40">
        <f>IF(AL6&gt;0,AL6,"")</f>
        <v>15.2</v>
      </c>
      <c r="AX6" s="40">
        <f>IF(SUM(AI6:AL6)-AM6&gt;0,SUM(AI6:AL6)-AM6,"")</f>
        <v>52.8</v>
      </c>
      <c r="AY6" s="40">
        <f>IF(SUM(AU6,AX6)&gt;0,SUM(AU6,AX6),"")</f>
        <v>106.35</v>
      </c>
      <c r="AZ6" s="26">
        <v>1.4</v>
      </c>
      <c r="BA6" s="26">
        <v>1</v>
      </c>
      <c r="BB6" s="26">
        <v>2</v>
      </c>
      <c r="BC6" s="26">
        <v>1.67</v>
      </c>
      <c r="BD6" s="26">
        <v>0.2</v>
      </c>
      <c r="BE6" s="26">
        <v>16.399999999999999</v>
      </c>
      <c r="BF6" s="26">
        <v>9.1999999999999993</v>
      </c>
      <c r="BG6" s="26">
        <v>12.1</v>
      </c>
      <c r="BH6" s="26">
        <v>15.32</v>
      </c>
      <c r="BI6" s="26">
        <v>0</v>
      </c>
      <c r="BJ6" s="26">
        <v>16.7</v>
      </c>
      <c r="BK6" s="26">
        <v>9.1</v>
      </c>
      <c r="BL6" s="26">
        <v>11.8</v>
      </c>
      <c r="BM6" s="26">
        <v>15.23</v>
      </c>
      <c r="BN6" s="26">
        <v>0.2</v>
      </c>
      <c r="BO6" s="28"/>
      <c r="BP6" s="39">
        <f>IF(BB6&gt;0,BB6,"")</f>
        <v>2</v>
      </c>
      <c r="BQ6" s="39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2">
        <v>3.2</v>
      </c>
      <c r="CB6" s="22">
        <v>1.7</v>
      </c>
      <c r="CC6" s="22">
        <v>3.2</v>
      </c>
      <c r="CD6" s="22">
        <v>3.31</v>
      </c>
      <c r="CE6" s="22">
        <v>0</v>
      </c>
      <c r="CF6" s="22">
        <v>15.3</v>
      </c>
      <c r="CG6" s="22">
        <v>9.1</v>
      </c>
      <c r="CH6" s="22">
        <v>13.8</v>
      </c>
      <c r="CI6" s="22">
        <v>14.72</v>
      </c>
      <c r="CJ6" s="22">
        <v>0</v>
      </c>
      <c r="CK6" s="22">
        <v>16.3</v>
      </c>
      <c r="CL6" s="22">
        <v>8.8000000000000007</v>
      </c>
      <c r="CM6" s="22">
        <v>13.8</v>
      </c>
      <c r="CN6" s="22">
        <v>14.56</v>
      </c>
      <c r="CO6" s="22">
        <v>0</v>
      </c>
      <c r="CP6" s="27"/>
      <c r="CQ6" s="38">
        <f>IF(CC6&gt;0,CC6,"")</f>
        <v>3.2</v>
      </c>
      <c r="CR6" s="38">
        <f>IF(CD6&gt;0,CD6,"")</f>
        <v>3.31</v>
      </c>
      <c r="CS6" s="40">
        <f>IF(SUM(CA6:CD6)-CE6&gt;0,SUM(CA6:CD6)-CE6,"")</f>
        <v>11.410000000000002</v>
      </c>
      <c r="CT6" s="40">
        <f>IF(CH6&gt;0,CH6,"")</f>
        <v>13.8</v>
      </c>
      <c r="CU6" s="40">
        <f>IF(CI6&gt;0,CI6,"")</f>
        <v>14.72</v>
      </c>
      <c r="CV6" s="40">
        <f>IF(SUM(CF6:CI6)-CJ6&gt;0,SUM(CF6:CI6)-CJ6,"")</f>
        <v>52.92</v>
      </c>
      <c r="CW6" s="40">
        <f>IF(CS6="","",MAX(CS6,CV6))</f>
        <v>52.92</v>
      </c>
      <c r="CX6" s="40">
        <f>IF(CM6&gt;0,CM6,"")</f>
        <v>13.8</v>
      </c>
      <c r="CY6" s="40">
        <f>IF(CN6&gt;0,CN6,"")</f>
        <v>14.56</v>
      </c>
      <c r="CZ6" s="40">
        <f>IF(SUM(CK6:CN6)-CO6&gt;0,SUM(CK6:CN6)-CO6,"")</f>
        <v>53.460000000000008</v>
      </c>
      <c r="DA6" s="40">
        <f>IF(SUM(CW6,CZ6)&gt;0,SUM(CW6,CZ6),"")</f>
        <v>106.38000000000001</v>
      </c>
      <c r="DB6" s="51">
        <f>IF(MAX(ED6,FL6,GT6,IB6,JJ6,KR6,LZ6,NH6,OP6,PX6,RF6,SN6,TV6,VD6,WWL6)-IF(N6="",0,N6)&gt;0.001,MAX(ED6,FL6,GT6,IB6,JJ6,KR6,LZ6,NH6,OP6,PX6,RF6,SN6,TV6,VD6,WL6)-IF(N6="",0,N6),"")</f>
        <v>0.64000000000000057</v>
      </c>
      <c r="DC6" s="51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0.17999999999999261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15.2</v>
      </c>
      <c r="EM6" s="18">
        <v>9.1</v>
      </c>
      <c r="EN6" s="18">
        <v>14</v>
      </c>
      <c r="EO6" s="18">
        <v>14.88</v>
      </c>
      <c r="EP6" s="18">
        <v>0</v>
      </c>
      <c r="EQ6" s="18">
        <v>15.6</v>
      </c>
      <c r="ER6" s="18">
        <v>9.4</v>
      </c>
      <c r="ES6" s="18">
        <v>12.3</v>
      </c>
      <c r="ET6" s="18">
        <v>14.97</v>
      </c>
      <c r="EU6" s="18">
        <v>0</v>
      </c>
      <c r="EV6" s="18">
        <v>15</v>
      </c>
      <c r="EW6" s="18">
        <v>9.5</v>
      </c>
      <c r="EX6" s="18">
        <v>14.2</v>
      </c>
      <c r="EY6" s="18">
        <v>14.94</v>
      </c>
      <c r="EZ6" s="18">
        <v>0</v>
      </c>
      <c r="FA6" s="18"/>
      <c r="FB6" s="18"/>
      <c r="FC6" s="18"/>
      <c r="FD6" s="18"/>
      <c r="FE6" s="18"/>
      <c r="FF6" s="11">
        <f>IF(EN6&gt;0,EN6,"")</f>
        <v>14</v>
      </c>
      <c r="FG6" s="11">
        <f>IF(EO6&gt;0,EO6,"")</f>
        <v>14.88</v>
      </c>
      <c r="FH6" s="11">
        <f>IF(SUM(EL6:EO6)-EP6&gt;0,SUM(EL6:EO6)-EP6,"")</f>
        <v>53.18</v>
      </c>
      <c r="FI6" s="11">
        <f>IF(ES6&gt;0,ES6,"")</f>
        <v>12.3</v>
      </c>
      <c r="FJ6" s="11">
        <f>IF(ET6&gt;0,ET6,"")</f>
        <v>14.97</v>
      </c>
      <c r="FK6" s="11">
        <f>IF(SUM(EQ6:ET6)-EU6&gt;0,SUM(EQ6:ET6)-EU6,"")</f>
        <v>52.269999999999996</v>
      </c>
      <c r="FL6" s="11">
        <f>IF(MAX(FH6,FK6)&gt;0,MAX(FH6,FK6),"")</f>
        <v>53.18</v>
      </c>
      <c r="FM6" s="11">
        <f>IF(EX6&gt;0,EX6,"")</f>
        <v>14.2</v>
      </c>
      <c r="FN6" s="11">
        <f>IF(EY6&gt;0,EY6,"")</f>
        <v>14.94</v>
      </c>
      <c r="FO6" s="11">
        <f>IF(SUM(EV6:EY6)-EZ6&gt;0,SUM(EV6:EY6)-EZ6,"")</f>
        <v>53.64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106.82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>
        <v>15</v>
      </c>
      <c r="HC6" s="18">
        <v>9.3000000000000007</v>
      </c>
      <c r="HD6" s="18">
        <v>13.2</v>
      </c>
      <c r="HE6" s="18">
        <v>14.93</v>
      </c>
      <c r="HF6" s="18">
        <v>0</v>
      </c>
      <c r="HG6" s="18">
        <v>14.6</v>
      </c>
      <c r="HH6" s="18">
        <v>9.3000000000000007</v>
      </c>
      <c r="HI6" s="18">
        <v>13.6</v>
      </c>
      <c r="HJ6" s="18">
        <v>14.81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13.2</v>
      </c>
      <c r="HW6" s="11">
        <f>IF(HE6&gt;0,HE6,"")</f>
        <v>14.93</v>
      </c>
      <c r="HX6" s="11">
        <f>IF(SUM(HB6:HE6)-HF6&gt;0,SUM(HB6:HE6)-HF6,"")</f>
        <v>52.43</v>
      </c>
      <c r="HY6" s="11">
        <f>IF(HI6&gt;0,HI6,"")</f>
        <v>13.6</v>
      </c>
      <c r="HZ6" s="11">
        <f>IF(HJ6&gt;0,HJ6,"")</f>
        <v>14.81</v>
      </c>
      <c r="IA6" s="11">
        <f>IF(SUM(HG6:HJ6)-HK6&gt;0,SUM(HG6:HJ6)-HK6,"")</f>
        <v>52.31</v>
      </c>
      <c r="IB6" s="11">
        <f>IF(MAX(HX6,IA6)&gt;0,MAX(HX6,IA6),"")</f>
        <v>52.43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52.43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>
        <v>10.9</v>
      </c>
      <c r="IZ6" s="17">
        <v>6</v>
      </c>
      <c r="JA6" s="17">
        <v>9.3000000000000007</v>
      </c>
      <c r="JB6" s="17">
        <v>10.82</v>
      </c>
      <c r="JC6" s="17">
        <v>0</v>
      </c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9.3000000000000007</v>
      </c>
      <c r="JO6" s="40">
        <f>IF(JB6&gt;0,JB6,"")</f>
        <v>10.82</v>
      </c>
      <c r="JP6" s="40">
        <f>IF(SUM(IY6:JB6)-JC6&gt;0,SUM(IY6:JB6)-JC6,"")</f>
        <v>37.019999999999996</v>
      </c>
      <c r="JQ6" s="40">
        <f>IF(SUM(JJ6,JM6,JP6)&gt;0,SUM(JJ6,JM6,JP6),"")</f>
        <v>37.019999999999996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15.2</v>
      </c>
      <c r="LA6" s="17">
        <v>9.5</v>
      </c>
      <c r="LB6" s="17">
        <v>13</v>
      </c>
      <c r="LC6" s="17">
        <v>15.1</v>
      </c>
      <c r="LD6" s="17">
        <v>0</v>
      </c>
      <c r="LE6" s="17">
        <v>15.1</v>
      </c>
      <c r="LF6" s="17">
        <v>9.1</v>
      </c>
      <c r="LG6" s="17">
        <v>10.3</v>
      </c>
      <c r="LH6" s="17">
        <v>15.22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>
        <f>IF(LB6&gt;0,LB6,"")</f>
        <v>13</v>
      </c>
      <c r="LU6" s="40">
        <f>IF(LC6&gt;0,LC6,"")</f>
        <v>15.1</v>
      </c>
      <c r="LV6" s="40">
        <f>IF(SUM(KZ6:LC6)-LD6&gt;0,SUM(KZ6:LC6)-LD6,"")</f>
        <v>52.800000000000004</v>
      </c>
      <c r="LW6" s="40">
        <f>IF(LG6&gt;0,LG6,"")</f>
        <v>10.3</v>
      </c>
      <c r="LX6" s="40">
        <f>IF(LH6&gt;0,LH6,"")</f>
        <v>15.22</v>
      </c>
      <c r="LY6" s="40">
        <f>IF(SUM(LE6:LH6)-LI6&gt;0,SUM(LE6:LH6)-LI6,"")</f>
        <v>49.72</v>
      </c>
      <c r="LZ6" s="40">
        <f>IF(MAX(LV6,LY6)&gt;0,MAX(LV6,LY6),"")</f>
        <v>52.800000000000004</v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>
        <f>IF(SUM(LZ6,MC6,MF6)&gt;0,SUM(LZ6,MC6,MF6),"")</f>
        <v>52.800000000000004</v>
      </c>
      <c r="MH6" s="18">
        <v>15.1</v>
      </c>
      <c r="MI6" s="18">
        <v>9.5</v>
      </c>
      <c r="MJ6" s="18">
        <v>13.8</v>
      </c>
      <c r="MK6" s="18">
        <v>15.16</v>
      </c>
      <c r="ML6" s="18">
        <v>0</v>
      </c>
      <c r="MM6" s="18">
        <v>14.4</v>
      </c>
      <c r="MN6" s="18">
        <v>8.8000000000000007</v>
      </c>
      <c r="MO6" s="18">
        <v>11.9</v>
      </c>
      <c r="MP6" s="18">
        <v>15.04</v>
      </c>
      <c r="MQ6" s="18">
        <v>0</v>
      </c>
      <c r="MR6" s="18">
        <v>14.8</v>
      </c>
      <c r="MS6" s="18">
        <v>9</v>
      </c>
      <c r="MT6" s="18">
        <v>12.8</v>
      </c>
      <c r="MU6" s="18">
        <v>15.11</v>
      </c>
      <c r="MV6" s="18">
        <v>0</v>
      </c>
      <c r="MW6" s="18"/>
      <c r="MX6" s="18"/>
      <c r="MY6" s="18"/>
      <c r="MZ6" s="18"/>
      <c r="NA6" s="18"/>
      <c r="NB6" s="11">
        <f>IF(MJ6&gt;0,MJ6,"")</f>
        <v>13.8</v>
      </c>
      <c r="NC6" s="11">
        <f>IF(MK6&gt;0,MK6,"")</f>
        <v>15.16</v>
      </c>
      <c r="ND6" s="11">
        <f>IF(SUM(MH6:MK6)-ML6&gt;0,SUM(MH6:MK6)-ML6,"")</f>
        <v>53.56</v>
      </c>
      <c r="NE6" s="11">
        <f>IF(MO6&gt;0,MO6,"")</f>
        <v>11.9</v>
      </c>
      <c r="NF6" s="11">
        <f>IF(MP6&gt;0,MP6,"")</f>
        <v>15.04</v>
      </c>
      <c r="NG6" s="11">
        <f>IF(SUM(MM6:MP6)-MQ6&gt;0,SUM(MM6:MP6)-MQ6,"")</f>
        <v>50.14</v>
      </c>
      <c r="NH6" s="11">
        <f>IF(MAX(ND6,NG6)&gt;0,MAX(ND6,NG6),"")</f>
        <v>53.56</v>
      </c>
      <c r="NI6" s="11">
        <f>IF(MT6&gt;0,MT6,"")</f>
        <v>12.8</v>
      </c>
      <c r="NJ6" s="11">
        <f>IF(MU6&gt;0,MU6,"")</f>
        <v>15.11</v>
      </c>
      <c r="NK6" s="11">
        <f>IF(SUM(MR6:MU6)-MV6&gt;0,SUM(MR6:MU6)-MV6,"")</f>
        <v>51.71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105.27000000000001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0" t="str">
        <f>IF(SX6&gt;0,SX6,"")</f>
        <v/>
      </c>
      <c r="TQ6" s="40" t="str">
        <f>IF(SY6&gt;0,SY6,"")</f>
        <v/>
      </c>
      <c r="TR6" s="40" t="str">
        <f>IF(SUM(SV6:SY6)-SZ6&gt;0,SUM(SV6:SY6)-SZ6,"")</f>
        <v/>
      </c>
      <c r="TS6" s="40" t="str">
        <f>IF(TC6&gt;0,TC6,"")</f>
        <v/>
      </c>
      <c r="TT6" s="40" t="str">
        <f>IF(TD6&gt;0,TD6,"")</f>
        <v/>
      </c>
      <c r="TU6" s="40" t="str">
        <f>IF(SUM(TA6:TD6)-TE6&gt;0,SUM(TA6:TD6)-TE6,"")</f>
        <v/>
      </c>
      <c r="TV6" s="40" t="str">
        <f>IF(MAX(TR6,TU6)&gt;0,MAX(TR6,TU6),"")</f>
        <v/>
      </c>
      <c r="TW6" s="40" t="str">
        <f>IF(TH6&gt;0,TH6,"")</f>
        <v/>
      </c>
      <c r="TX6" s="40" t="str">
        <f>IF(TI6&gt;0,TI6,"")</f>
        <v/>
      </c>
      <c r="TY6" s="40" t="str">
        <f>IF(SUM(TF6:TI6)-TJ6&gt;0,SUM(TF6:TI6)-TJ6,"")</f>
        <v/>
      </c>
      <c r="TZ6" s="40" t="str">
        <f>IF(TM6&gt;0,TM6,"")</f>
        <v/>
      </c>
      <c r="UA6" s="40" t="str">
        <f>IF(TN6&gt;0,TN6,"")</f>
        <v/>
      </c>
      <c r="UB6" s="40" t="str">
        <f>IF(SUM(TK6:TN6)-TO6&gt;0,SUM(TK6:TN6)-TO6,"")</f>
        <v/>
      </c>
      <c r="UC6" s="40" t="str">
        <f>IF(SUM(TV6,TY6,UB6)&gt;0,SUM(TV6,TY6,UB6),"")</f>
        <v/>
      </c>
      <c r="UD6" s="18">
        <v>1.6</v>
      </c>
      <c r="UE6" s="18">
        <v>1</v>
      </c>
      <c r="UF6" s="18">
        <v>2</v>
      </c>
      <c r="UG6" s="18">
        <v>1.69</v>
      </c>
      <c r="UH6" s="18">
        <v>0</v>
      </c>
      <c r="UI6" s="18">
        <v>15.2</v>
      </c>
      <c r="UJ6" s="18">
        <v>9.4</v>
      </c>
      <c r="UK6" s="18">
        <v>13.6</v>
      </c>
      <c r="UL6" s="18">
        <v>15.18</v>
      </c>
      <c r="UM6" s="18">
        <v>0</v>
      </c>
      <c r="UN6" s="18">
        <v>15.4</v>
      </c>
      <c r="UO6" s="18">
        <v>9</v>
      </c>
      <c r="UP6" s="18">
        <v>12</v>
      </c>
      <c r="UQ6" s="18">
        <v>15.06</v>
      </c>
      <c r="UR6" s="18">
        <v>0</v>
      </c>
      <c r="US6" s="18"/>
      <c r="UT6" s="18"/>
      <c r="UU6" s="18"/>
      <c r="UV6" s="18"/>
      <c r="UW6" s="18"/>
      <c r="UX6" s="11">
        <f>IF(UF6&gt;0,UF6,"")</f>
        <v>2</v>
      </c>
      <c r="UY6" s="11">
        <f>IF(UG6&gt;0,UG6,"")</f>
        <v>1.69</v>
      </c>
      <c r="UZ6" s="11">
        <f>IF(SUM(UD6:UG6)-UH6&gt;0,SUM(UD6:UG6)-UH6,"")</f>
        <v>6.2899999999999991</v>
      </c>
      <c r="VA6" s="11">
        <f>IF(UK6&gt;0,UK6,"")</f>
        <v>13.6</v>
      </c>
      <c r="VB6" s="11">
        <f>IF(UL6&gt;0,UL6,"")</f>
        <v>15.18</v>
      </c>
      <c r="VC6" s="11">
        <f>IF(SUM(UI6:UL6)-UM6&gt;0,SUM(UI6:UL6)-UM6,"")</f>
        <v>53.38</v>
      </c>
      <c r="VD6" s="11">
        <f>IF(MAX(UZ6,VC6)&gt;0,MAX(UZ6,VC6),"")</f>
        <v>53.38</v>
      </c>
      <c r="VE6" s="11">
        <f>IF(UP6&gt;0,UP6,"")</f>
        <v>12</v>
      </c>
      <c r="VF6" s="11">
        <f>IF(UQ6&gt;0,UQ6,"")</f>
        <v>15.06</v>
      </c>
      <c r="VG6" s="11">
        <f>IF(SUM(UN6:UQ6)-UR6&gt;0,SUM(UN6:UQ6)-UR6,"")</f>
        <v>51.46</v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>
        <f>IF(SUM(VD6,VG6,VJ6)&gt;0,SUM(VD6,VG6,VJ6),"")</f>
        <v>104.84</v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0" t="str">
        <f>IF(VN6&gt;0,VN6,"")</f>
        <v/>
      </c>
      <c r="WG6" s="40" t="str">
        <f>IF(VO6&gt;0,VO6,"")</f>
        <v/>
      </c>
      <c r="WH6" s="40" t="str">
        <f>IF(SUM(VL6:VO6)-VP6&gt;0,SUM(VL6:VO6)-VP6,"")</f>
        <v/>
      </c>
      <c r="WI6" s="40" t="str">
        <f>IF(VS6&gt;0,VS6,"")</f>
        <v/>
      </c>
      <c r="WJ6" s="40" t="str">
        <f>IF(VT6&gt;0,VT6,"")</f>
        <v/>
      </c>
      <c r="WK6" s="40" t="str">
        <f>IF(SUM(VQ6:VT6)-VU6&gt;0,SUM(VQ6:VT6)-VU6,"")</f>
        <v/>
      </c>
      <c r="WL6" s="40" t="str">
        <f>IF(MAX(WH6,WK6)&gt;0,MAX(WH6,WK6),"")</f>
        <v/>
      </c>
      <c r="WM6" s="40" t="str">
        <f>IF(VX6&gt;0,VX6,"")</f>
        <v/>
      </c>
      <c r="WN6" s="40" t="str">
        <f>IF(VY6&gt;0,VY6,"")</f>
        <v/>
      </c>
      <c r="WO6" s="40" t="str">
        <f>IF(SUM(VV6:VY6)-VZ6&gt;0,SUM(VV6:VY6)-VZ6,"")</f>
        <v/>
      </c>
      <c r="WP6" s="40" t="str">
        <f>IF(WC6&gt;0,WC6,"")</f>
        <v/>
      </c>
      <c r="WQ6" s="40" t="str">
        <f>IF(WD6&gt;0,WD6,"")</f>
        <v/>
      </c>
      <c r="WR6" s="40" t="str">
        <f>IF(SUM(WA6:WD6)-WE6&gt;0,SUM(WA6:WD6)-WE6,"")</f>
        <v/>
      </c>
      <c r="WS6" s="40" t="str">
        <f>IF(SUM(WL6,WO6,WR6)&gt;0,SUM(WL6,WO6,WR6),"")</f>
        <v/>
      </c>
      <c r="WT6" s="26">
        <f>IF($CP6="P",CA6,(CA6+AZ6)/2)</f>
        <v>2.2999999999999998</v>
      </c>
      <c r="WU6" s="26">
        <f>IF($CP6="P",CB6,(CB6+BA6)/2)</f>
        <v>1.35</v>
      </c>
      <c r="WV6" s="26">
        <f>IF($CP6="P",CC6,(CC6+BB6)/2)</f>
        <v>2.6</v>
      </c>
      <c r="WW6" s="26">
        <f>IF($CP6="P",CD6,(CD6+BC6)/2)</f>
        <v>2.4900000000000002</v>
      </c>
      <c r="WX6" s="26">
        <f>IF($CP6="P",CE6,(CE6+BD6)/2)</f>
        <v>0.1</v>
      </c>
      <c r="WY6" s="26">
        <f>IF($CP6="P",CF6,(CF6+BE6)/2)</f>
        <v>15.85</v>
      </c>
      <c r="WZ6" s="26">
        <f>IF($CP6="P",CG6,(CG6+BF6)/2)</f>
        <v>9.1499999999999986</v>
      </c>
      <c r="XA6" s="26">
        <f>IF($CP6="P",CH6,(CH6+BG6)/2)</f>
        <v>12.95</v>
      </c>
      <c r="XB6" s="26">
        <f>IF($CP6="P",CI6,(CI6+BH6)/2)</f>
        <v>15.02</v>
      </c>
      <c r="XC6" s="26">
        <f>IF($CP6="P",CJ6,(CJ6+BI6)/2)</f>
        <v>0</v>
      </c>
      <c r="XD6" s="26">
        <f>IF($CP6="P",CK6,(CK6+BJ6)/2)</f>
        <v>16.5</v>
      </c>
      <c r="XE6" s="26">
        <f>IF($CP6="P",CL6,(CL6+BK6)/2)</f>
        <v>8.9499999999999993</v>
      </c>
      <c r="XF6" s="26">
        <f>IF($CP6="P",CM6,(CM6+BL6)/2)</f>
        <v>12.8</v>
      </c>
      <c r="XG6" s="26">
        <f>IF($CP6="P",CN6,(CN6+BM6)/2)</f>
        <v>14.895</v>
      </c>
      <c r="XH6" s="26">
        <f>IF($CP6="P",CO6,(CO6+BN6)/2)</f>
        <v>0.1</v>
      </c>
      <c r="XI6" s="28" t="s">
        <v>55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144</v>
      </c>
      <c r="C7" s="4" t="s">
        <v>3</v>
      </c>
      <c r="D7" s="4">
        <v>2004</v>
      </c>
      <c r="E7" s="9">
        <f>SUM(J7:V7)+SUM(J7:T7)*0.0000001+SUM(J7)*0.0000000000001</f>
        <v>240.89002390100529</v>
      </c>
      <c r="F7" s="3" t="str">
        <f>IF(OR(AND(AO7&gt;=AY$19,AO7&lt;&gt;"",AQ7&gt;=AY$23,AQ7&lt;&gt;"",AN7=""),AND(AR7&gt;=AY$19,AR7&lt;&gt;"",AT7&gt;=AY$23,AT7&lt;&gt;"",AN7=""),AND(AV7&gt;=AY$19,AV7&lt;&gt;"",AX7&gt;=AY$23,AX7&lt;&gt;"",AN7=""),AND(BP7&gt;=BZ$19,BP7&lt;&gt;"",BR7&gt;=BZ$23,BR7&lt;&gt;"",BO7=""),AND(BS7&gt;=BZ$19,BS7&lt;&gt;"",BU7&gt;=BZ$23,BU7&lt;&gt;"",BO7=""),AND(BW7&gt;=BZ$19,BW7&lt;&gt;"",BY7&gt;=BZ$23,BY7&lt;&gt;"",BO7=""),AND(CQ7&gt;=DA$19,CQ7&lt;&gt;"",CS7&gt;=DA$23,CS7&lt;&gt;"",CP7=""),AND(CT7&gt;=DA$19,CT7&lt;&gt;"",CV7&gt;=DA$23,CV7&lt;&gt;"",CP7=""),AND(CX7&gt;=DA$19,CX7&lt;&gt;"",CZ7&gt;=DA$23,CZ7&lt;&gt;"",CP7=""),AND(DX7&gt;=EK$19,DX7&lt;&gt;"",DZ7&gt;=EK$23,DZ7&lt;&gt;""),AND(EA7&gt;=EK$19,EA7&lt;&gt;"",EC7&gt;=EK$23,EC7&lt;&gt;""),AND(EE7&gt;=EK$19,EE7&lt;&gt;"",EG7&gt;=EK$23,EG7&lt;&gt;""),AND(EH7&gt;=EK$19,EH7&lt;&gt;"",EJ7&gt;=EK$23,EJ7&lt;&gt;""),AND(FF7&gt;=FS$19,FF7&lt;&gt;"",FH7&gt;=FS$23,FH7&lt;&gt;""),AND(FI7&gt;=FS$19,FI7&lt;&gt;"",FK7&gt;=FS$23,FK7&lt;&gt;""),AND(FM7&gt;=FS$19,FM7&lt;&gt;"",FO7&gt;=FS$23,FO7&lt;&gt;""),AND(FP7&gt;=FS$19,FP7&lt;&gt;"",FR7&gt;=FS$23,FR7&lt;&gt;""),AND(GN7&gt;=HA$19,GN7&lt;&gt;"",GP7&gt;=HA$23,GP7&lt;&gt;""),AND(GQ7&gt;=HA$19,GQ7&lt;&gt;"",GS7&gt;=HA$23,GS7&lt;&gt;""),AND(GU7&gt;=HA$19,GU7&lt;&gt;"",GW7&gt;=HA$23,GW7&lt;&gt;""),AND(GX7&gt;=HA$19,GX7&lt;&gt;"",GZ7&gt;=HA$23,GZ7&lt;&gt;""),AND(HV7&gt;=II$19,HV7&lt;&gt;"",HX7&gt;=II$23,HX7&lt;&gt;""),AND(HY7&gt;=II$19,HY7&lt;&gt;"",IA7&gt;=II$23,IA7&lt;&gt;""),AND(IC7&gt;=II$19,IC7&lt;&gt;"",IE7&gt;=II$23,IE7&lt;&gt;""),AND(IF7&gt;=II$19,IF7&lt;&gt;"",IH7&gt;=II$23,IH7&lt;&gt;""),AND(JD7&gt;=JQ$19,JD7&lt;&gt;"",JF7&gt;=JQ$23,JF7&lt;&gt;""),AND(JG7&gt;=JQ$19,JG7&lt;&gt;"",JI7&gt;=JQ$23,JI7&lt;&gt;""),AND(JK7&gt;=JQ$19,JK7&lt;&gt;"",JM7&gt;=JQ$23,JM7&lt;&gt;""),AND(JN7&gt;=JQ$19,JN7&lt;&gt;"",JP7&gt;=JQ$23,JP7&lt;&gt;""),AND(KL7&gt;=KY$19,KL7&lt;&gt;"",KN7&gt;=KY$23,KN7&lt;&gt;""),AND(KO7&gt;=KY$19,KO7&lt;&gt;"",KQ7&gt;=KY$23,KQ7&lt;&gt;""),AND(KS7&gt;=KY$19,KS7&lt;&gt;"",KU7&gt;=KY$23,KU7&lt;&gt;""),AND(KV7&gt;=KY$19,KV7&lt;&gt;"",KX7&gt;=KY$23,KX7&lt;&gt;""),AND(LT7&gt;=MG$19,LT7&lt;&gt;"",LV7&gt;=MG$23,LV7&lt;&gt;""),AND(LW7&gt;=MG$19,LW7&lt;&gt;"",LY7&gt;=MG$23,LY7&lt;&gt;""),AND(MA7&gt;=MG$19,MA7&lt;&gt;"",MC7&gt;=MG$23,MC7&lt;&gt;""),AND(MD7&gt;=MG$19,MD7&lt;&gt;"",MF7&gt;=MG$23,MF7&lt;&gt;""),AND(NB7&gt;=NO$19,NB7&lt;&gt;"",ND7&gt;=NO$23,ND7&lt;&gt;""),AND(NE7&gt;=NO$19,NE7&lt;&gt;"",NG7&gt;=NO$23,NG7&lt;&gt;""),AND(NI7&gt;=NO$19,NI7&lt;&gt;"",NK7&gt;=NO$23,NK7&lt;&gt;""),AND(NL7&gt;=NO$19,NL7&lt;&gt;"",NN7&gt;=NO$23,NN7&lt;&gt;""),AND(OJ7&gt;=OW$19,OJ7&lt;&gt;"",OL7&gt;=OW$23,OL7&lt;&gt;""),AND(OM7&gt;=OW$19,OM7&lt;&gt;"",OO7&gt;=OW$23,OO7&lt;&gt;""),AND(OQ7&gt;=OW$19,OQ7&lt;&gt;"",OS7&gt;=OW$23,OS7&lt;&gt;""),AND(OT7&gt;=OW$19,OT7&lt;&gt;"",OV7&gt;=OW$23,OV7&lt;&gt;""),AND(PR7&gt;=QE$19,PR7&lt;&gt;"",PT7&gt;=QE$23,PT7&lt;&gt;""),AND(PU7&gt;=QE$19,PU7&lt;&gt;"",PW7&gt;=QE$23,PW7&lt;&gt;""),AND(PY7&gt;=QE$19,PY7&lt;&gt;"",QA7&gt;=QE$23,QA7&lt;&gt;""),AND(QB7&gt;=QE$19,QB7&lt;&gt;"",QD7&gt;=QE$23,QD7&lt;&gt;""),AND(QZ7&gt;=RM$19,QZ7&lt;&gt;"",RB7&gt;=RM$23,RB7&lt;&gt;""),AND(RC7&gt;=RM$19,RC7&lt;&gt;"",RE7&gt;=RM$23,RE7&lt;&gt;""),AND(RG7&gt;=RM$19,RG7&lt;&gt;"",RI7&gt;=RM$23,RI7&lt;&gt;""),AND(RJ7&gt;=RM$19,RJ7&lt;&gt;"",RL7&gt;=RM$23,RL7&lt;&gt;""),AND(SH7&gt;=SU$19,SH7&lt;&gt;"",SJ7&gt;=SU$23,SJ7&lt;&gt;""),AND(SK7&gt;=SU$19,SK7&lt;&gt;"",SM7&gt;=SU$23,SM7&lt;&gt;""),AND(SO7&gt;=SU$19,SO7&lt;&gt;"",SQ7&gt;=SU$23,SQ7&lt;&gt;""),AND(SR7&gt;=SU$19,SR7&lt;&gt;"",ST7&gt;=SU$23,ST7&lt;&gt;""),AND(TP7&gt;=UC$19,TP7&lt;&gt;"",TR7&gt;=UC$23,TR7&lt;&gt;""),AND(TS7&gt;=UC$19,TS7&lt;&gt;"",TU7&gt;=UC$23,TU7&lt;&gt;""),AND(TW7&gt;=UC$19,TW7&lt;&gt;"",TY7&gt;=UC$23,TYY7&lt;&gt;""),AND(TZ7&gt;=UC$19,TZ7&lt;&gt;"",UB7&gt;=UC$23,UB7&lt;&gt;""),AND(UX7&gt;=VK$19,UX7&lt;&gt;"",UZ7&gt;=VK$23,UZ7&lt;&gt;""),AND(VA7&gt;=VK$19,VA7&lt;&gt;"",VC7&gt;=VK$23,VC7&lt;&gt;""),AND(VE7&gt;=VK$19,VE7&lt;&gt;"",VG7&gt;=VK$23,VG7&lt;&gt;""),AND(VH7&gt;=VK$19,VH7&lt;&gt;"",VJ7&gt;=VK$23,VJ7&lt;&gt;""),AND(WF7&gt;=WS$19,WF7&lt;&gt;"",WH7&gt;=WS$23,WH7&lt;&gt;""),AND(WI7&gt;=WS$19,WI7&lt;&gt;"",WK7&gt;=WS$23,WK7&lt;&gt;""),AND(WM7&gt;=WS$19,WM7&lt;&gt;"",WO7&gt;=WS$23,WO7&lt;&gt;""),AND(WP7&gt;=WS$19,WP7&lt;&gt;"",WR7&gt;=WS$23,WR7&lt;&gt;"")),"P","")</f>
        <v>P</v>
      </c>
      <c r="G7" s="3" t="str">
        <f>IF(OR(AND(AQ7&gt;=AY$23,AQ7&lt;&gt;"",AN7=""),AND(AT7&gt;=AY$23,AT7&lt;&gt;"",AN7=""),AND(AX7&gt;=AY$23,AX7&lt;&gt;"",AN7=""),AND(BR7&gt;=BZ$23,BR7&lt;&gt;"",BO7=""),AND(BU7&gt;=BZ$23,BU7&lt;&gt;"",BO7=""),AND(BY7&gt;=BZ$23,BY7&lt;&gt;"",BO7=""),AND(CS7&gt;=DA$23,CS7&lt;&gt;"",CP7=""),AND(CV7&gt;=DA$23,CV7&lt;&gt;"",CP7=""),AND(CZ7&gt;=DA$23,CZ7&lt;&gt;"",CP7=""),AND(DZ7&gt;=EK$23,DZ7&lt;&gt;""),AND(EC7&gt;=EK$23,EC7&lt;&gt;""),AND(EG7&gt;=EK$23,EG7&lt;&gt;""),AND(EJ7&gt;=EK$23,EJ7&lt;&gt;""),AND(FH7&gt;=FS$23,FH7&lt;&gt;""),AND(FK7&gt;=FS$23,FK7&lt;&gt;""),AND(FO7&gt;=FS$23,FO7&lt;&gt;""),AND(FR7&gt;=FS$23,FR7&lt;&gt;""),AND(GP7&gt;=HA$23,GP7&lt;&gt;""),AND(GS7&gt;=HA$23,GS7&lt;&gt;""),AND(GW7&gt;=HA$23,GW7&lt;&gt;""),AND(GZ7&gt;=HA$23,GZ7&lt;&gt;""),AND(HX7&gt;=II$23,HX7&lt;&gt;""),AND(IA7&gt;=II$23,IA7&lt;&gt;""),AND(IE7&gt;=II$23,IE7&lt;&gt;""),AND(IH7&gt;=II$23,IH7&lt;&gt;""),AND(JF7&gt;=JQ$23,JF7&lt;&gt;""),AND(JI7&gt;=JQ$23,JI7&lt;&gt;""),AND(JM7&gt;=JQ$23,JM7&lt;&gt;""),AND(JP7&gt;=JQ$23,JP7&lt;&gt;""),AND(KN7&gt;=KY$23,KN7&lt;&gt;""),AND(KQ7&gt;=KY$23,KQ7&lt;&gt;""),AND(KU7&gt;=KY$23,KU7&lt;&gt;""),AND(KX7&gt;=KY$23,KX7&lt;&gt;""),AND(LV7&gt;=MG$23,LV7&lt;&gt;""),AND(LY7&gt;=MG$23,LY7&lt;&gt;""),AND(MC7&gt;=MG$23,MC7&lt;&gt;""),AND(MF7&gt;=MG$23,MF7&lt;&gt;""),AND(ND7&gt;=NO$23,ND7&lt;&gt;""),AND(NG7&gt;=NO$23,NG7&lt;&gt;""),AND(NK7&gt;=NO$23,NK7&lt;&gt;""),AND(NN7&gt;=NO$23,NN7&lt;&gt;""),AND(OL7&gt;=OW$23,OL7&lt;&gt;""),AND(OO7&gt;=OW$23,OO7&lt;&gt;""),AND(OS7&gt;=OW$23,OS7&lt;&gt;""),AND(OV7&gt;=OW$23,OV7&lt;&gt;""),AND(PT7&gt;=QE$23,PT7&lt;&gt;""),AND(PW7&gt;=QE$23,PW7&lt;&gt;""),AND(QA7&gt;=QE$23,QA7&lt;&gt;""),AND(QD7&gt;=QE$23,QD7&lt;&gt;""),AND(RB7&gt;=RM$23,RB7&lt;&gt;""),AND(RE7&gt;=RM$23,RE7&lt;&gt;""),AND(RI7&gt;=RM$23,RI7&lt;&gt;""),AND(RL7&gt;=RM$23,RL7&lt;&gt;""),AND(SJ7&gt;=SU$23,SJ7&lt;&gt;""),AND(SM7&gt;=SU$23,SM7&lt;&gt;""),AND(SQ7&gt;=SU$23,SQ7&lt;&gt;""),AND(ST7&gt;=SU$23,ST7&lt;&gt;""),AND(TR7&gt;=UC$23,TR7&lt;&gt;""),AND(TU7&gt;=UC$23,TU7&lt;&gt;""),AND(TY7&gt;=UC$23,TYY7&lt;&gt;""),AND(UB7&gt;=UC$23,UB7&lt;&gt;""),AND(UZ7&gt;=VK$23,UZ7&lt;&gt;""),AND(VC7&gt;=VK$23,VC7&lt;&gt;""),AND(VG7&gt;=VK$23,VG7&lt;&gt;""),AND(VJ7&gt;=VK$23,VJ7&lt;&gt;""),AND(WH7&gt;=WS$23,WH7&lt;&gt;""),AND(WK7&gt;=WS$23,WK7&lt;&gt;""),AND(WO7&gt;=WS$23,WO7&lt;&gt;""),AND(WR7&gt;=WS$23,WR7&lt;&gt;"")),"P","")</f>
        <v>P</v>
      </c>
      <c r="H7" s="36" t="str">
        <f>IF(AND(G7="P",F7=""),"No DD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$346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Merit",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Excellence",IF(I7="P","Worlds Team",IF(F7="P","National Team","")))))</f>
        <v>Excellence</v>
      </c>
      <c r="I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$19,AP7,0),IF(AR7&gt;=$AY$19,AS7,0),IF(AV7&gt;=$AY$19,AW7,0),IF(BP7&gt;=$BZ$19,BQ7,0),IF(BS7&gt;=$BZ$19,BT7,0),IF(BW7&gt;=$BZ$19,BX7,0),IF(CQ7&gt;=$DA$19,CR7,0),IF(CT7&gt;=$DA$19,CU7,0),IF(CX7&gt;=$DA$19,CY7,0),IF(DX7&gt;=$EK$19,DY7,0),IF(EA7&gt;=$EK$19,EB7,0),IF(EE7&gt;=$EK$19,EF7,0),IF(EH7&gt;=$EK$19,EI7,0),IF(FF7&gt;=$FS$19,FG7,0),IF(FI7&gt;=$FS$19,FJ7,0),IF(FM7&gt;=$FS$19,FN7,0),IF(FP7&gt;=$FS$19,FQ7,0),IF(GN7&gt;=$HA$19,GO7,0),IF(GQ7&gt;=$HA$19,GR7,0),IF(GU7&gt;=$HA$19,GV7,0),IF(GX7&gt;=$HA$19,GY7,0),IF(HV7&gt;=$II$19,HW7,0),IF(HY7&gt;=$II$19,HZ7,0),IF(IC7&gt;=$II$19,ID7,0),IF(IF7&gt;=$II$19,IG7,0),IF(JD7&gt;=$JQ$19,JE7,0),IF(JG7&gt;=$JQ$19,JH7,0),IF(JK7&gt;=$JQ$19,JL7,0),IF(JN7&gt;=$JQ$19,JO7,0),IF(KL7&gt;=$KY$19,KM7,0),IF(KO7&gt;=$KY$19,KP7,0),IF(KS7&gt;=$KY$19,KT7,0),IF(KV7&gt;=$KY$19,KW7,0),IF(LT7&gt;=$MG$19,LU7,0),IF(LW7&gt;=$MG$19,LX7,0),IF(MA7&gt;=$MG$19,MB7,0),IF(MD7&gt;=$MG$19,ME7,0),IF(NB7&gt;=$NO$19,NC7,0),IF(NE7&gt;=$NO$19,NF7,0),IF(NI7&gt;=$NO$19,NJ7,0),IF(NL7&gt;=$NO$19,NM7,0),IF(OJ7&gt;=$OW$19,OK7,0),IF(OM7&gt;=$OW$19,ON7,0),IF(OQ7&gt;=$OW$19,OR7,0),IF(OT7&gt;=$OW$19,OU7,0),IF(PR7&gt;=$QE$19,PS7,0),IF(PU7&gt;=$QE$19,PV7,0),IF(PY7&gt;=$QE$19,PZ7,0),IF(QB7&gt;=$QE$19,QC7,0),IF(QZ7&gt;=$RM$19,RA7,0),IF(RC7&gt;=$RM$19,RD7,0),IF(RG7&gt;=$RM$19,RH7,0),IF(RJ7&gt;=$RM$19,RK7,0),IF(SH7&gt;=$SU$19,SI7,0),IF(SK7&gt;=$SU$19,SL7,0),IF(SO7&gt;=$SU$19,SP7,0),IF(SR7&gt;=$SU$19,SS7,0),IF(TP7&gt;=$UC$19,TQ7,0),IF(TS7&gt;=$UC$19,TT7,0),IF(TW7&gt;=$UC$19,TX7,0),IF(TZ7&gt;=$UC$19,UA7,0),IF(UX7&gt;=$VK$19,UY7,0),IF(VA7&gt;=$VK$19,VB7,0),IF(VE7&gt;=$VK$19,VF7,0),IF(VH7&gt;=$VK$19,VI7,0),IF(WF7&gt;=$WS$19,WG7,0),IF(WI7&gt;=$WS$19,WJ7,0),IF(WM7&gt;=$WS$19,WN7,0),IF(WP7&gt;=$WS$19,WQ7,0))&gt;0,MAX(IF(AO7&gt;=$AY$19,AP7,0),IF(AR7&gt;=$AY$19,AS7,0),IF(AV7&gt;=$AY$19,AW7,0),IF(BP7&gt;=$BZ$19,BQ7,0),IF(BS7&gt;=$BZ$19,BT7,0),IF(BW7&gt;=$BZ$19,BX7,0),IF(CQ7&gt;=$DA$19,CR7,0),IF(CT7&gt;=$DA$19,CU7,0),IF(CX7&gt;=$DA$19,CY7,0),IF(DX7&gt;=$EK$19,DY7,0),IF(EA7&gt;=$EK$19,EB7,0),IF(EE7&gt;=$EK$19,EF7,0),IF(EH7&gt;=$EK$19,EI7,0),IF(FF7&gt;=$FS$19,FG7,0),IF(FI7&gt;=$FS$19,FJ7,0),IF(FM7&gt;=$FS$19,FN7,0),IF(FP7&gt;=$FS$19,FQ7,0),IF(GN7&gt;=$HA$19,GO7,0),IF(GQ7&gt;=$HA$19,GR7,0),IF(GU7&gt;=$HA$19,GV7,0),IF(GX7&gt;=$HA$19,GY7,0),IF(HV7&gt;=$II$19,HW7,0),IF(HY7&gt;=$II$19,HZ7,0),IF(IC7&gt;=$II$19,ID7,0),IF(IF7&gt;=$II$19,IG7,0),IF(JD7&gt;=$JQ$19,JE7,0),IF(JG7&gt;=$JQ$19,JH7,0),IF(JK7&gt;=$JQ$19,JL7,0),IF(JN7&gt;=$JQ$19,JO7,0),IF(KL7&gt;=$KY$19,KM7,0),IF(KO7&gt;=$KY$19,KP7,0),IF(KS7&gt;=$KY$19,KT7,0),IF(KV7&gt;=$KY$19,KW7,0),IF(LT7&gt;=$MG$19,LU7,0),IF(LW7&gt;=$MG$19,LX7,0),IF(MA7&gt;=$MG$19,MB7,0),IF(MD7&gt;=$MG$19,ME7,0),IF(NB7&gt;=$NO$19,NC7,0),IF(NE7&gt;=$NO$19,NF7,0),IF(NI7&gt;=$NO$19,NJ7,0),IF(NL7&gt;=$NO$19,NM7,0),IF(OJ7&gt;=$OW$19,OK7,0),IF(OM7&gt;=$OW$19,ON7,0),IF(OQ7&gt;=$OW$19,OR7,0),IF(OT7&gt;=$OW$19,OU7,0),IF(PR7&gt;=$QE$19,PS7,0),IF(PU7&gt;=$QE$19,PV7,0),IF(PY7&gt;=$QE$19,PZ7,0),IF(QB7&gt;=$QE$19,QC7,0),IF(QZ7&gt;=$RM$19,RA7,0),IF(RC7&gt;=$RM$19,RD7,0),IF(RG7&gt;=$RM$19,RH7,0),IF(RJ7&gt;=$RM$19,RK7,0),IF(SH7&gt;=$SU$19,SI7,0),IF(SK7&gt;=$SU$19,SL7,0),IF(SO7&gt;=$SU$19,SP7,0),IF(SR7&gt;=$SU$19,SS7,0),IF(TP7&gt;=$UC$19,TQ7,0),IF(TS7&gt;=$UC$19,TT7,0),IF(TW7&gt;=$UC$19,TX7,0),IF(TZ7&gt;=$UC$19,UA7,0),IF(UX7&gt;=$VK$19,UY7,0),IF(VA7&gt;=$VK$19,VB7,0),IF(VE7&gt;=$VK$19,VF7,0),IF(VH7&gt;=$VK$19,VI7,0),IF(WF7&gt;=$WS$19,WG7,0),IF(WI7&gt;=$WS$19,WJ7,0),IF(WM7&gt;=$WS$19,WN7,0),IF(WP7&gt;=$WS$19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1.8800000000000097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2">
        <v>14.3</v>
      </c>
      <c r="Z7" s="22">
        <v>9.4</v>
      </c>
      <c r="AA7" s="22">
        <v>13.4</v>
      </c>
      <c r="AB7" s="22">
        <v>14.77</v>
      </c>
      <c r="AC7" s="22">
        <v>0</v>
      </c>
      <c r="AD7" s="22">
        <v>14.2</v>
      </c>
      <c r="AE7" s="22">
        <v>9.6</v>
      </c>
      <c r="AF7" s="22">
        <v>13.6</v>
      </c>
      <c r="AG7" s="22">
        <v>14.95</v>
      </c>
      <c r="AH7" s="22">
        <v>0</v>
      </c>
      <c r="AI7" s="22">
        <v>13.1</v>
      </c>
      <c r="AJ7" s="22">
        <v>8.3000000000000007</v>
      </c>
      <c r="AK7" s="22">
        <v>13.6</v>
      </c>
      <c r="AL7" s="22">
        <v>14.1</v>
      </c>
      <c r="AM7" s="22">
        <v>0</v>
      </c>
      <c r="AN7" s="27"/>
      <c r="AO7" s="38">
        <f>IF(AA7&gt;0,AA7,"")</f>
        <v>13.4</v>
      </c>
      <c r="AP7" s="38">
        <f>IF(AB7&gt;0,AB7,"")</f>
        <v>14.77</v>
      </c>
      <c r="AQ7" s="40">
        <f>IF(SUM(Y7:AB7)-AC7&gt;0,SUM(Y7:AB7)-AC7,"")</f>
        <v>51.870000000000005</v>
      </c>
      <c r="AR7" s="40">
        <f>IF(AF7&gt;0,AF7,"")</f>
        <v>13.6</v>
      </c>
      <c r="AS7" s="40">
        <f>IF(AG7&gt;0,AG7,"")</f>
        <v>14.95</v>
      </c>
      <c r="AT7" s="40">
        <f>IF(SUM(AD7:AG7)-AH7&gt;0,SUM(AD7:AG7)-AH7,"")</f>
        <v>52.349999999999994</v>
      </c>
      <c r="AU7" s="40">
        <f>IF(AQ7="","",MAX(AQ7,AT7))</f>
        <v>52.349999999999994</v>
      </c>
      <c r="AV7" s="40">
        <f>IF(AK7&gt;0,AK7,"")</f>
        <v>13.6</v>
      </c>
      <c r="AW7" s="40">
        <f>IF(AL7&gt;0,AL7,"")</f>
        <v>14.1</v>
      </c>
      <c r="AX7" s="40">
        <f>IF(SUM(AI7:AL7)-AM7&gt;0,SUM(AI7:AL7)-AM7,"")</f>
        <v>49.1</v>
      </c>
      <c r="AY7" s="40">
        <f>IF(SUM(AU7,AX7)&gt;0,SUM(AU7,AX7),"")</f>
        <v>101.44999999999999</v>
      </c>
      <c r="AZ7" s="26">
        <v>4.0999999999999996</v>
      </c>
      <c r="BA7" s="26">
        <v>2.5</v>
      </c>
      <c r="BB7" s="26">
        <v>4.7</v>
      </c>
      <c r="BC7" s="26">
        <v>4.54</v>
      </c>
      <c r="BD7" s="26">
        <v>0</v>
      </c>
      <c r="BE7" s="26">
        <v>9.9</v>
      </c>
      <c r="BF7" s="26">
        <v>9.1999999999999993</v>
      </c>
      <c r="BG7" s="26">
        <v>12.8</v>
      </c>
      <c r="BH7" s="26">
        <v>14.37</v>
      </c>
      <c r="BI7" s="26">
        <v>0</v>
      </c>
      <c r="BJ7" s="26">
        <v>13.9</v>
      </c>
      <c r="BK7" s="26">
        <v>9</v>
      </c>
      <c r="BL7" s="26">
        <v>14</v>
      </c>
      <c r="BM7" s="26">
        <v>14.93</v>
      </c>
      <c r="BN7" s="26">
        <v>0</v>
      </c>
      <c r="BO7" s="28"/>
      <c r="BP7" s="39">
        <f>IF(BB7&gt;0,BB7,"")</f>
        <v>4.7</v>
      </c>
      <c r="BQ7" s="39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2">
        <v>14.7</v>
      </c>
      <c r="CB7" s="22">
        <v>9</v>
      </c>
      <c r="CC7" s="22">
        <v>13.8</v>
      </c>
      <c r="CD7" s="22">
        <v>14.79</v>
      </c>
      <c r="CE7" s="22">
        <v>0</v>
      </c>
      <c r="CF7" s="22">
        <v>15</v>
      </c>
      <c r="CG7" s="22">
        <v>9.4</v>
      </c>
      <c r="CH7" s="22">
        <v>13.8</v>
      </c>
      <c r="CI7" s="22">
        <v>14.87</v>
      </c>
      <c r="CJ7" s="22">
        <v>0</v>
      </c>
      <c r="CK7" s="22">
        <v>7.1</v>
      </c>
      <c r="CL7" s="22">
        <v>4.7</v>
      </c>
      <c r="CM7" s="22">
        <v>7.2</v>
      </c>
      <c r="CN7" s="22">
        <v>7.7</v>
      </c>
      <c r="CO7" s="22">
        <v>0</v>
      </c>
      <c r="CP7" s="27"/>
      <c r="CQ7" s="38">
        <f>IF(CC7&gt;0,CC7,"")</f>
        <v>13.8</v>
      </c>
      <c r="CR7" s="38">
        <f>IF(CD7&gt;0,CD7,"")</f>
        <v>14.79</v>
      </c>
      <c r="CS7" s="40">
        <f>IF(SUM(CA7:CD7)-CE7&gt;0,SUM(CA7:CD7)-CE7,"")</f>
        <v>52.29</v>
      </c>
      <c r="CT7" s="40">
        <f>IF(CH7&gt;0,CH7,"")</f>
        <v>13.8</v>
      </c>
      <c r="CU7" s="40">
        <f>IF(CI7&gt;0,CI7,"")</f>
        <v>14.87</v>
      </c>
      <c r="CV7" s="40">
        <f>IF(SUM(CF7:CI7)-CJ7&gt;0,SUM(CF7:CI7)-CJ7,"")</f>
        <v>53.07</v>
      </c>
      <c r="CW7" s="40">
        <f>IF(CS7="","",MAX(CS7,CV7))</f>
        <v>53.07</v>
      </c>
      <c r="CX7" s="40">
        <f>IF(CM7&gt;0,CM7,"")</f>
        <v>7.2</v>
      </c>
      <c r="CY7" s="40">
        <f>IF(CN7&gt;0,CN7,"")</f>
        <v>7.7</v>
      </c>
      <c r="CZ7" s="40">
        <f>IF(SUM(CK7:CN7)-CO7&gt;0,SUM(CK7:CN7)-CO7,"")</f>
        <v>26.7</v>
      </c>
      <c r="DA7" s="40">
        <f>IF(SUM(CW7,CZ7)&gt;0,SUM(CW7,CZ7),"")</f>
        <v>79.77</v>
      </c>
      <c r="DB7" s="51">
        <f>IF(MAX(ED7,FL7,GT7,IB7,JJ7,KR7,LZ7,NH7,OP7,PX7,RF7,SN7,TV7,VD7,WWL7)-IF(N7="",0,N7)&gt;0.001,MAX(ED7,FL7,GT7,IB7,JJ7,KR7,LZ7,NH7,OP7,PX7,RF7,SN7,TV7,VD7,WL7)-IF(N7="",0,N7),"")</f>
        <v>0.88000000000000256</v>
      </c>
      <c r="DC7" s="51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>
        <v>12.9</v>
      </c>
      <c r="DE7" s="17">
        <v>9.1</v>
      </c>
      <c r="DF7" s="17">
        <v>13.4</v>
      </c>
      <c r="DG7" s="17">
        <v>14.46</v>
      </c>
      <c r="DH7" s="17">
        <v>0</v>
      </c>
      <c r="DI7" s="17">
        <v>12.1</v>
      </c>
      <c r="DJ7" s="17">
        <v>8.9</v>
      </c>
      <c r="DK7" s="17">
        <v>12.2</v>
      </c>
      <c r="DL7" s="17">
        <v>14.38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>
        <f>IF(DF7&gt;0,DF7,"")</f>
        <v>13.4</v>
      </c>
      <c r="DY7" s="40">
        <f>IF(DG7&gt;0,DG7,"")</f>
        <v>14.46</v>
      </c>
      <c r="DZ7" s="40">
        <f>IF(SUM(DD7:DG7)-DH7&gt;0,SUM(DD7:DG7)-DH7,"")</f>
        <v>49.86</v>
      </c>
      <c r="EA7" s="40">
        <f>IF(DK7&gt;0,DK7,"")</f>
        <v>12.2</v>
      </c>
      <c r="EB7" s="40">
        <f>IF(DL7&gt;0,DL7,"")</f>
        <v>14.38</v>
      </c>
      <c r="EC7" s="40">
        <f>IF(SUM(DI7:DL7)-DM7&gt;0,SUM(DI7:DL7)-DM7,"")</f>
        <v>47.580000000000005</v>
      </c>
      <c r="ED7" s="40">
        <f>IF(MAX(DZ7,EC7)&gt;0,MAX(DZ7,EC7),"")</f>
        <v>49.86</v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>
        <f>IF(SUM(ED7,EG7,EJ7)&gt;0,SUM(ED7,EG7,EJ7),"")</f>
        <v>49.86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>
        <v>13.7</v>
      </c>
      <c r="JS7" s="18">
        <v>9</v>
      </c>
      <c r="JT7" s="18">
        <v>13.2</v>
      </c>
      <c r="JU7" s="18">
        <v>14.45</v>
      </c>
      <c r="JV7" s="18">
        <v>0</v>
      </c>
      <c r="JW7" s="18">
        <v>14.3</v>
      </c>
      <c r="JX7" s="18">
        <v>9.1999999999999993</v>
      </c>
      <c r="JY7" s="18">
        <v>13.6</v>
      </c>
      <c r="JZ7" s="18">
        <v>14.41</v>
      </c>
      <c r="KA7" s="18">
        <v>0</v>
      </c>
      <c r="KB7" s="18"/>
      <c r="KC7" s="18"/>
      <c r="KD7" s="18"/>
      <c r="KE7" s="18"/>
      <c r="KF7" s="18"/>
      <c r="KG7" s="18">
        <v>14.7</v>
      </c>
      <c r="KH7" s="18">
        <v>9.1</v>
      </c>
      <c r="KI7" s="18">
        <v>13.6</v>
      </c>
      <c r="KJ7" s="18">
        <v>14.43</v>
      </c>
      <c r="KK7" s="18">
        <v>0</v>
      </c>
      <c r="KL7" s="11">
        <f>IF(JT7&gt;0,JT7,"")</f>
        <v>13.2</v>
      </c>
      <c r="KM7" s="11">
        <f>IF(JU7&gt;0,JU7,"")</f>
        <v>14.45</v>
      </c>
      <c r="KN7" s="11">
        <f>IF(SUM(JR7:JU7)-JV7&gt;0,SUM(JR7:JU7)-JV7,"")</f>
        <v>50.349999999999994</v>
      </c>
      <c r="KO7" s="11">
        <f>IF(JY7&gt;0,JY7,"")</f>
        <v>13.6</v>
      </c>
      <c r="KP7" s="11">
        <f>IF(JZ7&gt;0,JZ7,"")</f>
        <v>14.41</v>
      </c>
      <c r="KQ7" s="11">
        <f>IF(SUM(JW7:JZ7)-KA7&gt;0,SUM(JW7:JZ7)-KA7,"")</f>
        <v>51.510000000000005</v>
      </c>
      <c r="KR7" s="11">
        <f>IF(MAX(KN7,KQ7)&gt;0,MAX(KN7,KQ7),"")</f>
        <v>51.510000000000005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>
        <f>IF(KI7&gt;0,KI7,"")</f>
        <v>13.6</v>
      </c>
      <c r="KW7" s="11">
        <f>IF(KJ7&gt;0,KJ7,"")</f>
        <v>14.43</v>
      </c>
      <c r="KX7" s="11">
        <f>IF(SUM(KG7:KJ7)-KK7&gt;0,SUM(KG7:KJ7)-KK7,"")</f>
        <v>51.83</v>
      </c>
      <c r="KY7" s="11">
        <f>IF(SUM(KR7,KU7,KX7)&gt;0,SUM(KR7,KU7,KX7),"")</f>
        <v>103.34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>
        <v>13.2</v>
      </c>
      <c r="OY7" s="18">
        <v>9.1999999999999993</v>
      </c>
      <c r="OZ7" s="18">
        <v>13.8</v>
      </c>
      <c r="PA7" s="18">
        <v>14.65</v>
      </c>
      <c r="PB7" s="18">
        <v>0</v>
      </c>
      <c r="PC7" s="18">
        <v>13.4</v>
      </c>
      <c r="PD7" s="18">
        <v>9.1999999999999993</v>
      </c>
      <c r="PE7" s="18">
        <v>13.8</v>
      </c>
      <c r="PF7" s="18">
        <v>14.65</v>
      </c>
      <c r="PG7" s="18">
        <v>0</v>
      </c>
      <c r="PH7" s="18">
        <v>13.7</v>
      </c>
      <c r="PI7" s="18">
        <v>9.1</v>
      </c>
      <c r="PJ7" s="18">
        <v>12.8</v>
      </c>
      <c r="PK7" s="18">
        <v>14.77</v>
      </c>
      <c r="PL7" s="18">
        <v>0</v>
      </c>
      <c r="PM7" s="18">
        <v>13.4</v>
      </c>
      <c r="PN7" s="18">
        <v>9.3000000000000007</v>
      </c>
      <c r="PO7" s="18">
        <v>13.8</v>
      </c>
      <c r="PP7" s="18">
        <v>14.69</v>
      </c>
      <c r="PQ7" s="18">
        <v>0</v>
      </c>
      <c r="PR7" s="11">
        <f>IF(OZ7&gt;0,OZ7,"")</f>
        <v>13.8</v>
      </c>
      <c r="PS7" s="11">
        <f>IF(PA7&gt;0,PA7,"")</f>
        <v>14.65</v>
      </c>
      <c r="PT7" s="11">
        <f>IF(SUM(OX7:PA7)-PB7&gt;0,SUM(OX7:PA7)-PB7,"")</f>
        <v>50.85</v>
      </c>
      <c r="PU7" s="11">
        <f>IF(PE7&gt;0,PE7,"")</f>
        <v>13.8</v>
      </c>
      <c r="PV7" s="11">
        <f>IF(PF7&gt;0,PF7,"")</f>
        <v>14.65</v>
      </c>
      <c r="PW7" s="11">
        <f>IF(SUM(PC7:PF7)-PG7&gt;0,SUM(PC7:PF7)-PG7,"")</f>
        <v>51.050000000000004</v>
      </c>
      <c r="PX7" s="11">
        <f>IF(MAX(PT7,PW7)&gt;0,MAX(PT7,PW7),"")</f>
        <v>51.050000000000004</v>
      </c>
      <c r="PY7" s="11">
        <f>IF(PJ7&gt;0,PJ7,"")</f>
        <v>12.8</v>
      </c>
      <c r="PZ7" s="11">
        <f>IF(PK7&gt;0,PK7,"")</f>
        <v>14.77</v>
      </c>
      <c r="QA7" s="11">
        <f>IF(SUM(PH7:PK7)-PL7&gt;0,SUM(PH7:PK7)-PL7,"")</f>
        <v>50.36999999999999</v>
      </c>
      <c r="QB7" s="11">
        <f>IF(PO7&gt;0,PO7,"")</f>
        <v>13.8</v>
      </c>
      <c r="QC7" s="11">
        <f>IF(PP7&gt;0,PP7,"")</f>
        <v>14.69</v>
      </c>
      <c r="QD7" s="11">
        <f>IF(SUM(PM7:PP7)-PQ7&gt;0,SUM(PM7:PP7)-PQ7,"")</f>
        <v>51.19</v>
      </c>
      <c r="QE7" s="11">
        <f>IF(SUM(PX7,QA7,QD7)&gt;0,SUM(PX7,QA7,QD7),"")</f>
        <v>152.60999999999999</v>
      </c>
      <c r="QF7" s="17">
        <v>1.4</v>
      </c>
      <c r="QG7" s="17">
        <v>0.8</v>
      </c>
      <c r="QH7" s="17">
        <v>2</v>
      </c>
      <c r="QI7" s="17">
        <v>1.58</v>
      </c>
      <c r="QJ7" s="17">
        <v>0</v>
      </c>
      <c r="QK7" s="17">
        <v>13.9</v>
      </c>
      <c r="QL7" s="17">
        <v>9.1999999999999993</v>
      </c>
      <c r="QM7" s="17">
        <v>13.8</v>
      </c>
      <c r="QN7" s="17">
        <v>14.68</v>
      </c>
      <c r="QO7" s="17">
        <v>0</v>
      </c>
      <c r="QP7" s="17"/>
      <c r="QQ7" s="17"/>
      <c r="QR7" s="17"/>
      <c r="QS7" s="17"/>
      <c r="QT7" s="17"/>
      <c r="QU7" s="17">
        <v>6.5</v>
      </c>
      <c r="QV7" s="17">
        <v>4.5999999999999996</v>
      </c>
      <c r="QW7" s="17">
        <v>7.4</v>
      </c>
      <c r="QX7" s="17">
        <v>7.61</v>
      </c>
      <c r="QY7" s="17">
        <v>0</v>
      </c>
      <c r="QZ7" s="40">
        <f>IF(QH7&gt;0,QH7,"")</f>
        <v>2</v>
      </c>
      <c r="RA7" s="40">
        <f>IF(QI7&gt;0,QI7,"")</f>
        <v>1.58</v>
      </c>
      <c r="RB7" s="40">
        <f>IF(SUM(QF7:QI7)-QJ7&gt;0,SUM(QF7:QI7)-QJ7,"")</f>
        <v>5.78</v>
      </c>
      <c r="RC7" s="40">
        <f>IF(QM7&gt;0,QM7,"")</f>
        <v>13.8</v>
      </c>
      <c r="RD7" s="40">
        <f>IF(QN7&gt;0,QN7,"")</f>
        <v>14.68</v>
      </c>
      <c r="RE7" s="40">
        <f>IF(SUM(QK7:QN7)-QO7&gt;0,SUM(QK7:QN7)-QO7,"")</f>
        <v>51.580000000000005</v>
      </c>
      <c r="RF7" s="40">
        <f>IF(MAX(RB7,RE7)&gt;0,MAX(RB7,RE7),"")</f>
        <v>51.580000000000005</v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>
        <f>IF(QW7&gt;0,QW7,"")</f>
        <v>7.4</v>
      </c>
      <c r="RK7" s="40">
        <f>IF(QX7&gt;0,QX7,"")</f>
        <v>7.61</v>
      </c>
      <c r="RL7" s="40">
        <f>IF(SUM(QU7:QX7)-QY7&gt;0,SUM(QU7:QX7)-QY7,"")</f>
        <v>26.11</v>
      </c>
      <c r="RM7" s="40">
        <f>IF(SUM(RF7,RI7,RL7)&gt;0,SUM(RF7,RI7,RL7),"")</f>
        <v>77.69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0" t="str">
        <f>IF(SX7&gt;0,SX7,"")</f>
        <v/>
      </c>
      <c r="TQ7" s="40" t="str">
        <f>IF(SY7&gt;0,SY7,"")</f>
        <v/>
      </c>
      <c r="TR7" s="40" t="str">
        <f>IF(SUM(SV7:SY7)-SZ7&gt;0,SUM(SV7:SY7)-SZ7,"")</f>
        <v/>
      </c>
      <c r="TS7" s="40" t="str">
        <f>IF(TC7&gt;0,TC7,"")</f>
        <v/>
      </c>
      <c r="TT7" s="40" t="str">
        <f>IF(TD7&gt;0,TD7,"")</f>
        <v/>
      </c>
      <c r="TU7" s="40" t="str">
        <f>IF(SUM(TA7:TD7)-TE7&gt;0,SUM(TA7:TD7)-TE7,"")</f>
        <v/>
      </c>
      <c r="TV7" s="40" t="str">
        <f>IF(MAX(TR7,TU7)&gt;0,MAX(TR7,TU7),"")</f>
        <v/>
      </c>
      <c r="TW7" s="40" t="str">
        <f>IF(TH7&gt;0,TH7,"")</f>
        <v/>
      </c>
      <c r="TX7" s="40" t="str">
        <f>IF(TI7&gt;0,TI7,"")</f>
        <v/>
      </c>
      <c r="TY7" s="40" t="str">
        <f>IF(SUM(TF7:TI7)-TJ7&gt;0,SUM(TF7:TI7)-TJ7,"")</f>
        <v/>
      </c>
      <c r="TZ7" s="40" t="str">
        <f>IF(TM7&gt;0,TM7,"")</f>
        <v/>
      </c>
      <c r="UA7" s="40" t="str">
        <f>IF(TN7&gt;0,TN7,"")</f>
        <v/>
      </c>
      <c r="UB7" s="40" t="str">
        <f>IF(SUM(TK7:TN7)-TO7&gt;0,SUM(TK7:TN7)-TO7,"")</f>
        <v/>
      </c>
      <c r="UC7" s="40" t="str">
        <f>IF(SUM(TV7,TY7,UB7)&gt;0,SUM(TV7,TY7,UB7),"")</f>
        <v/>
      </c>
      <c r="UD7" s="18">
        <v>14.3</v>
      </c>
      <c r="UE7" s="18">
        <v>9.6</v>
      </c>
      <c r="UF7" s="18">
        <v>13.8</v>
      </c>
      <c r="UG7" s="18">
        <v>15.47</v>
      </c>
      <c r="UH7" s="18">
        <v>0</v>
      </c>
      <c r="UI7" s="18">
        <v>14.1</v>
      </c>
      <c r="UJ7" s="18">
        <v>9.5</v>
      </c>
      <c r="UK7" s="18">
        <v>13.8</v>
      </c>
      <c r="UL7" s="18">
        <v>15.23</v>
      </c>
      <c r="UM7" s="18">
        <v>0</v>
      </c>
      <c r="UN7" s="18">
        <v>15.3</v>
      </c>
      <c r="UO7" s="18">
        <v>9.3000000000000007</v>
      </c>
      <c r="UP7" s="18">
        <v>13.8</v>
      </c>
      <c r="UQ7" s="18">
        <v>15.31</v>
      </c>
      <c r="UR7" s="18">
        <v>0</v>
      </c>
      <c r="US7" s="18"/>
      <c r="UT7" s="18"/>
      <c r="UU7" s="18"/>
      <c r="UV7" s="18"/>
      <c r="UW7" s="18"/>
      <c r="UX7" s="11">
        <f>IF(UF7&gt;0,UF7,"")</f>
        <v>13.8</v>
      </c>
      <c r="UY7" s="11">
        <f>IF(UG7&gt;0,UG7,"")</f>
        <v>15.47</v>
      </c>
      <c r="UZ7" s="11">
        <f>IF(SUM(UD7:UG7)-UH7&gt;0,SUM(UD7:UG7)-UH7,"")</f>
        <v>53.17</v>
      </c>
      <c r="VA7" s="11">
        <f>IF(UK7&gt;0,UK7,"")</f>
        <v>13.8</v>
      </c>
      <c r="VB7" s="11">
        <f>IF(UL7&gt;0,UL7,"")</f>
        <v>15.23</v>
      </c>
      <c r="VC7" s="11">
        <f>IF(SUM(UI7:UL7)-UM7&gt;0,SUM(UI7:UL7)-UM7,"")</f>
        <v>52.63000000000001</v>
      </c>
      <c r="VD7" s="11">
        <f>IF(MAX(UZ7,VC7)&gt;0,MAX(UZ7,VC7),"")</f>
        <v>53.17</v>
      </c>
      <c r="VE7" s="11">
        <f>IF(UP7&gt;0,UP7,"")</f>
        <v>13.8</v>
      </c>
      <c r="VF7" s="11">
        <f>IF(UQ7&gt;0,UQ7,"")</f>
        <v>15.31</v>
      </c>
      <c r="VG7" s="11">
        <f>IF(SUM(UN7:UQ7)-UR7&gt;0,SUM(UN7:UQ7)-UR7,"")</f>
        <v>53.710000000000008</v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>
        <f>IF(SUM(VD7,VG7,VJ7)&gt;0,SUM(VD7,VG7,VJ7),"")</f>
        <v>106.88000000000001</v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0" t="str">
        <f>IF(VN7&gt;0,VN7,"")</f>
        <v/>
      </c>
      <c r="WG7" s="40" t="str">
        <f>IF(VO7&gt;0,VO7,"")</f>
        <v/>
      </c>
      <c r="WH7" s="40" t="str">
        <f>IF(SUM(VL7:VO7)-VP7&gt;0,SUM(VL7:VO7)-VP7,"")</f>
        <v/>
      </c>
      <c r="WI7" s="40" t="str">
        <f>IF(VS7&gt;0,VS7,"")</f>
        <v/>
      </c>
      <c r="WJ7" s="40" t="str">
        <f>IF(VT7&gt;0,VT7,"")</f>
        <v/>
      </c>
      <c r="WK7" s="40" t="str">
        <f>IF(SUM(VQ7:VT7)-VU7&gt;0,SUM(VQ7:VT7)-VU7,"")</f>
        <v/>
      </c>
      <c r="WL7" s="40" t="str">
        <f>IF(MAX(WH7,WK7)&gt;0,MAX(WH7,WK7),"")</f>
        <v/>
      </c>
      <c r="WM7" s="40" t="str">
        <f>IF(VX7&gt;0,VX7,"")</f>
        <v/>
      </c>
      <c r="WN7" s="40" t="str">
        <f>IF(VY7&gt;0,VY7,"")</f>
        <v/>
      </c>
      <c r="WO7" s="40" t="str">
        <f>IF(SUM(VV7:VY7)-VZ7&gt;0,SUM(VV7:VY7)-VZ7,"")</f>
        <v/>
      </c>
      <c r="WP7" s="40" t="str">
        <f>IF(WC7&gt;0,WC7,"")</f>
        <v/>
      </c>
      <c r="WQ7" s="40" t="str">
        <f>IF(WD7&gt;0,WD7,"")</f>
        <v/>
      </c>
      <c r="WR7" s="40" t="str">
        <f>IF(SUM(WA7:WD7)-WE7&gt;0,SUM(WA7:WD7)-WE7,"")</f>
        <v/>
      </c>
      <c r="WS7" s="40" t="str">
        <f>IF(SUM(WL7,WO7,WR7)&gt;0,SUM(WL7,WO7,WR7),"")</f>
        <v/>
      </c>
      <c r="WT7" s="26">
        <f>IF($CP7="P",CA7,(CA7+AZ7)/2)</f>
        <v>9.3999999999999986</v>
      </c>
      <c r="WU7" s="26">
        <f>IF($CP7="P",CB7,(CB7+BA7)/2)</f>
        <v>5.75</v>
      </c>
      <c r="WV7" s="26">
        <f>IF($CP7="P",CC7,(CC7+BB7)/2)</f>
        <v>9.25</v>
      </c>
      <c r="WW7" s="26">
        <f>IF($CP7="P",CD7,(CD7+BC7)/2)</f>
        <v>9.6649999999999991</v>
      </c>
      <c r="WX7" s="26">
        <f>IF($CP7="P",CE7,(CE7+BD7)/2)</f>
        <v>0</v>
      </c>
      <c r="WY7" s="26">
        <f>IF($CP7="P",CF7,(CF7+BE7)/2)</f>
        <v>12.45</v>
      </c>
      <c r="WZ7" s="26">
        <f>IF($CP7="P",CG7,(CG7+BF7)/2)</f>
        <v>9.3000000000000007</v>
      </c>
      <c r="XA7" s="26">
        <f>IF($CP7="P",CH7,(CH7+BG7)/2)</f>
        <v>13.3</v>
      </c>
      <c r="XB7" s="26">
        <f>IF($CP7="P",CI7,(CI7+BH7)/2)</f>
        <v>14.62</v>
      </c>
      <c r="XC7" s="26">
        <f>IF($CP7="P",CJ7,(CJ7+BI7)/2)</f>
        <v>0</v>
      </c>
      <c r="XD7" s="26">
        <f>IF($CP7="P",CK7,(CK7+BJ7)/2)</f>
        <v>10.5</v>
      </c>
      <c r="XE7" s="26">
        <f>IF($CP7="P",CL7,(CL7+BK7)/2)</f>
        <v>6.85</v>
      </c>
      <c r="XF7" s="26">
        <f>IF($CP7="P",CM7,(CM7+BL7)/2)</f>
        <v>10.6</v>
      </c>
      <c r="XG7" s="26">
        <f>IF($CP7="P",CN7,(CN7+BM7)/2)</f>
        <v>11.315</v>
      </c>
      <c r="XH7" s="26">
        <f>IF($CP7="P",CO7,(CO7+BN7)/2)</f>
        <v>0</v>
      </c>
      <c r="XI7" s="28" t="s">
        <v>55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72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$19,AO8&lt;&gt;"",AQ8&gt;=AY$23,AQ8&lt;&gt;"",AN8=""),AND(AR8&gt;=AY$19,AR8&lt;&gt;"",AT8&gt;=AY$23,AT8&lt;&gt;"",AN8=""),AND(AV8&gt;=AY$19,AV8&lt;&gt;"",AX8&gt;=AY$23,AX8&lt;&gt;"",AN8=""),AND(BP8&gt;=BZ$19,BP8&lt;&gt;"",BR8&gt;=BZ$23,BR8&lt;&gt;"",BO8=""),AND(BS8&gt;=BZ$19,BS8&lt;&gt;"",BU8&gt;=BZ$23,BU8&lt;&gt;"",BO8=""),AND(BW8&gt;=BZ$19,BW8&lt;&gt;"",BY8&gt;=BZ$23,BY8&lt;&gt;"",BO8=""),AND(CQ8&gt;=DA$19,CQ8&lt;&gt;"",CS8&gt;=DA$23,CS8&lt;&gt;"",CP8=""),AND(CT8&gt;=DA$19,CT8&lt;&gt;"",CV8&gt;=DA$23,CV8&lt;&gt;"",CP8=""),AND(CX8&gt;=DA$19,CX8&lt;&gt;"",CZ8&gt;=DA$23,CZ8&lt;&gt;"",CP8=""),AND(DX8&gt;=EK$19,DX8&lt;&gt;"",DZ8&gt;=EK$23,DZ8&lt;&gt;""),AND(EA8&gt;=EK$19,EA8&lt;&gt;"",EC8&gt;=EK$23,EC8&lt;&gt;""),AND(EE8&gt;=EK$19,EE8&lt;&gt;"",EG8&gt;=EK$23,EG8&lt;&gt;""),AND(EH8&gt;=EK$19,EH8&lt;&gt;"",EJ8&gt;=EK$23,EJ8&lt;&gt;""),AND(FF8&gt;=FS$19,FF8&lt;&gt;"",FH8&gt;=FS$23,FH8&lt;&gt;""),AND(FI8&gt;=FS$19,FI8&lt;&gt;"",FK8&gt;=FS$23,FK8&lt;&gt;""),AND(FM8&gt;=FS$19,FM8&lt;&gt;"",FO8&gt;=FS$23,FO8&lt;&gt;""),AND(FP8&gt;=FS$19,FP8&lt;&gt;"",FR8&gt;=FS$23,FR8&lt;&gt;""),AND(GN8&gt;=HA$19,GN8&lt;&gt;"",GP8&gt;=HA$23,GP8&lt;&gt;""),AND(GQ8&gt;=HA$19,GQ8&lt;&gt;"",GS8&gt;=HA$23,GS8&lt;&gt;""),AND(GU8&gt;=HA$19,GU8&lt;&gt;"",GW8&gt;=HA$23,GW8&lt;&gt;""),AND(GX8&gt;=HA$19,GX8&lt;&gt;"",GZ8&gt;=HA$23,GZ8&lt;&gt;""),AND(HV8&gt;=II$19,HV8&lt;&gt;"",HX8&gt;=II$23,HX8&lt;&gt;""),AND(HY8&gt;=II$19,HY8&lt;&gt;"",IA8&gt;=II$23,IA8&lt;&gt;""),AND(IC8&gt;=II$19,IC8&lt;&gt;"",IE8&gt;=II$23,IE8&lt;&gt;""),AND(IF8&gt;=II$19,IF8&lt;&gt;"",IH8&gt;=II$23,IH8&lt;&gt;""),AND(JD8&gt;=JQ$19,JD8&lt;&gt;"",JF8&gt;=JQ$23,JF8&lt;&gt;""),AND(JG8&gt;=JQ$19,JG8&lt;&gt;"",JI8&gt;=JQ$23,JI8&lt;&gt;""),AND(JK8&gt;=JQ$19,JK8&lt;&gt;"",JM8&gt;=JQ$23,JM8&lt;&gt;""),AND(JN8&gt;=JQ$19,JN8&lt;&gt;"",JP8&gt;=JQ$23,JP8&lt;&gt;""),AND(KL8&gt;=KY$19,KL8&lt;&gt;"",KN8&gt;=KY$23,KN8&lt;&gt;""),AND(KO8&gt;=KY$19,KO8&lt;&gt;"",KQ8&gt;=KY$23,KQ8&lt;&gt;""),AND(KS8&gt;=KY$19,KS8&lt;&gt;"",KU8&gt;=KY$23,KU8&lt;&gt;""),AND(KV8&gt;=KY$19,KV8&lt;&gt;"",KX8&gt;=KY$23,KX8&lt;&gt;""),AND(LT8&gt;=MG$19,LT8&lt;&gt;"",LV8&gt;=MG$23,LV8&lt;&gt;""),AND(LW8&gt;=MG$19,LW8&lt;&gt;"",LY8&gt;=MG$23,LY8&lt;&gt;""),AND(MA8&gt;=MG$19,MA8&lt;&gt;"",MC8&gt;=MG$23,MC8&lt;&gt;""),AND(MD8&gt;=MG$19,MD8&lt;&gt;"",MF8&gt;=MG$23,MF8&lt;&gt;""),AND(NB8&gt;=NO$19,NB8&lt;&gt;"",ND8&gt;=NO$23,ND8&lt;&gt;""),AND(NE8&gt;=NO$19,NE8&lt;&gt;"",NG8&gt;=NO$23,NG8&lt;&gt;""),AND(NI8&gt;=NO$19,NI8&lt;&gt;"",NK8&gt;=NO$23,NK8&lt;&gt;""),AND(NL8&gt;=NO$19,NL8&lt;&gt;"",NN8&gt;=NO$23,NN8&lt;&gt;""),AND(OJ8&gt;=OW$19,OJ8&lt;&gt;"",OL8&gt;=OW$23,OL8&lt;&gt;""),AND(OM8&gt;=OW$19,OM8&lt;&gt;"",OO8&gt;=OW$23,OO8&lt;&gt;""),AND(OQ8&gt;=OW$19,OQ8&lt;&gt;"",OS8&gt;=OW$23,OS8&lt;&gt;""),AND(OT8&gt;=OW$19,OT8&lt;&gt;"",OV8&gt;=OW$23,OV8&lt;&gt;""),AND(PR8&gt;=QE$19,PR8&lt;&gt;"",PT8&gt;=QE$23,PT8&lt;&gt;""),AND(PU8&gt;=QE$19,PU8&lt;&gt;"",PW8&gt;=QE$23,PW8&lt;&gt;""),AND(PY8&gt;=QE$19,PY8&lt;&gt;"",QA8&gt;=QE$23,QA8&lt;&gt;""),AND(QB8&gt;=QE$19,QB8&lt;&gt;"",QD8&gt;=QE$23,QD8&lt;&gt;""),AND(QZ8&gt;=RM$19,QZ8&lt;&gt;"",RB8&gt;=RM$23,RB8&lt;&gt;""),AND(RC8&gt;=RM$19,RC8&lt;&gt;"",RE8&gt;=RM$23,RE8&lt;&gt;""),AND(RG8&gt;=RM$19,RG8&lt;&gt;"",RI8&gt;=RM$23,RI8&lt;&gt;""),AND(RJ8&gt;=RM$19,RJ8&lt;&gt;"",RL8&gt;=RM$23,RL8&lt;&gt;""),AND(SH8&gt;=SU$19,SH8&lt;&gt;"",SJ8&gt;=SU$23,SJ8&lt;&gt;""),AND(SK8&gt;=SU$19,SK8&lt;&gt;"",SM8&gt;=SU$23,SM8&lt;&gt;""),AND(SO8&gt;=SU$19,SO8&lt;&gt;"",SQ8&gt;=SU$23,SQ8&lt;&gt;""),AND(SR8&gt;=SU$19,SR8&lt;&gt;"",ST8&gt;=SU$23,ST8&lt;&gt;""),AND(TP8&gt;=UC$19,TP8&lt;&gt;"",TR8&gt;=UC$23,TR8&lt;&gt;""),AND(TS8&gt;=UC$19,TS8&lt;&gt;"",TU8&gt;=UC$23,TU8&lt;&gt;""),AND(TW8&gt;=UC$19,TW8&lt;&gt;"",TY8&gt;=UC$23,TYY8&lt;&gt;""),AND(TZ8&gt;=UC$19,TZ8&lt;&gt;"",UB8&gt;=UC$23,UB8&lt;&gt;""),AND(UX8&gt;=VK$19,UX8&lt;&gt;"",UZ8&gt;=VK$23,UZ8&lt;&gt;""),AND(VA8&gt;=VK$19,VA8&lt;&gt;"",VC8&gt;=VK$23,VC8&lt;&gt;""),AND(VE8&gt;=VK$19,VE8&lt;&gt;"",VG8&gt;=VK$23,VG8&lt;&gt;""),AND(VH8&gt;=VK$19,VH8&lt;&gt;"",VJ8&gt;=VK$23,VJ8&lt;&gt;""),AND(WF8&gt;=WS$19,WF8&lt;&gt;"",WH8&gt;=WS$23,WH8&lt;&gt;""),AND(WI8&gt;=WS$19,WI8&lt;&gt;"",WK8&gt;=WS$23,WK8&lt;&gt;""),AND(WM8&gt;=WS$19,WM8&lt;&gt;"",WO8&gt;=WS$23,WO8&lt;&gt;""),AND(WP8&gt;=WS$19,WP8&lt;&gt;"",WR8&gt;=WS$23,WR8&lt;&gt;"")),"P","")</f>
        <v>P</v>
      </c>
      <c r="G8" s="3" t="str">
        <f>IF(OR(AND(AQ8&gt;=AY$23,AQ8&lt;&gt;"",AN8=""),AND(AT8&gt;=AY$23,AT8&lt;&gt;"",AN8=""),AND(AX8&gt;=AY$23,AX8&lt;&gt;"",AN8=""),AND(BR8&gt;=BZ$23,BR8&lt;&gt;"",BO8=""),AND(BU8&gt;=BZ$23,BU8&lt;&gt;"",BO8=""),AND(BY8&gt;=BZ$23,BY8&lt;&gt;"",BO8=""),AND(CS8&gt;=DA$23,CS8&lt;&gt;"",CP8=""),AND(CV8&gt;=DA$23,CV8&lt;&gt;"",CP8=""),AND(CZ8&gt;=DA$23,CZ8&lt;&gt;"",CP8=""),AND(DZ8&gt;=EK$23,DZ8&lt;&gt;""),AND(EC8&gt;=EK$23,EC8&lt;&gt;""),AND(EG8&gt;=EK$23,EG8&lt;&gt;""),AND(EJ8&gt;=EK$23,EJ8&lt;&gt;""),AND(FH8&gt;=FS$23,FH8&lt;&gt;""),AND(FK8&gt;=FS$23,FK8&lt;&gt;""),AND(FO8&gt;=FS$23,FO8&lt;&gt;""),AND(FR8&gt;=FS$23,FR8&lt;&gt;""),AND(GP8&gt;=HA$23,GP8&lt;&gt;""),AND(GS8&gt;=HA$23,GS8&lt;&gt;""),AND(GW8&gt;=HA$23,GW8&lt;&gt;""),AND(GZ8&gt;=HA$23,GZ8&lt;&gt;""),AND(HX8&gt;=II$23,HX8&lt;&gt;""),AND(IA8&gt;=II$23,IA8&lt;&gt;""),AND(IE8&gt;=II$23,IE8&lt;&gt;""),AND(IH8&gt;=II$23,IH8&lt;&gt;""),AND(JF8&gt;=JQ$23,JF8&lt;&gt;""),AND(JI8&gt;=JQ$23,JI8&lt;&gt;""),AND(JM8&gt;=JQ$23,JM8&lt;&gt;""),AND(JP8&gt;=JQ$23,JP8&lt;&gt;""),AND(KN8&gt;=KY$23,KN8&lt;&gt;""),AND(KQ8&gt;=KY$23,KQ8&lt;&gt;""),AND(KU8&gt;=KY$23,KU8&lt;&gt;""),AND(KX8&gt;=KY$23,KX8&lt;&gt;""),AND(LV8&gt;=MG$23,LV8&lt;&gt;""),AND(LY8&gt;=MG$23,LY8&lt;&gt;""),AND(MC8&gt;=MG$23,MC8&lt;&gt;""),AND(MF8&gt;=MG$23,MF8&lt;&gt;""),AND(ND8&gt;=NO$23,ND8&lt;&gt;""),AND(NG8&gt;=NO$23,NG8&lt;&gt;""),AND(NK8&gt;=NO$23,NK8&lt;&gt;""),AND(NN8&gt;=NO$23,NN8&lt;&gt;""),AND(OL8&gt;=OW$23,OL8&lt;&gt;""),AND(OO8&gt;=OW$23,OO8&lt;&gt;""),AND(OS8&gt;=OW$23,OS8&lt;&gt;""),AND(OV8&gt;=OW$23,OV8&lt;&gt;""),AND(PT8&gt;=QE$23,PT8&lt;&gt;""),AND(PW8&gt;=QE$23,PW8&lt;&gt;""),AND(QA8&gt;=QE$23,QA8&lt;&gt;""),AND(QD8&gt;=QE$23,QD8&lt;&gt;""),AND(RB8&gt;=RM$23,RB8&lt;&gt;""),AND(RE8&gt;=RM$23,RE8&lt;&gt;""),AND(RI8&gt;=RM$23,RI8&lt;&gt;""),AND(RL8&gt;=RM$23,RL8&lt;&gt;""),AND(SJ8&gt;=SU$23,SJ8&lt;&gt;""),AND(SM8&gt;=SU$23,SM8&lt;&gt;""),AND(SQ8&gt;=SU$23,SQ8&lt;&gt;""),AND(ST8&gt;=SU$23,ST8&lt;&gt;""),AND(TR8&gt;=UC$23,TR8&lt;&gt;""),AND(TU8&gt;=UC$23,TU8&lt;&gt;""),AND(TY8&gt;=UC$23,TYY8&lt;&gt;""),AND(UB8&gt;=UC$23,UB8&lt;&gt;""),AND(UZ8&gt;=VK$23,UZ8&lt;&gt;""),AND(VC8&gt;=VK$23,VC8&lt;&gt;""),AND(VG8&gt;=VK$23,VG8&lt;&gt;""),AND(VJ8&gt;=VK$23,VJ8&lt;&gt;""),AND(WH8&gt;=WS$23,WH8&lt;&gt;""),AND(WK8&gt;=WS$23,WK8&lt;&gt;""),AND(WO8&gt;=WS$23,WO8&lt;&gt;""),AND(WR8&gt;=WS$23,WR8&lt;&gt;"")),"P","")</f>
        <v>P</v>
      </c>
      <c r="H8" s="36" t="str">
        <f>IF(AND(G8="P",F8=""),"No DD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$346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Merit",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Excellence",IF(I8="P","Worlds Team",IF(F8="P","National Team","")))))</f>
        <v>Excellence</v>
      </c>
      <c r="I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$19,AP8,0),IF(AR8&gt;=$AY$19,AS8,0),IF(AV8&gt;=$AY$19,AW8,0),IF(BP8&gt;=$BZ$19,BQ8,0),IF(BS8&gt;=$BZ$19,BT8,0),IF(BW8&gt;=$BZ$19,BX8,0),IF(CQ8&gt;=$DA$19,CR8,0),IF(CT8&gt;=$DA$19,CU8,0),IF(CX8&gt;=$DA$19,CY8,0),IF(DX8&gt;=$EK$19,DY8,0),IF(EA8&gt;=$EK$19,EB8,0),IF(EE8&gt;=$EK$19,EF8,0),IF(EH8&gt;=$EK$19,EI8,0),IF(FF8&gt;=$FS$19,FG8,0),IF(FI8&gt;=$FS$19,FJ8,0),IF(FM8&gt;=$FS$19,FN8,0),IF(FP8&gt;=$FS$19,FQ8,0),IF(GN8&gt;=$HA$19,GO8,0),IF(GQ8&gt;=$HA$19,GR8,0),IF(GU8&gt;=$HA$19,GV8,0),IF(GX8&gt;=$HA$19,GY8,0),IF(HV8&gt;=$II$19,HW8,0),IF(HY8&gt;=$II$19,HZ8,0),IF(IC8&gt;=$II$19,ID8,0),IF(IF8&gt;=$II$19,IG8,0),IF(JD8&gt;=$JQ$19,JE8,0),IF(JG8&gt;=$JQ$19,JH8,0),IF(JK8&gt;=$JQ$19,JL8,0),IF(JN8&gt;=$JQ$19,JO8,0),IF(KL8&gt;=$KY$19,KM8,0),IF(KO8&gt;=$KY$19,KP8,0),IF(KS8&gt;=$KY$19,KT8,0),IF(KV8&gt;=$KY$19,KW8,0),IF(LT8&gt;=$MG$19,LU8,0),IF(LW8&gt;=$MG$19,LX8,0),IF(MA8&gt;=$MG$19,MB8,0),IF(MD8&gt;=$MG$19,ME8,0),IF(NB8&gt;=$NO$19,NC8,0),IF(NE8&gt;=$NO$19,NF8,0),IF(NI8&gt;=$NO$19,NJ8,0),IF(NL8&gt;=$NO$19,NM8,0),IF(OJ8&gt;=$OW$19,OK8,0),IF(OM8&gt;=$OW$19,ON8,0),IF(OQ8&gt;=$OW$19,OR8,0),IF(OT8&gt;=$OW$19,OU8,0),IF(PR8&gt;=$QE$19,PS8,0),IF(PU8&gt;=$QE$19,PV8,0),IF(PY8&gt;=$QE$19,PZ8,0),IF(QB8&gt;=$QE$19,QC8,0),IF(QZ8&gt;=$RM$19,RA8,0),IF(RC8&gt;=$RM$19,RD8,0),IF(RG8&gt;=$RM$19,RH8,0),IF(RJ8&gt;=$RM$19,RK8,0),IF(SH8&gt;=$SU$19,SI8,0),IF(SK8&gt;=$SU$19,SL8,0),IF(SO8&gt;=$SU$19,SP8,0),IF(SR8&gt;=$SU$19,SS8,0),IF(TP8&gt;=$UC$19,TQ8,0),IF(TS8&gt;=$UC$19,TT8,0),IF(TW8&gt;=$UC$19,TX8,0),IF(TZ8&gt;=$UC$19,UA8,0),IF(UX8&gt;=$VK$19,UY8,0),IF(VA8&gt;=$VK$19,VB8,0),IF(VE8&gt;=$VK$19,VF8,0),IF(VH8&gt;=$VK$19,VI8,0),IF(WF8&gt;=$WS$19,WG8,0),IF(WI8&gt;=$WS$19,WJ8,0),IF(WM8&gt;=$WS$19,WN8,0),IF(WP8&gt;=$WS$19,WQ8,0))&gt;0,MAX(IF(AO8&gt;=$AY$19,AP8,0),IF(AR8&gt;=$AY$19,AS8,0),IF(AV8&gt;=$AY$19,AW8,0),IF(BP8&gt;=$BZ$19,BQ8,0),IF(BS8&gt;=$BZ$19,BT8,0),IF(BW8&gt;=$BZ$19,BX8,0),IF(CQ8&gt;=$DA$19,CR8,0),IF(CT8&gt;=$DA$19,CU8,0),IF(CX8&gt;=$DA$19,CY8,0),IF(DX8&gt;=$EK$19,DY8,0),IF(EA8&gt;=$EK$19,EB8,0),IF(EE8&gt;=$EK$19,EF8,0),IF(EH8&gt;=$EK$19,EI8,0),IF(FF8&gt;=$FS$19,FG8,0),IF(FI8&gt;=$FS$19,FJ8,0),IF(FM8&gt;=$FS$19,FN8,0),IF(FP8&gt;=$FS$19,FQ8,0),IF(GN8&gt;=$HA$19,GO8,0),IF(GQ8&gt;=$HA$19,GR8,0),IF(GU8&gt;=$HA$19,GV8,0),IF(GX8&gt;=$HA$19,GY8,0),IF(HV8&gt;=$II$19,HW8,0),IF(HY8&gt;=$II$19,HZ8,0),IF(IC8&gt;=$II$19,ID8,0),IF(IF8&gt;=$II$19,IG8,0),IF(JD8&gt;=$JQ$19,JE8,0),IF(JG8&gt;=$JQ$19,JH8,0),IF(JK8&gt;=$JQ$19,JL8,0),IF(JN8&gt;=$JQ$19,JO8,0),IF(KL8&gt;=$KY$19,KM8,0),IF(KO8&gt;=$KY$19,KP8,0),IF(KS8&gt;=$KY$19,KT8,0),IF(KV8&gt;=$KY$19,KW8,0),IF(LT8&gt;=$MG$19,LU8,0),IF(LW8&gt;=$MG$19,LX8,0),IF(MA8&gt;=$MG$19,MB8,0),IF(MD8&gt;=$MG$19,ME8,0),IF(NB8&gt;=$NO$19,NC8,0),IF(NE8&gt;=$NO$19,NF8,0),IF(NI8&gt;=$NO$19,NJ8,0),IF(NL8&gt;=$NO$19,NM8,0),IF(OJ8&gt;=$OW$19,OK8,0),IF(OM8&gt;=$OW$19,ON8,0),IF(OQ8&gt;=$OW$19,OR8,0),IF(OT8&gt;=$OW$19,OU8,0),IF(PR8&gt;=$QE$19,PS8,0),IF(PU8&gt;=$QE$19,PV8,0),IF(PY8&gt;=$QE$19,PZ8,0),IF(QB8&gt;=$QE$19,QC8,0),IF(QZ8&gt;=$RM$19,RA8,0),IF(RC8&gt;=$RM$19,RD8,0),IF(RG8&gt;=$RM$19,RH8,0),IF(RJ8&gt;=$RM$19,RK8,0),IF(SH8&gt;=$SU$19,SI8,0),IF(SK8&gt;=$SU$19,SL8,0),IF(SO8&gt;=$SU$19,SP8,0),IF(SR8&gt;=$SU$19,SS8,0),IF(TP8&gt;=$UC$19,TQ8,0),IF(TS8&gt;=$UC$19,TT8,0),IF(TW8&gt;=$UC$19,TX8,0),IF(TZ8&gt;=$UC$19,UA8,0),IF(UX8&gt;=$VK$19,UY8,0),IF(VA8&gt;=$VK$19,VB8,0),IF(VE8&gt;=$VK$19,VF8,0),IF(VH8&gt;=$VK$19,VI8,0),IF(WF8&gt;=$WS$19,WG8,0),IF(WI8&gt;=$WS$19,WJ8,0),IF(WM8&gt;=$WS$19,WN8,0),IF(WP8&gt;=$WS$19,WQ8,0)),0)</f>
        <v>14.94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2">
        <v>14.2</v>
      </c>
      <c r="Z8" s="22">
        <v>9.5</v>
      </c>
      <c r="AA8" s="22">
        <v>13.6</v>
      </c>
      <c r="AB8" s="22">
        <v>14.81</v>
      </c>
      <c r="AC8" s="22">
        <v>0</v>
      </c>
      <c r="AD8" s="22">
        <v>10</v>
      </c>
      <c r="AE8" s="22">
        <v>6.2</v>
      </c>
      <c r="AF8" s="22">
        <v>10.1</v>
      </c>
      <c r="AG8" s="22">
        <v>10.82</v>
      </c>
      <c r="AH8" s="22">
        <v>0</v>
      </c>
      <c r="AI8" s="22">
        <v>4.0999999999999996</v>
      </c>
      <c r="AJ8" s="22">
        <v>2.7</v>
      </c>
      <c r="AK8" s="22">
        <v>5.0999999999999996</v>
      </c>
      <c r="AL8" s="22">
        <v>4.83</v>
      </c>
      <c r="AM8" s="22">
        <v>0</v>
      </c>
      <c r="AN8" s="27"/>
      <c r="AO8" s="38">
        <f>IF(AA8&gt;0,AA8,"")</f>
        <v>13.6</v>
      </c>
      <c r="AP8" s="38">
        <f>IF(AB8&gt;0,AB8,"")</f>
        <v>14.81</v>
      </c>
      <c r="AQ8" s="40">
        <f>IF(SUM(Y8:AB8)-AC8&gt;0,SUM(Y8:AB8)-AC8,"")</f>
        <v>52.11</v>
      </c>
      <c r="AR8" s="40">
        <f>IF(AF8&gt;0,AF8,"")</f>
        <v>10.1</v>
      </c>
      <c r="AS8" s="40">
        <f>IF(AG8&gt;0,AG8,"")</f>
        <v>10.82</v>
      </c>
      <c r="AT8" s="40">
        <f>IF(SUM(AD8:AG8)-AH8&gt;0,SUM(AD8:AG8)-AH8,"")</f>
        <v>37.119999999999997</v>
      </c>
      <c r="AU8" s="40">
        <f>IF(AQ8="","",MAX(AQ8,AT8))</f>
        <v>52.11</v>
      </c>
      <c r="AV8" s="40">
        <f>IF(AK8&gt;0,AK8,"")</f>
        <v>5.0999999999999996</v>
      </c>
      <c r="AW8" s="40">
        <f>IF(AL8&gt;0,AL8,"")</f>
        <v>4.83</v>
      </c>
      <c r="AX8" s="40">
        <f>IF(SUM(AI8:AL8)-AM8&gt;0,SUM(AI8:AL8)-AM8,"")</f>
        <v>16.729999999999997</v>
      </c>
      <c r="AY8" s="40">
        <f>IF(SUM(AU8,AX8)&gt;0,SUM(AU8,AX8),"")</f>
        <v>68.84</v>
      </c>
      <c r="AZ8" s="26">
        <v>14.5</v>
      </c>
      <c r="BA8" s="26">
        <v>9.1999999999999993</v>
      </c>
      <c r="BB8" s="26">
        <v>13.6</v>
      </c>
      <c r="BC8" s="26">
        <v>14.59</v>
      </c>
      <c r="BD8" s="26">
        <v>0</v>
      </c>
      <c r="BE8" s="26">
        <v>15.5</v>
      </c>
      <c r="BF8" s="26">
        <v>9.1</v>
      </c>
      <c r="BG8" s="26">
        <v>13.6</v>
      </c>
      <c r="BH8" s="26">
        <v>14.94</v>
      </c>
      <c r="BI8" s="26">
        <v>0</v>
      </c>
      <c r="BJ8" s="26">
        <v>14.5</v>
      </c>
      <c r="BK8" s="26">
        <v>8.1</v>
      </c>
      <c r="BL8" s="26">
        <v>12</v>
      </c>
      <c r="BM8" s="26">
        <v>13.56</v>
      </c>
      <c r="BN8" s="26">
        <v>0.6</v>
      </c>
      <c r="BO8" s="28"/>
      <c r="BP8" s="39">
        <f>IF(BB8&gt;0,BB8,"")</f>
        <v>13.6</v>
      </c>
      <c r="BQ8" s="39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2">
        <v>14.8</v>
      </c>
      <c r="CB8" s="22">
        <v>8.8000000000000007</v>
      </c>
      <c r="CC8" s="22">
        <v>12.2</v>
      </c>
      <c r="CD8" s="22">
        <v>14.44</v>
      </c>
      <c r="CE8" s="22">
        <v>0</v>
      </c>
      <c r="CF8" s="22">
        <v>14.6</v>
      </c>
      <c r="CG8" s="22">
        <v>9</v>
      </c>
      <c r="CH8" s="22">
        <v>11.9</v>
      </c>
      <c r="CI8" s="22">
        <v>14.48</v>
      </c>
      <c r="CJ8" s="22">
        <v>0.2</v>
      </c>
      <c r="CK8" s="22">
        <v>10.5</v>
      </c>
      <c r="CL8" s="22">
        <v>6.3</v>
      </c>
      <c r="CM8" s="22">
        <v>9.5</v>
      </c>
      <c r="CN8" s="22">
        <v>10.35</v>
      </c>
      <c r="CO8" s="22">
        <v>0</v>
      </c>
      <c r="CP8" s="27"/>
      <c r="CQ8" s="38">
        <f>IF(CC8&gt;0,CC8,"")</f>
        <v>12.2</v>
      </c>
      <c r="CR8" s="38">
        <f>IF(CD8&gt;0,CD8,"")</f>
        <v>14.44</v>
      </c>
      <c r="CS8" s="40">
        <f>IF(SUM(CA8:CD8)-CE8&gt;0,SUM(CA8:CD8)-CE8,"")</f>
        <v>50.239999999999995</v>
      </c>
      <c r="CT8" s="40">
        <f>IF(CH8&gt;0,CH8,"")</f>
        <v>11.9</v>
      </c>
      <c r="CU8" s="40">
        <f>IF(CI8&gt;0,CI8,"")</f>
        <v>14.48</v>
      </c>
      <c r="CV8" s="40">
        <f>IF(SUM(CF8:CI8)-CJ8&gt;0,SUM(CF8:CI8)-CJ8,"")</f>
        <v>49.78</v>
      </c>
      <c r="CW8" s="40">
        <f>IF(CS8="","",MAX(CS8,CV8))</f>
        <v>50.239999999999995</v>
      </c>
      <c r="CX8" s="40">
        <f>IF(CM8&gt;0,CM8,"")</f>
        <v>9.5</v>
      </c>
      <c r="CY8" s="40">
        <f>IF(CN8&gt;0,CN8,"")</f>
        <v>10.35</v>
      </c>
      <c r="CZ8" s="40">
        <f>IF(SUM(CK8:CN8)-CO8&gt;0,SUM(CK8:CN8)-CO8,"")</f>
        <v>36.65</v>
      </c>
      <c r="DA8" s="40">
        <f>IF(SUM(CW8,CZ8)&gt;0,SUM(CW8,CZ8),"")</f>
        <v>86.889999999999986</v>
      </c>
      <c r="DB8" s="51" t="str">
        <f>IF(MAX(ED8,FL8,GT8,IB8,JJ8,KR8,LZ8,NH8,OP8,PX8,RF8,SN8,TV8,VD8,WWL8)-IF(N8="",0,N8)&gt;0.001,MAX(ED8,FL8,GT8,IB8,JJ8,KR8,LZ8,NH8,OP8,PX8,RF8,SN8,TV8,VD8,WL8)-IF(N8="",0,N8),"")</f>
        <v/>
      </c>
      <c r="DC8" s="51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4.7800000000000011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12.8</v>
      </c>
      <c r="EM8" s="18">
        <v>9.1999999999999993</v>
      </c>
      <c r="EN8" s="18">
        <v>13.6</v>
      </c>
      <c r="EO8" s="18">
        <v>14.37</v>
      </c>
      <c r="EP8" s="18">
        <v>0</v>
      </c>
      <c r="EQ8" s="18">
        <v>14.3</v>
      </c>
      <c r="ER8" s="18">
        <v>9.1</v>
      </c>
      <c r="ES8" s="18">
        <v>13.6</v>
      </c>
      <c r="ET8" s="18">
        <v>14.7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13.6</v>
      </c>
      <c r="FG8" s="11">
        <f>IF(EO8&gt;0,EO8,"")</f>
        <v>14.37</v>
      </c>
      <c r="FH8" s="11">
        <f>IF(SUM(EL8:EO8)-EP8&gt;0,SUM(EL8:EO8)-EP8,"")</f>
        <v>49.97</v>
      </c>
      <c r="FI8" s="11">
        <f>IF(ES8&gt;0,ES8,"")</f>
        <v>13.6</v>
      </c>
      <c r="FJ8" s="11">
        <f>IF(ET8&gt;0,ET8,"")</f>
        <v>14.7</v>
      </c>
      <c r="FK8" s="11">
        <f>IF(SUM(EQ8:ET8)-EU8&gt;0,SUM(EQ8:ET8)-EU8,"")</f>
        <v>51.7</v>
      </c>
      <c r="FL8" s="11">
        <f>IF(MAX(FH8,FK8)&gt;0,MAX(FH8,FK8),"")</f>
        <v>51.7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51.7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13.1</v>
      </c>
      <c r="LA8" s="17">
        <v>8.9</v>
      </c>
      <c r="LB8" s="17">
        <v>14</v>
      </c>
      <c r="LC8" s="17">
        <v>14.16</v>
      </c>
      <c r="LD8" s="17">
        <v>0</v>
      </c>
      <c r="LE8" s="17">
        <v>7.4</v>
      </c>
      <c r="LF8" s="17">
        <v>5</v>
      </c>
      <c r="LG8" s="17">
        <v>7.7</v>
      </c>
      <c r="LH8" s="17">
        <v>8.7200000000000006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>
        <f>IF(LB8&gt;0,LB8,"")</f>
        <v>14</v>
      </c>
      <c r="LU8" s="40">
        <f>IF(LC8&gt;0,LC8,"")</f>
        <v>14.16</v>
      </c>
      <c r="LV8" s="40">
        <f>IF(SUM(KZ8:LC8)-LD8&gt;0,SUM(KZ8:LC8)-LD8,"")</f>
        <v>50.16</v>
      </c>
      <c r="LW8" s="40">
        <f>IF(LG8&gt;0,LG8,"")</f>
        <v>7.7</v>
      </c>
      <c r="LX8" s="40">
        <f>IF(LH8&gt;0,LH8,"")</f>
        <v>8.7200000000000006</v>
      </c>
      <c r="LY8" s="40">
        <f>IF(SUM(LE8:LH8)-LI8&gt;0,SUM(LE8:LH8)-LI8,"")</f>
        <v>28.82</v>
      </c>
      <c r="LZ8" s="40">
        <f>IF(MAX(LV8,LY8)&gt;0,MAX(LV8,LY8),"")</f>
        <v>50.16</v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>
        <f>IF(SUM(LZ8,MC8,MF8)&gt;0,SUM(LZ8,MC8,MF8),"")</f>
        <v>50.16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14.2</v>
      </c>
      <c r="NQ8" s="17">
        <v>9.3000000000000007</v>
      </c>
      <c r="NR8" s="17">
        <v>13.6</v>
      </c>
      <c r="NS8" s="17">
        <v>14.34</v>
      </c>
      <c r="NT8" s="17">
        <v>0</v>
      </c>
      <c r="NU8" s="17">
        <v>1.3</v>
      </c>
      <c r="NV8" s="17">
        <v>0.9</v>
      </c>
      <c r="NW8" s="17">
        <v>2</v>
      </c>
      <c r="NX8" s="17">
        <v>1.61</v>
      </c>
      <c r="NY8" s="17">
        <v>0.2</v>
      </c>
      <c r="NZ8" s="17"/>
      <c r="OA8" s="17"/>
      <c r="OB8" s="17"/>
      <c r="OC8" s="17"/>
      <c r="OD8" s="17"/>
      <c r="OE8" s="17">
        <v>14.4</v>
      </c>
      <c r="OF8" s="17">
        <v>9.6</v>
      </c>
      <c r="OG8" s="17">
        <v>13.6</v>
      </c>
      <c r="OH8" s="17">
        <v>14.74</v>
      </c>
      <c r="OI8" s="17">
        <v>0</v>
      </c>
      <c r="OJ8" s="40">
        <f>IF(NR8&gt;0,NR8,"")</f>
        <v>13.6</v>
      </c>
      <c r="OK8" s="40">
        <f>IF(NS8&gt;0,NS8,"")</f>
        <v>14.34</v>
      </c>
      <c r="OL8" s="40">
        <f>IF(SUM(NP8:NS8)-NT8&gt;0,SUM(NP8:NS8)-NT8,"")</f>
        <v>51.44</v>
      </c>
      <c r="OM8" s="40">
        <f>IF(NW8&gt;0,NW8,"")</f>
        <v>2</v>
      </c>
      <c r="ON8" s="40">
        <f>IF(NX8&gt;0,NX8,"")</f>
        <v>1.61</v>
      </c>
      <c r="OO8" s="40">
        <f>IF(SUM(NU8:NX8)-NY8&gt;0,SUM(NU8:NX8)-NY8,"")</f>
        <v>5.61</v>
      </c>
      <c r="OP8" s="40">
        <f>IF(MAX(OL8,OO8)&gt;0,MAX(OL8,OO8),"")</f>
        <v>51.44</v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>
        <f>IF(OG8&gt;0,OG8,"")</f>
        <v>13.6</v>
      </c>
      <c r="OU8" s="40">
        <f>IF(OH8&gt;0,OH8,"")</f>
        <v>14.74</v>
      </c>
      <c r="OV8" s="40">
        <f>IF(SUM(OE8:OH8)-OI8&gt;0,SUM(OE8:OH8)-OI8,"")</f>
        <v>52.34</v>
      </c>
      <c r="OW8" s="40">
        <f>IF(SUM(OP8,OS8,OV8)&gt;0,SUM(OP8,OS8,OV8),"")</f>
        <v>103.78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0" t="str">
        <f>IF(SX8&gt;0,SX8,"")</f>
        <v/>
      </c>
      <c r="TQ8" s="40" t="str">
        <f>IF(SY8&gt;0,SY8,"")</f>
        <v/>
      </c>
      <c r="TR8" s="40" t="str">
        <f>IF(SUM(SV8:SY8)-SZ8&gt;0,SUM(SV8:SY8)-SZ8,"")</f>
        <v/>
      </c>
      <c r="TS8" s="40" t="str">
        <f>IF(TC8&gt;0,TC8,"")</f>
        <v/>
      </c>
      <c r="TT8" s="40" t="str">
        <f>IF(TD8&gt;0,TD8,"")</f>
        <v/>
      </c>
      <c r="TU8" s="40" t="str">
        <f>IF(SUM(TA8:TD8)-TE8&gt;0,SUM(TA8:TD8)-TE8,"")</f>
        <v/>
      </c>
      <c r="TV8" s="40" t="str">
        <f>IF(MAX(TR8,TU8)&gt;0,MAX(TR8,TU8),"")</f>
        <v/>
      </c>
      <c r="TW8" s="40" t="str">
        <f>IF(TH8&gt;0,TH8,"")</f>
        <v/>
      </c>
      <c r="TX8" s="40" t="str">
        <f>IF(TI8&gt;0,TI8,"")</f>
        <v/>
      </c>
      <c r="TY8" s="40" t="str">
        <f>IF(SUM(TF8:TI8)-TJ8&gt;0,SUM(TF8:TI8)-TJ8,"")</f>
        <v/>
      </c>
      <c r="TZ8" s="40" t="str">
        <f>IF(TM8&gt;0,TM8,"")</f>
        <v/>
      </c>
      <c r="UA8" s="40" t="str">
        <f>IF(TN8&gt;0,TN8,"")</f>
        <v/>
      </c>
      <c r="UB8" s="40" t="str">
        <f>IF(SUM(TK8:TN8)-TO8&gt;0,SUM(TK8:TN8)-TO8,"")</f>
        <v/>
      </c>
      <c r="UC8" s="40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0" t="str">
        <f>IF(VN8&gt;0,VN8,"")</f>
        <v/>
      </c>
      <c r="WG8" s="40" t="str">
        <f>IF(VO8&gt;0,VO8,"")</f>
        <v/>
      </c>
      <c r="WH8" s="40" t="str">
        <f>IF(SUM(VL8:VO8)-VP8&gt;0,SUM(VL8:VO8)-VP8,"")</f>
        <v/>
      </c>
      <c r="WI8" s="40" t="str">
        <f>IF(VS8&gt;0,VS8,"")</f>
        <v/>
      </c>
      <c r="WJ8" s="40" t="str">
        <f>IF(VT8&gt;0,VT8,"")</f>
        <v/>
      </c>
      <c r="WK8" s="40" t="str">
        <f>IF(SUM(VQ8:VT8)-VU8&gt;0,SUM(VQ8:VT8)-VU8,"")</f>
        <v/>
      </c>
      <c r="WL8" s="40" t="str">
        <f>IF(MAX(WH8,WK8)&gt;0,MAX(WH8,WK8),"")</f>
        <v/>
      </c>
      <c r="WM8" s="40" t="str">
        <f>IF(VX8&gt;0,VX8,"")</f>
        <v/>
      </c>
      <c r="WN8" s="40" t="str">
        <f>IF(VY8&gt;0,VY8,"")</f>
        <v/>
      </c>
      <c r="WO8" s="40" t="str">
        <f>IF(SUM(VV8:VY8)-VZ8&gt;0,SUM(VV8:VY8)-VZ8,"")</f>
        <v/>
      </c>
      <c r="WP8" s="40" t="str">
        <f>IF(WC8&gt;0,WC8,"")</f>
        <v/>
      </c>
      <c r="WQ8" s="40" t="str">
        <f>IF(WD8&gt;0,WD8,"")</f>
        <v/>
      </c>
      <c r="WR8" s="40" t="str">
        <f>IF(SUM(WA8:WD8)-WE8&gt;0,SUM(WA8:WD8)-WE8,"")</f>
        <v/>
      </c>
      <c r="WS8" s="40" t="str">
        <f>IF(SUM(WL8,WO8,WR8)&gt;0,SUM(WL8,WO8,WR8),"")</f>
        <v/>
      </c>
      <c r="WT8" s="26">
        <f>IF($CP8="P",CA8,(CA8+AZ8)/2)</f>
        <v>14.65</v>
      </c>
      <c r="WU8" s="26">
        <f>IF($CP8="P",CB8,(CB8+BA8)/2)</f>
        <v>9</v>
      </c>
      <c r="WV8" s="26">
        <f>IF($CP8="P",CC8,(CC8+BB8)/2)</f>
        <v>12.899999999999999</v>
      </c>
      <c r="WW8" s="26">
        <f>IF($CP8="P",CD8,(CD8+BC8)/2)</f>
        <v>14.515000000000001</v>
      </c>
      <c r="WX8" s="26">
        <f>IF($CP8="P",CE8,(CE8+BD8)/2)</f>
        <v>0</v>
      </c>
      <c r="WY8" s="26">
        <f>IF($CP8="P",CF8,(CF8+BE8)/2)</f>
        <v>15.05</v>
      </c>
      <c r="WZ8" s="26">
        <f>IF($CP8="P",CG8,(CG8+BF8)/2)</f>
        <v>9.0500000000000007</v>
      </c>
      <c r="XA8" s="26">
        <f>IF($CP8="P",CH8,(CH8+BG8)/2)</f>
        <v>12.75</v>
      </c>
      <c r="XB8" s="26">
        <f>IF($CP8="P",CI8,(CI8+BH8)/2)</f>
        <v>14.71</v>
      </c>
      <c r="XC8" s="26">
        <f>IF($CP8="P",CJ8,(CJ8+BI8)/2)</f>
        <v>0.1</v>
      </c>
      <c r="XD8" s="26">
        <f>IF($CP8="P",CK8,(CK8+BJ8)/2)</f>
        <v>12.5</v>
      </c>
      <c r="XE8" s="26">
        <f>IF($CP8="P",CL8,(CL8+BK8)/2)</f>
        <v>7.1999999999999993</v>
      </c>
      <c r="XF8" s="26">
        <f>IF($CP8="P",CM8,(CM8+BL8)/2)</f>
        <v>10.75</v>
      </c>
      <c r="XG8" s="26">
        <f>IF($CP8="P",CN8,(CN8+BM8)/2)</f>
        <v>11.955</v>
      </c>
      <c r="XH8" s="26">
        <f>IF($CP8="P",CO8,(CO8+BN8)/2)</f>
        <v>0.3</v>
      </c>
      <c r="XI8" s="28" t="s">
        <v>55</v>
      </c>
      <c r="XJ8" s="11">
        <f>IF(WV8&gt;0,WV8,"")</f>
        <v>12.899999999999999</v>
      </c>
      <c r="XK8" s="11">
        <f>IF(WW8&gt;0,WW8,"")</f>
        <v>14.515000000000001</v>
      </c>
      <c r="XL8" s="11">
        <f>IF(SUM(WT8:WW8)-WX8&gt;0,SUM(WT8:WW8)-WX8,"")</f>
        <v>51.064999999999998</v>
      </c>
      <c r="XM8" s="11">
        <f>IF(XA8&gt;0,XA8,"")</f>
        <v>12.75</v>
      </c>
      <c r="XN8" s="11">
        <f>IF(XB8&gt;0,XB8,"")</f>
        <v>14.71</v>
      </c>
      <c r="XO8" s="11">
        <f>IF(SUM(WY8:XB8)-XC8&gt;0,SUM(WY8:XB8)-XC8,"")</f>
        <v>51.46</v>
      </c>
      <c r="XP8" s="11">
        <f>IF(MAX(XL8,XO8)&gt;0,MAX(XL8,XO8),"")</f>
        <v>51.46</v>
      </c>
      <c r="XQ8" s="11">
        <f>IF(XF8&gt;0,XF8,"")</f>
        <v>10.75</v>
      </c>
      <c r="XR8" s="11">
        <f>IF(XG8&gt;0,XG8,"")</f>
        <v>11.955</v>
      </c>
      <c r="XS8" s="11">
        <f>IF(SUM(XD8:XG8)-XH8&gt;0,SUM(XD8:XG8)-XH8,"")</f>
        <v>42.105000000000004</v>
      </c>
      <c r="XT8" s="11">
        <f>IF(SUM(XP8,XS8)&gt;0,SUM(XP8,XS8),"")</f>
        <v>93.564999999999998</v>
      </c>
    </row>
    <row r="9" spans="1:644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121</v>
      </c>
      <c r="C9" s="4" t="s">
        <v>3</v>
      </c>
      <c r="D9" s="4">
        <v>2001</v>
      </c>
      <c r="E9" s="9">
        <f>SUM(J9:V9)+SUM(J9:T9)*0.0000001+SUM(J9)*0.0000000000001</f>
        <v>233.62002334600518</v>
      </c>
      <c r="F9" s="3" t="str">
        <f>IF(OR(AND(AO9&gt;=AY$19,AO9&lt;&gt;"",AQ9&gt;=AY$23,AQ9&lt;&gt;"",AN9=""),AND(AR9&gt;=AY$19,AR9&lt;&gt;"",AT9&gt;=AY$23,AT9&lt;&gt;"",AN9=""),AND(AV9&gt;=AY$19,AV9&lt;&gt;"",AX9&gt;=AY$23,AX9&lt;&gt;"",AN9=""),AND(BP9&gt;=BZ$19,BP9&lt;&gt;"",BR9&gt;=BZ$23,BR9&lt;&gt;"",BO9=""),AND(BS9&gt;=BZ$19,BS9&lt;&gt;"",BU9&gt;=BZ$23,BU9&lt;&gt;"",BO9=""),AND(BW9&gt;=BZ$19,BW9&lt;&gt;"",BY9&gt;=BZ$23,BY9&lt;&gt;"",BO9=""),AND(CQ9&gt;=DA$19,CQ9&lt;&gt;"",CS9&gt;=DA$23,CS9&lt;&gt;"",CP9=""),AND(CT9&gt;=DA$19,CT9&lt;&gt;"",CV9&gt;=DA$23,CV9&lt;&gt;"",CP9=""),AND(CX9&gt;=DA$19,CX9&lt;&gt;"",CZ9&gt;=DA$23,CZ9&lt;&gt;"",CP9=""),AND(DX9&gt;=EK$19,DX9&lt;&gt;"",DZ9&gt;=EK$23,DZ9&lt;&gt;""),AND(EA9&gt;=EK$19,EA9&lt;&gt;"",EC9&gt;=EK$23,EC9&lt;&gt;""),AND(EE9&gt;=EK$19,EE9&lt;&gt;"",EG9&gt;=EK$23,EG9&lt;&gt;""),AND(EH9&gt;=EK$19,EH9&lt;&gt;"",EJ9&gt;=EK$23,EJ9&lt;&gt;""),AND(FF9&gt;=FS$19,FF9&lt;&gt;"",FH9&gt;=FS$23,FH9&lt;&gt;""),AND(FI9&gt;=FS$19,FI9&lt;&gt;"",FK9&gt;=FS$23,FK9&lt;&gt;""),AND(FM9&gt;=FS$19,FM9&lt;&gt;"",FO9&gt;=FS$23,FO9&lt;&gt;""),AND(FP9&gt;=FS$19,FP9&lt;&gt;"",FR9&gt;=FS$23,FR9&lt;&gt;""),AND(GN9&gt;=HA$19,GN9&lt;&gt;"",GP9&gt;=HA$23,GP9&lt;&gt;""),AND(GQ9&gt;=HA$19,GQ9&lt;&gt;"",GS9&gt;=HA$23,GS9&lt;&gt;""),AND(GU9&gt;=HA$19,GU9&lt;&gt;"",GW9&gt;=HA$23,GW9&lt;&gt;""),AND(GX9&gt;=HA$19,GX9&lt;&gt;"",GZ9&gt;=HA$23,GZ9&lt;&gt;""),AND(HV9&gt;=II$19,HV9&lt;&gt;"",HX9&gt;=II$23,HX9&lt;&gt;""),AND(HY9&gt;=II$19,HY9&lt;&gt;"",IA9&gt;=II$23,IA9&lt;&gt;""),AND(IC9&gt;=II$19,IC9&lt;&gt;"",IE9&gt;=II$23,IE9&lt;&gt;""),AND(IF9&gt;=II$19,IF9&lt;&gt;"",IH9&gt;=II$23,IH9&lt;&gt;""),AND(JD9&gt;=JQ$19,JD9&lt;&gt;"",JF9&gt;=JQ$23,JF9&lt;&gt;""),AND(JG9&gt;=JQ$19,JG9&lt;&gt;"",JI9&gt;=JQ$23,JI9&lt;&gt;""),AND(JK9&gt;=JQ$19,JK9&lt;&gt;"",JM9&gt;=JQ$23,JM9&lt;&gt;""),AND(JN9&gt;=JQ$19,JN9&lt;&gt;"",JP9&gt;=JQ$23,JP9&lt;&gt;""),AND(KL9&gt;=KY$19,KL9&lt;&gt;"",KN9&gt;=KY$23,KN9&lt;&gt;""),AND(KO9&gt;=KY$19,KO9&lt;&gt;"",KQ9&gt;=KY$23,KQ9&lt;&gt;""),AND(KS9&gt;=KY$19,KS9&lt;&gt;"",KU9&gt;=KY$23,KU9&lt;&gt;""),AND(KV9&gt;=KY$19,KV9&lt;&gt;"",KX9&gt;=KY$23,KX9&lt;&gt;""),AND(LT9&gt;=MG$19,LT9&lt;&gt;"",LV9&gt;=MG$23,LV9&lt;&gt;""),AND(LW9&gt;=MG$19,LW9&lt;&gt;"",LY9&gt;=MG$23,LY9&lt;&gt;""),AND(MA9&gt;=MG$19,MA9&lt;&gt;"",MC9&gt;=MG$23,MC9&lt;&gt;""),AND(MD9&gt;=MG$19,MD9&lt;&gt;"",MF9&gt;=MG$23,MF9&lt;&gt;""),AND(NB9&gt;=NO$19,NB9&lt;&gt;"",ND9&gt;=NO$23,ND9&lt;&gt;""),AND(NE9&gt;=NO$19,NE9&lt;&gt;"",NG9&gt;=NO$23,NG9&lt;&gt;""),AND(NI9&gt;=NO$19,NI9&lt;&gt;"",NK9&gt;=NO$23,NK9&lt;&gt;""),AND(NL9&gt;=NO$19,NL9&lt;&gt;"",NN9&gt;=NO$23,NN9&lt;&gt;""),AND(OJ9&gt;=OW$19,OJ9&lt;&gt;"",OL9&gt;=OW$23,OL9&lt;&gt;""),AND(OM9&gt;=OW$19,OM9&lt;&gt;"",OO9&gt;=OW$23,OO9&lt;&gt;""),AND(OQ9&gt;=OW$19,OQ9&lt;&gt;"",OS9&gt;=OW$23,OS9&lt;&gt;""),AND(OT9&gt;=OW$19,OT9&lt;&gt;"",OV9&gt;=OW$23,OV9&lt;&gt;""),AND(PR9&gt;=QE$19,PR9&lt;&gt;"",PT9&gt;=QE$23,PT9&lt;&gt;""),AND(PU9&gt;=QE$19,PU9&lt;&gt;"",PW9&gt;=QE$23,PW9&lt;&gt;""),AND(PY9&gt;=QE$19,PY9&lt;&gt;"",QA9&gt;=QE$23,QA9&lt;&gt;""),AND(QB9&gt;=QE$19,QB9&lt;&gt;"",QD9&gt;=QE$23,QD9&lt;&gt;""),AND(QZ9&gt;=RM$19,QZ9&lt;&gt;"",RB9&gt;=RM$23,RB9&lt;&gt;""),AND(RC9&gt;=RM$19,RC9&lt;&gt;"",RE9&gt;=RM$23,RE9&lt;&gt;""),AND(RG9&gt;=RM$19,RG9&lt;&gt;"",RI9&gt;=RM$23,RI9&lt;&gt;""),AND(RJ9&gt;=RM$19,RJ9&lt;&gt;"",RL9&gt;=RM$23,RL9&lt;&gt;""),AND(SH9&gt;=SU$19,SH9&lt;&gt;"",SJ9&gt;=SU$23,SJ9&lt;&gt;""),AND(SK9&gt;=SU$19,SK9&lt;&gt;"",SM9&gt;=SU$23,SM9&lt;&gt;""),AND(SO9&gt;=SU$19,SO9&lt;&gt;"",SQ9&gt;=SU$23,SQ9&lt;&gt;""),AND(SR9&gt;=SU$19,SR9&lt;&gt;"",ST9&gt;=SU$23,ST9&lt;&gt;""),AND(TP9&gt;=UC$19,TP9&lt;&gt;"",TR9&gt;=UC$23,TR9&lt;&gt;""),AND(TS9&gt;=UC$19,TS9&lt;&gt;"",TU9&gt;=UC$23,TU9&lt;&gt;""),AND(TW9&gt;=UC$19,TW9&lt;&gt;"",TY9&gt;=UC$23,TYY9&lt;&gt;""),AND(TZ9&gt;=UC$19,TZ9&lt;&gt;"",UB9&gt;=UC$23,UB9&lt;&gt;""),AND(UX9&gt;=VK$19,UX9&lt;&gt;"",UZ9&gt;=VK$23,UZ9&lt;&gt;""),AND(VA9&gt;=VK$19,VA9&lt;&gt;"",VC9&gt;=VK$23,VC9&lt;&gt;""),AND(VE9&gt;=VK$19,VE9&lt;&gt;"",VG9&gt;=VK$23,VG9&lt;&gt;""),AND(VH9&gt;=VK$19,VH9&lt;&gt;"",VJ9&gt;=VK$23,VJ9&lt;&gt;""),AND(WF9&gt;=WS$19,WF9&lt;&gt;"",WH9&gt;=WS$23,WH9&lt;&gt;""),AND(WI9&gt;=WS$19,WI9&lt;&gt;"",WK9&gt;=WS$23,WK9&lt;&gt;""),AND(WM9&gt;=WS$19,WM9&lt;&gt;"",WO9&gt;=WS$23,WO9&lt;&gt;""),AND(WP9&gt;=WS$19,WP9&lt;&gt;"",WR9&gt;=WS$23,WR9&lt;&gt;"")),"P","")</f>
        <v>P</v>
      </c>
      <c r="G9" s="3" t="str">
        <f>IF(OR(AND(AQ9&gt;=AY$23,AQ9&lt;&gt;"",AN9=""),AND(AT9&gt;=AY$23,AT9&lt;&gt;"",AN9=""),AND(AX9&gt;=AY$23,AX9&lt;&gt;"",AN9=""),AND(BR9&gt;=BZ$23,BR9&lt;&gt;"",BO9=""),AND(BU9&gt;=BZ$23,BU9&lt;&gt;"",BO9=""),AND(BY9&gt;=BZ$23,BY9&lt;&gt;"",BO9=""),AND(CS9&gt;=DA$23,CS9&lt;&gt;"",CP9=""),AND(CV9&gt;=DA$23,CV9&lt;&gt;"",CP9=""),AND(CZ9&gt;=DA$23,CZ9&lt;&gt;"",CP9=""),AND(DZ9&gt;=EK$23,DZ9&lt;&gt;""),AND(EC9&gt;=EK$23,EC9&lt;&gt;""),AND(EG9&gt;=EK$23,EG9&lt;&gt;""),AND(EJ9&gt;=EK$23,EJ9&lt;&gt;""),AND(FH9&gt;=FS$23,FH9&lt;&gt;""),AND(FK9&gt;=FS$23,FK9&lt;&gt;""),AND(FO9&gt;=FS$23,FO9&lt;&gt;""),AND(FR9&gt;=FS$23,FR9&lt;&gt;""),AND(GP9&gt;=HA$23,GP9&lt;&gt;""),AND(GS9&gt;=HA$23,GS9&lt;&gt;""),AND(GW9&gt;=HA$23,GW9&lt;&gt;""),AND(GZ9&gt;=HA$23,GZ9&lt;&gt;""),AND(HX9&gt;=II$23,HX9&lt;&gt;""),AND(IA9&gt;=II$23,IA9&lt;&gt;""),AND(IE9&gt;=II$23,IE9&lt;&gt;""),AND(IH9&gt;=II$23,IH9&lt;&gt;""),AND(JF9&gt;=JQ$23,JF9&lt;&gt;""),AND(JI9&gt;=JQ$23,JI9&lt;&gt;""),AND(JM9&gt;=JQ$23,JM9&lt;&gt;""),AND(JP9&gt;=JQ$23,JP9&lt;&gt;""),AND(KN9&gt;=KY$23,KN9&lt;&gt;""),AND(KQ9&gt;=KY$23,KQ9&lt;&gt;""),AND(KU9&gt;=KY$23,KU9&lt;&gt;""),AND(KX9&gt;=KY$23,KX9&lt;&gt;""),AND(LV9&gt;=MG$23,LV9&lt;&gt;""),AND(LY9&gt;=MG$23,LY9&lt;&gt;""),AND(MC9&gt;=MG$23,MC9&lt;&gt;""),AND(MF9&gt;=MG$23,MF9&lt;&gt;""),AND(ND9&gt;=NO$23,ND9&lt;&gt;""),AND(NG9&gt;=NO$23,NG9&lt;&gt;""),AND(NK9&gt;=NO$23,NK9&lt;&gt;""),AND(NN9&gt;=NO$23,NN9&lt;&gt;""),AND(OL9&gt;=OW$23,OL9&lt;&gt;""),AND(OO9&gt;=OW$23,OO9&lt;&gt;""),AND(OS9&gt;=OW$23,OS9&lt;&gt;""),AND(OV9&gt;=OW$23,OV9&lt;&gt;""),AND(PT9&gt;=QE$23,PT9&lt;&gt;""),AND(PW9&gt;=QE$23,PW9&lt;&gt;""),AND(QA9&gt;=QE$23,QA9&lt;&gt;""),AND(QD9&gt;=QE$23,QD9&lt;&gt;""),AND(RB9&gt;=RM$23,RB9&lt;&gt;""),AND(RE9&gt;=RM$23,RE9&lt;&gt;""),AND(RI9&gt;=RM$23,RI9&lt;&gt;""),AND(RL9&gt;=RM$23,RL9&lt;&gt;""),AND(SJ9&gt;=SU$23,SJ9&lt;&gt;""),AND(SM9&gt;=SU$23,SM9&lt;&gt;""),AND(SQ9&gt;=SU$23,SQ9&lt;&gt;""),AND(ST9&gt;=SU$23,ST9&lt;&gt;""),AND(TR9&gt;=UC$23,TR9&lt;&gt;""),AND(TU9&gt;=UC$23,TU9&lt;&gt;""),AND(TY9&gt;=UC$23,TYY9&lt;&gt;""),AND(UB9&gt;=UC$23,UB9&lt;&gt;""),AND(UZ9&gt;=VK$23,UZ9&lt;&gt;""),AND(VC9&gt;=VK$23,VC9&lt;&gt;""),AND(VG9&gt;=VK$23,VG9&lt;&gt;""),AND(VJ9&gt;=VK$23,VJ9&lt;&gt;""),AND(WH9&gt;=WS$23,WH9&lt;&gt;""),AND(WK9&gt;=WS$23,WK9&lt;&gt;""),AND(WO9&gt;=WS$23,WO9&lt;&gt;""),AND(WR9&gt;=WS$23,WR9&lt;&gt;"")),"P","")</f>
        <v>P</v>
      </c>
      <c r="H9" s="36" t="str">
        <f>IF(AND(G9="P",F9=""),"No DD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$346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Merit",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Excellence",IF(I9="P","Worlds Team",IF(F9="P","National Team","")))))</f>
        <v>Worlds Team</v>
      </c>
      <c r="I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13.8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$19,AP9,0),IF(AR9&gt;=$AY$19,AS9,0),IF(AV9&gt;=$AY$19,AW9,0),IF(BP9&gt;=$BZ$19,BQ9,0),IF(BS9&gt;=$BZ$19,BT9,0),IF(BW9&gt;=$BZ$19,BX9,0),IF(CQ9&gt;=$DA$19,CR9,0),IF(CT9&gt;=$DA$19,CU9,0),IF(CX9&gt;=$DA$19,CY9,0),IF(DX9&gt;=$EK$19,DY9,0),IF(EA9&gt;=$EK$19,EB9,0),IF(EE9&gt;=$EK$19,EF9,0),IF(EH9&gt;=$EK$19,EI9,0),IF(FF9&gt;=$FS$19,FG9,0),IF(FI9&gt;=$FS$19,FJ9,0),IF(FM9&gt;=$FS$19,FN9,0),IF(FP9&gt;=$FS$19,FQ9,0),IF(GN9&gt;=$HA$19,GO9,0),IF(GQ9&gt;=$HA$19,GR9,0),IF(GU9&gt;=$HA$19,GV9,0),IF(GX9&gt;=$HA$19,GY9,0),IF(HV9&gt;=$II$19,HW9,0),IF(HY9&gt;=$II$19,HZ9,0),IF(IC9&gt;=$II$19,ID9,0),IF(IF9&gt;=$II$19,IG9,0),IF(JD9&gt;=$JQ$19,JE9,0),IF(JG9&gt;=$JQ$19,JH9,0),IF(JK9&gt;=$JQ$19,JL9,0),IF(JN9&gt;=$JQ$19,JO9,0),IF(KL9&gt;=$KY$19,KM9,0),IF(KO9&gt;=$KY$19,KP9,0),IF(KS9&gt;=$KY$19,KT9,0),IF(KV9&gt;=$KY$19,KW9,0),IF(LT9&gt;=$MG$19,LU9,0),IF(LW9&gt;=$MG$19,LX9,0),IF(MA9&gt;=$MG$19,MB9,0),IF(MD9&gt;=$MG$19,ME9,0),IF(NB9&gt;=$NO$19,NC9,0),IF(NE9&gt;=$NO$19,NF9,0),IF(NI9&gt;=$NO$19,NJ9,0),IF(NL9&gt;=$NO$19,NM9,0),IF(OJ9&gt;=$OW$19,OK9,0),IF(OM9&gt;=$OW$19,ON9,0),IF(OQ9&gt;=$OW$19,OR9,0),IF(OT9&gt;=$OW$19,OU9,0),IF(PR9&gt;=$QE$19,PS9,0),IF(PU9&gt;=$QE$19,PV9,0),IF(PY9&gt;=$QE$19,PZ9,0),IF(QB9&gt;=$QE$19,QC9,0),IF(QZ9&gt;=$RM$19,RA9,0),IF(RC9&gt;=$RM$19,RD9,0),IF(RG9&gt;=$RM$19,RH9,0),IF(RJ9&gt;=$RM$19,RK9,0),IF(SH9&gt;=$SU$19,SI9,0),IF(SK9&gt;=$SU$19,SL9,0),IF(SO9&gt;=$SU$19,SP9,0),IF(SR9&gt;=$SU$19,SS9,0),IF(TP9&gt;=$UC$19,TQ9,0),IF(TS9&gt;=$UC$19,TT9,0),IF(TW9&gt;=$UC$19,TX9,0),IF(TZ9&gt;=$UC$19,UA9,0),IF(UX9&gt;=$VK$19,UY9,0),IF(VA9&gt;=$VK$19,VB9,0),IF(VE9&gt;=$VK$19,VF9,0),IF(VH9&gt;=$VK$19,VI9,0),IF(WF9&gt;=$WS$19,WG9,0),IF(WI9&gt;=$WS$19,WJ9,0),IF(WM9&gt;=$WS$19,WN9,0),IF(WP9&gt;=$WS$19,WQ9,0))&gt;0,MAX(IF(AO9&gt;=$AY$19,AP9,0),IF(AR9&gt;=$AY$19,AS9,0),IF(AV9&gt;=$AY$19,AW9,0),IF(BP9&gt;=$BZ$19,BQ9,0),IF(BS9&gt;=$BZ$19,BT9,0),IF(BW9&gt;=$BZ$19,BX9,0),IF(CQ9&gt;=$DA$19,CR9,0),IF(CT9&gt;=$DA$19,CU9,0),IF(CX9&gt;=$DA$19,CY9,0),IF(DX9&gt;=$EK$19,DY9,0),IF(EA9&gt;=$EK$19,EB9,0),IF(EE9&gt;=$EK$19,EF9,0),IF(EH9&gt;=$EK$19,EI9,0),IF(FF9&gt;=$FS$19,FG9,0),IF(FI9&gt;=$FS$19,FJ9,0),IF(FM9&gt;=$FS$19,FN9,0),IF(FP9&gt;=$FS$19,FQ9,0),IF(GN9&gt;=$HA$19,GO9,0),IF(GQ9&gt;=$HA$19,GR9,0),IF(GU9&gt;=$HA$19,GV9,0),IF(GX9&gt;=$HA$19,GY9,0),IF(HV9&gt;=$II$19,HW9,0),IF(HY9&gt;=$II$19,HZ9,0),IF(IC9&gt;=$II$19,ID9,0),IF(IF9&gt;=$II$19,IG9,0),IF(JD9&gt;=$JQ$19,JE9,0),IF(JG9&gt;=$JQ$19,JH9,0),IF(JK9&gt;=$JQ$19,JL9,0),IF(JN9&gt;=$JQ$19,JO9,0),IF(KL9&gt;=$KY$19,KM9,0),IF(KO9&gt;=$KY$19,KP9,0),IF(KS9&gt;=$KY$19,KT9,0),IF(KV9&gt;=$KY$19,KW9,0),IF(LT9&gt;=$MG$19,LU9,0),IF(LW9&gt;=$MG$19,LX9,0),IF(MA9&gt;=$MG$19,MB9,0),IF(MD9&gt;=$MG$19,ME9,0),IF(NB9&gt;=$NO$19,NC9,0),IF(NE9&gt;=$NO$19,NF9,0),IF(NI9&gt;=$NO$19,NJ9,0),IF(NL9&gt;=$NO$19,NM9,0),IF(OJ9&gt;=$OW$19,OK9,0),IF(OM9&gt;=$OW$19,ON9,0),IF(OQ9&gt;=$OW$19,OR9,0),IF(OT9&gt;=$OW$19,OU9,0),IF(PR9&gt;=$QE$19,PS9,0),IF(PU9&gt;=$QE$19,PV9,0),IF(PY9&gt;=$QE$19,PZ9,0),IF(QB9&gt;=$QE$19,QC9,0),IF(QZ9&gt;=$RM$19,RA9,0),IF(RC9&gt;=$RM$19,RD9,0),IF(RG9&gt;=$RM$19,RH9,0),IF(RJ9&gt;=$RM$19,RK9,0),IF(SH9&gt;=$SU$19,SI9,0),IF(SK9&gt;=$SU$19,SL9,0),IF(SO9&gt;=$SU$19,SP9,0),IF(SR9&gt;=$SU$19,SS9,0),IF(TP9&gt;=$UC$19,TQ9,0),IF(TS9&gt;=$UC$19,TT9,0),IF(TW9&gt;=$UC$19,TX9,0),IF(TZ9&gt;=$UC$19,UA9,0),IF(UX9&gt;=$VK$19,UY9,0),IF(VA9&gt;=$VK$19,VB9,0),IF(VE9&gt;=$VK$19,VF9,0),IF(VH9&gt;=$VK$19,VI9,0),IF(WF9&gt;=$WS$19,WG9,0),IF(WI9&gt;=$WS$19,WJ9,0),IF(WM9&gt;=$WS$19,WN9,0),IF(WP9&gt;=$WS$19,WQ9,0)),0)</f>
        <v>15.22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2023 Domestic 3rd Trial</v>
      </c>
      <c r="V9" s="8">
        <f>IF(MAX(DB9,DC9)&gt;0,MAX(DB9,DC9),"")</f>
        <v>0.15999999999999659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World Cup SUI (Jun 29)</v>
      </c>
      <c r="Y9" s="22">
        <v>14.4</v>
      </c>
      <c r="Z9" s="22">
        <v>8.6999999999999993</v>
      </c>
      <c r="AA9" s="22">
        <v>13.1</v>
      </c>
      <c r="AB9" s="22">
        <v>14.66</v>
      </c>
      <c r="AC9" s="22">
        <v>0</v>
      </c>
      <c r="AD9" s="22">
        <v>14.3</v>
      </c>
      <c r="AE9" s="22">
        <v>9</v>
      </c>
      <c r="AF9" s="22">
        <v>13.1</v>
      </c>
      <c r="AG9" s="22">
        <v>14.92</v>
      </c>
      <c r="AH9" s="22">
        <v>0</v>
      </c>
      <c r="AI9" s="22">
        <v>14.9</v>
      </c>
      <c r="AJ9" s="22">
        <v>8.3000000000000007</v>
      </c>
      <c r="AK9" s="22">
        <v>13.1</v>
      </c>
      <c r="AL9" s="22">
        <v>15.22</v>
      </c>
      <c r="AM9" s="22">
        <v>0</v>
      </c>
      <c r="AN9" s="27"/>
      <c r="AO9" s="38">
        <f>IF(AA9&gt;0,AA9,"")</f>
        <v>13.1</v>
      </c>
      <c r="AP9" s="38">
        <f>IF(AB9&gt;0,AB9,"")</f>
        <v>14.66</v>
      </c>
      <c r="AQ9" s="40">
        <f>IF(SUM(Y9:AB9)-AC9&gt;0,SUM(Y9:AB9)-AC9,"")</f>
        <v>50.86</v>
      </c>
      <c r="AR9" s="40">
        <f>IF(AF9&gt;0,AF9,"")</f>
        <v>13.1</v>
      </c>
      <c r="AS9" s="40">
        <f>IF(AG9&gt;0,AG9,"")</f>
        <v>14.92</v>
      </c>
      <c r="AT9" s="40">
        <f>IF(SUM(AD9:AG9)-AH9&gt;0,SUM(AD9:AG9)-AH9,"")</f>
        <v>51.32</v>
      </c>
      <c r="AU9" s="40">
        <f>IF(AQ9="","",MAX(AQ9,AT9))</f>
        <v>51.32</v>
      </c>
      <c r="AV9" s="40">
        <f>IF(AK9&gt;0,AK9,"")</f>
        <v>13.1</v>
      </c>
      <c r="AW9" s="40">
        <f>IF(AL9&gt;0,AL9,"")</f>
        <v>15.22</v>
      </c>
      <c r="AX9" s="40">
        <f>IF(SUM(AI9:AL9)-AM9&gt;0,SUM(AI9:AL9)-AM9,"")</f>
        <v>51.52</v>
      </c>
      <c r="AY9" s="40">
        <f>IF(SUM(AU9,AX9)&gt;0,SUM(AU9,AX9),"")</f>
        <v>102.84</v>
      </c>
      <c r="AZ9" s="26">
        <v>2.9</v>
      </c>
      <c r="BA9" s="26">
        <v>1.8</v>
      </c>
      <c r="BB9" s="26">
        <v>3.2</v>
      </c>
      <c r="BC9" s="26">
        <v>3.19</v>
      </c>
      <c r="BD9" s="26">
        <v>0</v>
      </c>
      <c r="BE9" s="26">
        <v>14.9</v>
      </c>
      <c r="BF9" s="26">
        <v>9.6</v>
      </c>
      <c r="BG9" s="26">
        <v>11.5</v>
      </c>
      <c r="BH9" s="26">
        <v>14.74</v>
      </c>
      <c r="BI9" s="26">
        <v>0</v>
      </c>
      <c r="BJ9" s="26">
        <v>14.3</v>
      </c>
      <c r="BK9" s="26">
        <v>8.9</v>
      </c>
      <c r="BL9" s="26">
        <v>13.8</v>
      </c>
      <c r="BM9" s="26">
        <v>14.29</v>
      </c>
      <c r="BN9" s="26">
        <v>0</v>
      </c>
      <c r="BO9" s="28"/>
      <c r="BP9" s="39">
        <f>IF(BB9&gt;0,BB9,"")</f>
        <v>3.2</v>
      </c>
      <c r="BQ9" s="39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2">
        <v>9.9</v>
      </c>
      <c r="CB9" s="22">
        <v>8.9</v>
      </c>
      <c r="CC9" s="22">
        <v>10</v>
      </c>
      <c r="CD9" s="22">
        <v>14.25</v>
      </c>
      <c r="CE9" s="22">
        <v>1.4</v>
      </c>
      <c r="CF9" s="22">
        <v>13.6</v>
      </c>
      <c r="CG9" s="22">
        <v>9</v>
      </c>
      <c r="CH9" s="22">
        <v>10.8</v>
      </c>
      <c r="CI9" s="22">
        <v>14.05</v>
      </c>
      <c r="CJ9" s="22">
        <v>0.4</v>
      </c>
      <c r="CK9" s="22">
        <f>(BJ9+AI9)/2</f>
        <v>14.600000000000001</v>
      </c>
      <c r="CL9" s="22">
        <f>(BK9+AJ9)/2</f>
        <v>8.6000000000000014</v>
      </c>
      <c r="CM9" s="22">
        <f>(BL9+AK9)/2</f>
        <v>13.45</v>
      </c>
      <c r="CN9" s="22">
        <f>(BM9+AL9)/2</f>
        <v>14.754999999999999</v>
      </c>
      <c r="CO9" s="22">
        <f>(BN9+AM9)/2</f>
        <v>0</v>
      </c>
      <c r="CP9" s="27" t="s">
        <v>55</v>
      </c>
      <c r="CQ9" s="38">
        <f>IF(CC9&gt;0,CC9,"")</f>
        <v>10</v>
      </c>
      <c r="CR9" s="38">
        <f>IF(CD9&gt;0,CD9,"")</f>
        <v>14.25</v>
      </c>
      <c r="CS9" s="40">
        <f>IF(SUM(CA9:CD9)-CE9&gt;0,SUM(CA9:CD9)-CE9,"")</f>
        <v>41.65</v>
      </c>
      <c r="CT9" s="40">
        <f>IF(CH9&gt;0,CH9,"")</f>
        <v>10.8</v>
      </c>
      <c r="CU9" s="40">
        <f>IF(CI9&gt;0,CI9,"")</f>
        <v>14.05</v>
      </c>
      <c r="CV9" s="40">
        <f>IF(SUM(CF9:CI9)-CJ9&gt;0,SUM(CF9:CI9)-CJ9,"")</f>
        <v>47.050000000000004</v>
      </c>
      <c r="CW9" s="40">
        <f>IF(CS9="","",MAX(CS9,CV9))</f>
        <v>47.050000000000004</v>
      </c>
      <c r="CX9" s="40">
        <f>IF(CM9&gt;0,CM9,"")</f>
        <v>13.45</v>
      </c>
      <c r="CY9" s="40">
        <f>IF(CN9&gt;0,CN9,"")</f>
        <v>14.754999999999999</v>
      </c>
      <c r="CZ9" s="40">
        <f>IF(SUM(CK9:CN9)-CO9&gt;0,SUM(CK9:CN9)-CO9,"")</f>
        <v>51.405000000000001</v>
      </c>
      <c r="DA9" s="40">
        <f>IF(SUM(CW9,CZ9)&gt;0,SUM(CW9,CZ9),"")</f>
        <v>98.455000000000013</v>
      </c>
      <c r="DB9" s="51">
        <f>IF(MAX(ED9,FL9,GT9,IB9,JJ9,KR9,LZ9,NH9,OP9,PX9,RF9,SN9,TV9,VD9,WWL9)-IF(N9="",0,N9)&gt;0.001,MAX(ED9,FL9,GT9,IB9,JJ9,KR9,LZ9,NH9,OP9,PX9,RF9,SN9,TV9,VD9,WL9)-IF(N9="",0,N9),"")</f>
        <v>0.15999999999999659</v>
      </c>
      <c r="DC9" s="51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>
        <v>2.6</v>
      </c>
      <c r="OY9" s="18">
        <v>1.7</v>
      </c>
      <c r="OZ9" s="18">
        <v>2.9</v>
      </c>
      <c r="PA9" s="18">
        <v>3.08</v>
      </c>
      <c r="PB9" s="18">
        <v>0</v>
      </c>
      <c r="PC9" s="18">
        <v>13.5</v>
      </c>
      <c r="PD9" s="18">
        <v>8.9</v>
      </c>
      <c r="PE9" s="18">
        <v>12.2</v>
      </c>
      <c r="PF9" s="18">
        <v>14.64</v>
      </c>
      <c r="PG9" s="18">
        <v>0</v>
      </c>
      <c r="PH9" s="18">
        <v>14.8</v>
      </c>
      <c r="PI9" s="18">
        <v>9.1</v>
      </c>
      <c r="PJ9" s="18">
        <v>12.4</v>
      </c>
      <c r="PK9" s="18">
        <v>14.95</v>
      </c>
      <c r="PL9" s="18">
        <v>0</v>
      </c>
      <c r="PM9" s="18"/>
      <c r="PN9" s="18"/>
      <c r="PO9" s="18"/>
      <c r="PP9" s="18"/>
      <c r="PQ9" s="18"/>
      <c r="PR9" s="11">
        <f>IF(OZ9&gt;0,OZ9,"")</f>
        <v>2.9</v>
      </c>
      <c r="PS9" s="11">
        <f>IF(PA9&gt;0,PA9,"")</f>
        <v>3.08</v>
      </c>
      <c r="PT9" s="11">
        <f>IF(SUM(OX9:PA9)-PB9&gt;0,SUM(OX9:PA9)-PB9,"")</f>
        <v>10.28</v>
      </c>
      <c r="PU9" s="11">
        <f>IF(PE9&gt;0,PE9,"")</f>
        <v>12.2</v>
      </c>
      <c r="PV9" s="11">
        <f>IF(PF9&gt;0,PF9,"")</f>
        <v>14.64</v>
      </c>
      <c r="PW9" s="11">
        <f>IF(SUM(PC9:PF9)-PG9&gt;0,SUM(PC9:PF9)-PG9,"")</f>
        <v>49.239999999999995</v>
      </c>
      <c r="PX9" s="11">
        <f>IF(MAX(PT9,PW9)&gt;0,MAX(PT9,PW9),"")</f>
        <v>49.239999999999995</v>
      </c>
      <c r="PY9" s="11">
        <f>IF(PJ9&gt;0,PJ9,"")</f>
        <v>12.4</v>
      </c>
      <c r="PZ9" s="11">
        <f>IF(PK9&gt;0,PK9,"")</f>
        <v>14.95</v>
      </c>
      <c r="QA9" s="11">
        <f>IF(SUM(PH9:PK9)-PL9&gt;0,SUM(PH9:PK9)-PL9,"")</f>
        <v>51.25</v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IF(SUM(PX9,QA9,QD9)&gt;0,SUM(PX9,QA9,QD9),"")</f>
        <v>100.49</v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>
        <v>1.4</v>
      </c>
      <c r="RO9" s="18">
        <v>0.9</v>
      </c>
      <c r="RP9" s="18">
        <v>2</v>
      </c>
      <c r="RQ9" s="18">
        <v>1.65</v>
      </c>
      <c r="RR9" s="18">
        <v>0</v>
      </c>
      <c r="RS9" s="18">
        <v>13.2</v>
      </c>
      <c r="RT9" s="18">
        <v>9.3000000000000007</v>
      </c>
      <c r="RU9" s="18">
        <v>13.8</v>
      </c>
      <c r="RV9" s="18">
        <v>14.6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>IF(RP9&gt;0,RP9,"")</f>
        <v>2</v>
      </c>
      <c r="SI9" s="11">
        <f>IF(RQ9&gt;0,RQ9,"")</f>
        <v>1.65</v>
      </c>
      <c r="SJ9" s="11">
        <f>IF(SUM(RN9:RQ9)-RR9&gt;0,SUM(RN9:RQ9)-RR9,"")</f>
        <v>5.9499999999999993</v>
      </c>
      <c r="SK9" s="11">
        <f>IF(RU9&gt;0,RU9,"")</f>
        <v>13.8</v>
      </c>
      <c r="SL9" s="11">
        <f>IF(RV9&gt;0,RV9,"")</f>
        <v>14.6</v>
      </c>
      <c r="SM9" s="11">
        <f>IF(SUM(RS9:RV9)-RW9&gt;0,SUM(RS9:RV9)-RW9,"")</f>
        <v>50.9</v>
      </c>
      <c r="SN9" s="11">
        <f>IF(MAX(SJ9,SM9)&gt;0,MAX(SJ9,SM9),"")</f>
        <v>50.9</v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>
        <f>IF(SUM(SN9,SQ9,ST9)&gt;0,SUM(SN9,SQ9,ST9),"")</f>
        <v>50.9</v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0" t="str">
        <f>IF(SX9&gt;0,SX9,"")</f>
        <v/>
      </c>
      <c r="TQ9" s="40" t="str">
        <f>IF(SY9&gt;0,SY9,"")</f>
        <v/>
      </c>
      <c r="TR9" s="40" t="str">
        <f>IF(SUM(SV9:SY9)-SZ9&gt;0,SUM(SV9:SY9)-SZ9,"")</f>
        <v/>
      </c>
      <c r="TS9" s="40" t="str">
        <f>IF(TC9&gt;0,TC9,"")</f>
        <v/>
      </c>
      <c r="TT9" s="40" t="str">
        <f>IF(TD9&gt;0,TD9,"")</f>
        <v/>
      </c>
      <c r="TU9" s="40" t="str">
        <f>IF(SUM(TA9:TD9)-TE9&gt;0,SUM(TA9:TD9)-TE9,"")</f>
        <v/>
      </c>
      <c r="TV9" s="40" t="str">
        <f>IF(MAX(TR9,TU9)&gt;0,MAX(TR9,TU9),"")</f>
        <v/>
      </c>
      <c r="TW9" s="40" t="str">
        <f>IF(TH9&gt;0,TH9,"")</f>
        <v/>
      </c>
      <c r="TX9" s="40" t="str">
        <f>IF(TI9&gt;0,TI9,"")</f>
        <v/>
      </c>
      <c r="TY9" s="40" t="str">
        <f>IF(SUM(TF9:TI9)-TJ9&gt;0,SUM(TF9:TI9)-TJ9,"")</f>
        <v/>
      </c>
      <c r="TZ9" s="40" t="str">
        <f>IF(TM9&gt;0,TM9,"")</f>
        <v/>
      </c>
      <c r="UA9" s="40" t="str">
        <f>IF(TN9&gt;0,TN9,"")</f>
        <v/>
      </c>
      <c r="UB9" s="40" t="str">
        <f>IF(SUM(TK9:TN9)-TO9&gt;0,SUM(TK9:TN9)-TO9,"")</f>
        <v/>
      </c>
      <c r="UC9" s="40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0" t="str">
        <f>IF(VN9&gt;0,VN9,"")</f>
        <v/>
      </c>
      <c r="WG9" s="40" t="str">
        <f>IF(VO9&gt;0,VO9,"")</f>
        <v/>
      </c>
      <c r="WH9" s="40" t="str">
        <f>IF(SUM(VL9:VO9)-VP9&gt;0,SUM(VL9:VO9)-VP9,"")</f>
        <v/>
      </c>
      <c r="WI9" s="40" t="str">
        <f>IF(VS9&gt;0,VS9,"")</f>
        <v/>
      </c>
      <c r="WJ9" s="40" t="str">
        <f>IF(VT9&gt;0,VT9,"")</f>
        <v/>
      </c>
      <c r="WK9" s="40" t="str">
        <f>IF(SUM(VQ9:VT9)-VU9&gt;0,SUM(VQ9:VT9)-VU9,"")</f>
        <v/>
      </c>
      <c r="WL9" s="40" t="str">
        <f>IF(MAX(WH9,WK9)&gt;0,MAX(WH9,WK9),"")</f>
        <v/>
      </c>
      <c r="WM9" s="40" t="str">
        <f>IF(VX9&gt;0,VX9,"")</f>
        <v/>
      </c>
      <c r="WN9" s="40" t="str">
        <f>IF(VY9&gt;0,VY9,"")</f>
        <v/>
      </c>
      <c r="WO9" s="40" t="str">
        <f>IF(SUM(VV9:VY9)-VZ9&gt;0,SUM(VV9:VY9)-VZ9,"")</f>
        <v/>
      </c>
      <c r="WP9" s="40" t="str">
        <f>IF(WC9&gt;0,WC9,"")</f>
        <v/>
      </c>
      <c r="WQ9" s="40" t="str">
        <f>IF(WD9&gt;0,WD9,"")</f>
        <v/>
      </c>
      <c r="WR9" s="40" t="str">
        <f>IF(SUM(WA9:WD9)-WE9&gt;0,SUM(WA9:WD9)-WE9,"")</f>
        <v/>
      </c>
      <c r="WS9" s="40" t="str">
        <f>IF(SUM(WL9,WO9,WR9)&gt;0,SUM(WL9,WO9,WR9),"")</f>
        <v/>
      </c>
      <c r="WT9" s="26">
        <f>IF($CP9="P",CA9,(CA9+AZ9)/2)</f>
        <v>9.9</v>
      </c>
      <c r="WU9" s="26">
        <f>IF($CP9="P",CB9,(CB9+BA9)/2)</f>
        <v>8.9</v>
      </c>
      <c r="WV9" s="26">
        <f>IF($CP9="P",CC9,(CC9+BB9)/2)</f>
        <v>10</v>
      </c>
      <c r="WW9" s="26">
        <f>IF($CP9="P",CD9,(CD9+BC9)/2)</f>
        <v>14.25</v>
      </c>
      <c r="WX9" s="26">
        <f>IF($CP9="P",CE9,(CE9+BD9)/2)</f>
        <v>1.4</v>
      </c>
      <c r="WY9" s="26">
        <f>IF($CP9="P",CF9,(CF9+BE9)/2)</f>
        <v>13.6</v>
      </c>
      <c r="WZ9" s="26">
        <f>IF($CP9="P",CG9,(CG9+BF9)/2)</f>
        <v>9</v>
      </c>
      <c r="XA9" s="26">
        <f>IF($CP9="P",CH9,(CH9+BG9)/2)</f>
        <v>10.8</v>
      </c>
      <c r="XB9" s="26">
        <f>IF($CP9="P",CI9,(CI9+BH9)/2)</f>
        <v>14.05</v>
      </c>
      <c r="XC9" s="26">
        <f>IF($CP9="P",CJ9,(CJ9+BI9)/2)</f>
        <v>0.4</v>
      </c>
      <c r="XD9" s="26">
        <f>IF($CP9="P",CK9,(CK9+BJ9)/2)</f>
        <v>14.600000000000001</v>
      </c>
      <c r="XE9" s="26">
        <f>IF($CP9="P",CL9,(CL9+BK9)/2)</f>
        <v>8.6000000000000014</v>
      </c>
      <c r="XF9" s="26">
        <f>IF($CP9="P",CM9,(CM9+BL9)/2)</f>
        <v>13.45</v>
      </c>
      <c r="XG9" s="26">
        <f>IF($CP9="P",CN9,(CN9+BM9)/2)</f>
        <v>14.754999999999999</v>
      </c>
      <c r="XH9" s="26">
        <f>IF($CP9="P",CO9,(CO9+BN9)/2)</f>
        <v>0</v>
      </c>
      <c r="XI9" s="28" t="s">
        <v>55</v>
      </c>
      <c r="XJ9" s="11">
        <f>IF(WV9&gt;0,WV9,"")</f>
        <v>10</v>
      </c>
      <c r="XK9" s="11">
        <f>IF(WW9&gt;0,WW9,"")</f>
        <v>14.25</v>
      </c>
      <c r="XL9" s="11">
        <f>IF(SUM(WT9:WW9)-WX9&gt;0,SUM(WT9:WW9)-WX9,"")</f>
        <v>41.65</v>
      </c>
      <c r="XM9" s="11">
        <f>IF(XA9&gt;0,XA9,"")</f>
        <v>10.8</v>
      </c>
      <c r="XN9" s="11">
        <f>IF(XB9&gt;0,XB9,"")</f>
        <v>14.05</v>
      </c>
      <c r="XO9" s="11">
        <f>IF(SUM(WY9:XB9)-XC9&gt;0,SUM(WY9:XB9)-XC9,"")</f>
        <v>47.050000000000004</v>
      </c>
      <c r="XP9" s="11">
        <f>IF(MAX(XL9,XO9)&gt;0,MAX(XL9,XO9),"")</f>
        <v>47.050000000000004</v>
      </c>
      <c r="XQ9" s="11">
        <f>IF(XF9&gt;0,XF9,"")</f>
        <v>13.45</v>
      </c>
      <c r="XR9" s="11">
        <f>IF(XG9&gt;0,XG9,"")</f>
        <v>14.754999999999999</v>
      </c>
      <c r="XS9" s="11">
        <f>IF(SUM(XD9:XG9)-XH9&gt;0,SUM(XD9:XG9)-XH9,"")</f>
        <v>51.405000000000001</v>
      </c>
      <c r="XT9" s="11">
        <f>IF(SUM(XP9,XS9)&gt;0,SUM(XP9,XS9),"")</f>
        <v>98.455000000000013</v>
      </c>
    </row>
    <row r="10" spans="1:644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92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$19,AO10&lt;&gt;"",AQ10&gt;=AY$23,AQ10&lt;&gt;"",AN10=""),AND(AR10&gt;=AY$19,AR10&lt;&gt;"",AT10&gt;=AY$23,AT10&lt;&gt;"",AN10=""),AND(AV10&gt;=AY$19,AV10&lt;&gt;"",AX10&gt;=AY$23,AX10&lt;&gt;"",AN10=""),AND(BP10&gt;=BZ$19,BP10&lt;&gt;"",BR10&gt;=BZ$23,BR10&lt;&gt;"",BO10=""),AND(BS10&gt;=BZ$19,BS10&lt;&gt;"",BU10&gt;=BZ$23,BU10&lt;&gt;"",BO10=""),AND(BW10&gt;=BZ$19,BW10&lt;&gt;"",BY10&gt;=BZ$23,BY10&lt;&gt;"",BO10=""),AND(CQ10&gt;=DA$19,CQ10&lt;&gt;"",CS10&gt;=DA$23,CS10&lt;&gt;"",CP10=""),AND(CT10&gt;=DA$19,CT10&lt;&gt;"",CV10&gt;=DA$23,CV10&lt;&gt;"",CP10=""),AND(CX10&gt;=DA$19,CX10&lt;&gt;"",CZ10&gt;=DA$23,CZ10&lt;&gt;"",CP10=""),AND(DX10&gt;=EK$19,DX10&lt;&gt;"",DZ10&gt;=EK$23,DZ10&lt;&gt;""),AND(EA10&gt;=EK$19,EA10&lt;&gt;"",EC10&gt;=EK$23,EC10&lt;&gt;""),AND(EE10&gt;=EK$19,EE10&lt;&gt;"",EG10&gt;=EK$23,EG10&lt;&gt;""),AND(EH10&gt;=EK$19,EH10&lt;&gt;"",EJ10&gt;=EK$23,EJ10&lt;&gt;""),AND(FF10&gt;=FS$19,FF10&lt;&gt;"",FH10&gt;=FS$23,FH10&lt;&gt;""),AND(FI10&gt;=FS$19,FI10&lt;&gt;"",FK10&gt;=FS$23,FK10&lt;&gt;""),AND(FM10&gt;=FS$19,FM10&lt;&gt;"",FO10&gt;=FS$23,FO10&lt;&gt;""),AND(FP10&gt;=FS$19,FP10&lt;&gt;"",FR10&gt;=FS$23,FR10&lt;&gt;""),AND(GN10&gt;=HA$19,GN10&lt;&gt;"",GP10&gt;=HA$23,GP10&lt;&gt;""),AND(GQ10&gt;=HA$19,GQ10&lt;&gt;"",GS10&gt;=HA$23,GS10&lt;&gt;""),AND(GU10&gt;=HA$19,GU10&lt;&gt;"",GW10&gt;=HA$23,GW10&lt;&gt;""),AND(GX10&gt;=HA$19,GX10&lt;&gt;"",GZ10&gt;=HA$23,GZ10&lt;&gt;""),AND(HV10&gt;=II$19,HV10&lt;&gt;"",HX10&gt;=II$23,HX10&lt;&gt;""),AND(HY10&gt;=II$19,HY10&lt;&gt;"",IA10&gt;=II$23,IA10&lt;&gt;""),AND(IC10&gt;=II$19,IC10&lt;&gt;"",IE10&gt;=II$23,IE10&lt;&gt;""),AND(IF10&gt;=II$19,IF10&lt;&gt;"",IH10&gt;=II$23,IH10&lt;&gt;""),AND(JD10&gt;=JQ$19,JD10&lt;&gt;"",JF10&gt;=JQ$23,JF10&lt;&gt;""),AND(JG10&gt;=JQ$19,JG10&lt;&gt;"",JI10&gt;=JQ$23,JI10&lt;&gt;""),AND(JK10&gt;=JQ$19,JK10&lt;&gt;"",JM10&gt;=JQ$23,JM10&lt;&gt;""),AND(JN10&gt;=JQ$19,JN10&lt;&gt;"",JP10&gt;=JQ$23,JP10&lt;&gt;""),AND(KL10&gt;=KY$19,KL10&lt;&gt;"",KN10&gt;=KY$23,KN10&lt;&gt;""),AND(KO10&gt;=KY$19,KO10&lt;&gt;"",KQ10&gt;=KY$23,KQ10&lt;&gt;""),AND(KS10&gt;=KY$19,KS10&lt;&gt;"",KU10&gt;=KY$23,KU10&lt;&gt;""),AND(KV10&gt;=KY$19,KV10&lt;&gt;"",KX10&gt;=KY$23,KX10&lt;&gt;""),AND(LT10&gt;=MG$19,LT10&lt;&gt;"",LV10&gt;=MG$23,LV10&lt;&gt;""),AND(LW10&gt;=MG$19,LW10&lt;&gt;"",LY10&gt;=MG$23,LY10&lt;&gt;""),AND(MA10&gt;=MG$19,MA10&lt;&gt;"",MC10&gt;=MG$23,MC10&lt;&gt;""),AND(MD10&gt;=MG$19,MD10&lt;&gt;"",MF10&gt;=MG$23,MF10&lt;&gt;""),AND(NB10&gt;=NO$19,NB10&lt;&gt;"",ND10&gt;=NO$23,ND10&lt;&gt;""),AND(NE10&gt;=NO$19,NE10&lt;&gt;"",NG10&gt;=NO$23,NG10&lt;&gt;""),AND(NI10&gt;=NO$19,NI10&lt;&gt;"",NK10&gt;=NO$23,NK10&lt;&gt;""),AND(NL10&gt;=NO$19,NL10&lt;&gt;"",NN10&gt;=NO$23,NN10&lt;&gt;""),AND(OJ10&gt;=OW$19,OJ10&lt;&gt;"",OL10&gt;=OW$23,OL10&lt;&gt;""),AND(OM10&gt;=OW$19,OM10&lt;&gt;"",OO10&gt;=OW$23,OO10&lt;&gt;""),AND(OQ10&gt;=OW$19,OQ10&lt;&gt;"",OS10&gt;=OW$23,OS10&lt;&gt;""),AND(OT10&gt;=OW$19,OT10&lt;&gt;"",OV10&gt;=OW$23,OV10&lt;&gt;""),AND(PR10&gt;=QE$19,PR10&lt;&gt;"",PT10&gt;=QE$23,PT10&lt;&gt;""),AND(PU10&gt;=QE$19,PU10&lt;&gt;"",PW10&gt;=QE$23,PW10&lt;&gt;""),AND(PY10&gt;=QE$19,PY10&lt;&gt;"",QA10&gt;=QE$23,QA10&lt;&gt;""),AND(QB10&gt;=QE$19,QB10&lt;&gt;"",QD10&gt;=QE$23,QD10&lt;&gt;""),AND(QZ10&gt;=RM$19,QZ10&lt;&gt;"",RB10&gt;=RM$23,RB10&lt;&gt;""),AND(RC10&gt;=RM$19,RC10&lt;&gt;"",RE10&gt;=RM$23,RE10&lt;&gt;""),AND(RG10&gt;=RM$19,RG10&lt;&gt;"",RI10&gt;=RM$23,RI10&lt;&gt;""),AND(RJ10&gt;=RM$19,RJ10&lt;&gt;"",RL10&gt;=RM$23,RL10&lt;&gt;""),AND(SH10&gt;=SU$19,SH10&lt;&gt;"",SJ10&gt;=SU$23,SJ10&lt;&gt;""),AND(SK10&gt;=SU$19,SK10&lt;&gt;"",SM10&gt;=SU$23,SM10&lt;&gt;""),AND(SO10&gt;=SU$19,SO10&lt;&gt;"",SQ10&gt;=SU$23,SQ10&lt;&gt;""),AND(SR10&gt;=SU$19,SR10&lt;&gt;"",ST10&gt;=SU$23,ST10&lt;&gt;""),AND(TP10&gt;=UC$19,TP10&lt;&gt;"",TR10&gt;=UC$23,TR10&lt;&gt;""),AND(TS10&gt;=UC$19,TS10&lt;&gt;"",TU10&gt;=UC$23,TU10&lt;&gt;""),AND(TW10&gt;=UC$19,TW10&lt;&gt;"",TY10&gt;=UC$23,TYY10&lt;&gt;""),AND(TZ10&gt;=UC$19,TZ10&lt;&gt;"",UB10&gt;=UC$23,UB10&lt;&gt;""),AND(UX10&gt;=VK$19,UX10&lt;&gt;"",UZ10&gt;=VK$23,UZ10&lt;&gt;""),AND(VA10&gt;=VK$19,VA10&lt;&gt;"",VC10&gt;=VK$23,VC10&lt;&gt;""),AND(VE10&gt;=VK$19,VE10&lt;&gt;"",VG10&gt;=VK$23,VG10&lt;&gt;""),AND(VH10&gt;=VK$19,VH10&lt;&gt;"",VJ10&gt;=VK$23,VJ10&lt;&gt;""),AND(WF10&gt;=WS$19,WF10&lt;&gt;"",WH10&gt;=WS$23,WH10&lt;&gt;""),AND(WI10&gt;=WS$19,WI10&lt;&gt;"",WK10&gt;=WS$23,WK10&lt;&gt;""),AND(WM10&gt;=WS$19,WM10&lt;&gt;"",WO10&gt;=WS$23,WO10&lt;&gt;""),AND(WP10&gt;=WS$19,WP10&lt;&gt;"",WR10&gt;=WS$23,WR10&lt;&gt;"")),"P","")</f>
        <v>P</v>
      </c>
      <c r="G10" s="3" t="str">
        <f>IF(OR(AND(AQ10&gt;=AY$23,AQ10&lt;&gt;"",AN10=""),AND(AT10&gt;=AY$23,AT10&lt;&gt;"",AN10=""),AND(AX10&gt;=AY$23,AX10&lt;&gt;"",AN10=""),AND(BR10&gt;=BZ$23,BR10&lt;&gt;"",BO10=""),AND(BU10&gt;=BZ$23,BU10&lt;&gt;"",BO10=""),AND(BY10&gt;=BZ$23,BY10&lt;&gt;"",BO10=""),AND(CS10&gt;=DA$23,CS10&lt;&gt;"",CP10=""),AND(CV10&gt;=DA$23,CV10&lt;&gt;"",CP10=""),AND(CZ10&gt;=DA$23,CZ10&lt;&gt;"",CP10=""),AND(DZ10&gt;=EK$23,DZ10&lt;&gt;""),AND(EC10&gt;=EK$23,EC10&lt;&gt;""),AND(EG10&gt;=EK$23,EG10&lt;&gt;""),AND(EJ10&gt;=EK$23,EJ10&lt;&gt;""),AND(FH10&gt;=FS$23,FH10&lt;&gt;""),AND(FK10&gt;=FS$23,FK10&lt;&gt;""),AND(FO10&gt;=FS$23,FO10&lt;&gt;""),AND(FR10&gt;=FS$23,FR10&lt;&gt;""),AND(GP10&gt;=HA$23,GP10&lt;&gt;""),AND(GS10&gt;=HA$23,GS10&lt;&gt;""),AND(GW10&gt;=HA$23,GW10&lt;&gt;""),AND(GZ10&gt;=HA$23,GZ10&lt;&gt;""),AND(HX10&gt;=II$23,HX10&lt;&gt;""),AND(IA10&gt;=II$23,IA10&lt;&gt;""),AND(IE10&gt;=II$23,IE10&lt;&gt;""),AND(IH10&gt;=II$23,IH10&lt;&gt;""),AND(JF10&gt;=JQ$23,JF10&lt;&gt;""),AND(JI10&gt;=JQ$23,JI10&lt;&gt;""),AND(JM10&gt;=JQ$23,JM10&lt;&gt;""),AND(JP10&gt;=JQ$23,JP10&lt;&gt;""),AND(KN10&gt;=KY$23,KN10&lt;&gt;""),AND(KQ10&gt;=KY$23,KQ10&lt;&gt;""),AND(KU10&gt;=KY$23,KU10&lt;&gt;""),AND(KX10&gt;=KY$23,KX10&lt;&gt;""),AND(LV10&gt;=MG$23,LV10&lt;&gt;""),AND(LY10&gt;=MG$23,LY10&lt;&gt;""),AND(MC10&gt;=MG$23,MC10&lt;&gt;""),AND(MF10&gt;=MG$23,MF10&lt;&gt;""),AND(ND10&gt;=NO$23,ND10&lt;&gt;""),AND(NG10&gt;=NO$23,NG10&lt;&gt;""),AND(NK10&gt;=NO$23,NK10&lt;&gt;""),AND(NN10&gt;=NO$23,NN10&lt;&gt;""),AND(OL10&gt;=OW$23,OL10&lt;&gt;""),AND(OO10&gt;=OW$23,OO10&lt;&gt;""),AND(OS10&gt;=OW$23,OS10&lt;&gt;""),AND(OV10&gt;=OW$23,OV10&lt;&gt;""),AND(PT10&gt;=QE$23,PT10&lt;&gt;""),AND(PW10&gt;=QE$23,PW10&lt;&gt;""),AND(QA10&gt;=QE$23,QA10&lt;&gt;""),AND(QD10&gt;=QE$23,QD10&lt;&gt;""),AND(RB10&gt;=RM$23,RB10&lt;&gt;""),AND(RE10&gt;=RM$23,RE10&lt;&gt;""),AND(RI10&gt;=RM$23,RI10&lt;&gt;""),AND(RL10&gt;=RM$23,RL10&lt;&gt;""),AND(SJ10&gt;=SU$23,SJ10&lt;&gt;""),AND(SM10&gt;=SU$23,SM10&lt;&gt;""),AND(SQ10&gt;=SU$23,SQ10&lt;&gt;""),AND(ST10&gt;=SU$23,ST10&lt;&gt;""),AND(TR10&gt;=UC$23,TR10&lt;&gt;""),AND(TU10&gt;=UC$23,TU10&lt;&gt;""),AND(TY10&gt;=UC$23,TYY10&lt;&gt;""),AND(UB10&gt;=UC$23,UB10&lt;&gt;""),AND(UZ10&gt;=VK$23,UZ10&lt;&gt;""),AND(VC10&gt;=VK$23,VC10&lt;&gt;""),AND(VG10&gt;=VK$23,VG10&lt;&gt;""),AND(VJ10&gt;=VK$23,VJ10&lt;&gt;""),AND(WH10&gt;=WS$23,WH10&lt;&gt;""),AND(WK10&gt;=WS$23,WK10&lt;&gt;""),AND(WO10&gt;=WS$23,WO10&lt;&gt;""),AND(WR10&gt;=WS$23,WR10&lt;&gt;"")),"P","")</f>
        <v>P</v>
      </c>
      <c r="H10" s="36" t="str">
        <f>IF(AND(G10="P",F10=""),"No DD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$346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Merit",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Excellence",IF(I10="P","Worlds Team",IF(F10="P","National Team","")))))</f>
        <v>Worlds Team</v>
      </c>
      <c r="I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13.1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Nationals</v>
      </c>
      <c r="T10" s="8">
        <f>IF(MAX(IF(AO10&gt;=$AY$19,AP10,0),IF(AR10&gt;=$AY$19,AS10,0),IF(AV10&gt;=$AY$19,AW10,0),IF(BP10&gt;=$BZ$19,BQ10,0),IF(BS10&gt;=$BZ$19,BT10,0),IF(BW10&gt;=$BZ$19,BX10,0),IF(CQ10&gt;=$DA$19,CR10,0),IF(CT10&gt;=$DA$19,CU10,0),IF(CX10&gt;=$DA$19,CY10,0),IF(DX10&gt;=$EK$19,DY10,0),IF(EA10&gt;=$EK$19,EB10,0),IF(EE10&gt;=$EK$19,EF10,0),IF(EH10&gt;=$EK$19,EI10,0),IF(FF10&gt;=$FS$19,FG10,0),IF(FI10&gt;=$FS$19,FJ10,0),IF(FM10&gt;=$FS$19,FN10,0),IF(FP10&gt;=$FS$19,FQ10,0),IF(GN10&gt;=$HA$19,GO10,0),IF(GQ10&gt;=$HA$19,GR10,0),IF(GU10&gt;=$HA$19,GV10,0),IF(GX10&gt;=$HA$19,GY10,0),IF(HV10&gt;=$II$19,HW10,0),IF(HY10&gt;=$II$19,HZ10,0),IF(IC10&gt;=$II$19,ID10,0),IF(IF10&gt;=$II$19,IG10,0),IF(JD10&gt;=$JQ$19,JE10,0),IF(JG10&gt;=$JQ$19,JH10,0),IF(JK10&gt;=$JQ$19,JL10,0),IF(JN10&gt;=$JQ$19,JO10,0),IF(KL10&gt;=$KY$19,KM10,0),IF(KO10&gt;=$KY$19,KP10,0),IF(KS10&gt;=$KY$19,KT10,0),IF(KV10&gt;=$KY$19,KW10,0),IF(LT10&gt;=$MG$19,LU10,0),IF(LW10&gt;=$MG$19,LX10,0),IF(MA10&gt;=$MG$19,MB10,0),IF(MD10&gt;=$MG$19,ME10,0),IF(NB10&gt;=$NO$19,NC10,0),IF(NE10&gt;=$NO$19,NF10,0),IF(NI10&gt;=$NO$19,NJ10,0),IF(NL10&gt;=$NO$19,NM10,0),IF(OJ10&gt;=$OW$19,OK10,0),IF(OM10&gt;=$OW$19,ON10,0),IF(OQ10&gt;=$OW$19,OR10,0),IF(OT10&gt;=$OW$19,OU10,0),IF(PR10&gt;=$QE$19,PS10,0),IF(PU10&gt;=$QE$19,PV10,0),IF(PY10&gt;=$QE$19,PZ10,0),IF(QB10&gt;=$QE$19,QC10,0),IF(QZ10&gt;=$RM$19,RA10,0),IF(RC10&gt;=$RM$19,RD10,0),IF(RG10&gt;=$RM$19,RH10,0),IF(RJ10&gt;=$RM$19,RK10,0),IF(SH10&gt;=$SU$19,SI10,0),IF(SK10&gt;=$SU$19,SL10,0),IF(SO10&gt;=$SU$19,SP10,0),IF(SR10&gt;=$SU$19,SS10,0),IF(TP10&gt;=$UC$19,TQ10,0),IF(TS10&gt;=$UC$19,TT10,0),IF(TW10&gt;=$UC$19,TX10,0),IF(TZ10&gt;=$UC$19,UA10,0),IF(UX10&gt;=$VK$19,UY10,0),IF(VA10&gt;=$VK$19,VB10,0),IF(VE10&gt;=$VK$19,VF10,0),IF(VH10&gt;=$VK$19,VI10,0),IF(WF10&gt;=$WS$19,WG10,0),IF(WI10&gt;=$WS$19,WJ10,0),IF(WM10&gt;=$WS$19,WN10,0),IF(WP10&gt;=$WS$19,WQ10,0))&gt;0,MAX(IF(AO10&gt;=$AY$19,AP10,0),IF(AR10&gt;=$AY$19,AS10,0),IF(AV10&gt;=$AY$19,AW10,0),IF(BP10&gt;=$BZ$19,BQ10,0),IF(BS10&gt;=$BZ$19,BT10,0),IF(BW10&gt;=$BZ$19,BX10,0),IF(CQ10&gt;=$DA$19,CR10,0),IF(CT10&gt;=$DA$19,CU10,0),IF(CX10&gt;=$DA$19,CY10,0),IF(DX10&gt;=$EK$19,DY10,0),IF(EA10&gt;=$EK$19,EB10,0),IF(EE10&gt;=$EK$19,EF10,0),IF(EH10&gt;=$EK$19,EI10,0),IF(FF10&gt;=$FS$19,FG10,0),IF(FI10&gt;=$FS$19,FJ10,0),IF(FM10&gt;=$FS$19,FN10,0),IF(FP10&gt;=$FS$19,FQ10,0),IF(GN10&gt;=$HA$19,GO10,0),IF(GQ10&gt;=$HA$19,GR10,0),IF(GU10&gt;=$HA$19,GV10,0),IF(GX10&gt;=$HA$19,GY10,0),IF(HV10&gt;=$II$19,HW10,0),IF(HY10&gt;=$II$19,HZ10,0),IF(IC10&gt;=$II$19,ID10,0),IF(IF10&gt;=$II$19,IG10,0),IF(JD10&gt;=$JQ$19,JE10,0),IF(JG10&gt;=$JQ$19,JH10,0),IF(JK10&gt;=$JQ$19,JL10,0),IF(JN10&gt;=$JQ$19,JO10,0),IF(KL10&gt;=$KY$19,KM10,0),IF(KO10&gt;=$KY$19,KP10,0),IF(KS10&gt;=$KY$19,KT10,0),IF(KV10&gt;=$KY$19,KW10,0),IF(LT10&gt;=$MG$19,LU10,0),IF(LW10&gt;=$MG$19,LX10,0),IF(MA10&gt;=$MG$19,MB10,0),IF(MD10&gt;=$MG$19,ME10,0),IF(NB10&gt;=$NO$19,NC10,0),IF(NE10&gt;=$NO$19,NF10,0),IF(NI10&gt;=$NO$19,NJ10,0),IF(NL10&gt;=$NO$19,NM10,0),IF(OJ10&gt;=$OW$19,OK10,0),IF(OM10&gt;=$OW$19,ON10,0),IF(OQ10&gt;=$OW$19,OR10,0),IF(OT10&gt;=$OW$19,OU10,0),IF(PR10&gt;=$QE$19,PS10,0),IF(PU10&gt;=$QE$19,PV10,0),IF(PY10&gt;=$QE$19,PZ10,0),IF(QB10&gt;=$QE$19,QC10,0),IF(QZ10&gt;=$RM$19,RA10,0),IF(RC10&gt;=$RM$19,RD10,0),IF(RG10&gt;=$RM$19,RH10,0),IF(RJ10&gt;=$RM$19,RK10,0),IF(SH10&gt;=$SU$19,SI10,0),IF(SK10&gt;=$SU$19,SL10,0),IF(SO10&gt;=$SU$19,SP10,0),IF(SR10&gt;=$SU$19,SS10,0),IF(TP10&gt;=$UC$19,TQ10,0),IF(TS10&gt;=$UC$19,TT10,0),IF(TW10&gt;=$UC$19,TX10,0),IF(TZ10&gt;=$UC$19,UA10,0),IF(UX10&gt;=$VK$19,UY10,0),IF(VA10&gt;=$VK$19,VB10,0),IF(VE10&gt;=$VK$19,VF10,0),IF(VH10&gt;=$VK$19,VI10,0),IF(WF10&gt;=$WS$19,WG10,0),IF(WI10&gt;=$WS$19,WJ10,0),IF(WM10&gt;=$WS$19,WN10,0),IF(WP10&gt;=$WS$19,WQ10,0)),0)</f>
        <v>14.23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2">
        <v>14.4</v>
      </c>
      <c r="Z10" s="22">
        <v>9.4</v>
      </c>
      <c r="AA10" s="22">
        <v>12.9</v>
      </c>
      <c r="AB10" s="22">
        <v>14.09</v>
      </c>
      <c r="AC10" s="22">
        <v>0</v>
      </c>
      <c r="AD10" s="22">
        <v>14.8</v>
      </c>
      <c r="AE10" s="22">
        <v>9.1999999999999993</v>
      </c>
      <c r="AF10" s="22">
        <v>12.9</v>
      </c>
      <c r="AG10" s="22">
        <v>14.01</v>
      </c>
      <c r="AH10" s="22">
        <v>0</v>
      </c>
      <c r="AI10" s="22">
        <v>14.6</v>
      </c>
      <c r="AJ10" s="22">
        <v>9.5</v>
      </c>
      <c r="AK10" s="22">
        <v>13.1</v>
      </c>
      <c r="AL10" s="22">
        <v>14.23</v>
      </c>
      <c r="AM10" s="22">
        <v>0</v>
      </c>
      <c r="AN10" s="27"/>
      <c r="AO10" s="38">
        <f>IF(AA10&gt;0,AA10,"")</f>
        <v>12.9</v>
      </c>
      <c r="AP10" s="38">
        <f>IF(AB10&gt;0,AB10,"")</f>
        <v>14.09</v>
      </c>
      <c r="AQ10" s="40">
        <f>IF(SUM(Y10:AB10)-AC10&gt;0,SUM(Y10:AB10)-AC10,"")</f>
        <v>50.790000000000006</v>
      </c>
      <c r="AR10" s="40">
        <f>IF(AF10&gt;0,AF10,"")</f>
        <v>12.9</v>
      </c>
      <c r="AS10" s="40">
        <f>IF(AG10&gt;0,AG10,"")</f>
        <v>14.01</v>
      </c>
      <c r="AT10" s="40">
        <f>IF(SUM(AD10:AG10)-AH10&gt;0,SUM(AD10:AG10)-AH10,"")</f>
        <v>50.91</v>
      </c>
      <c r="AU10" s="40">
        <f>IF(AQ10="","",MAX(AQ10,AT10))</f>
        <v>50.91</v>
      </c>
      <c r="AV10" s="40">
        <f>IF(AK10&gt;0,AK10,"")</f>
        <v>13.1</v>
      </c>
      <c r="AW10" s="40">
        <f>IF(AL10&gt;0,AL10,"")</f>
        <v>14.23</v>
      </c>
      <c r="AX10" s="40">
        <f>IF(SUM(AI10:AL10)-AM10&gt;0,SUM(AI10:AL10)-AM10,"")</f>
        <v>51.430000000000007</v>
      </c>
      <c r="AY10" s="40">
        <f>IF(SUM(AU10,AX10)&gt;0,SUM(AU10,AX10),"")</f>
        <v>102.34</v>
      </c>
      <c r="AZ10" s="26">
        <v>10.75</v>
      </c>
      <c r="BA10" s="26">
        <v>6.9</v>
      </c>
      <c r="BB10" s="26">
        <v>9.6999999999999993</v>
      </c>
      <c r="BC10" s="26">
        <v>10.515000000000001</v>
      </c>
      <c r="BD10" s="26">
        <v>0</v>
      </c>
      <c r="BE10" s="26">
        <v>8.2000000000000011</v>
      </c>
      <c r="BF10" s="26">
        <v>5.0999999999999996</v>
      </c>
      <c r="BG10" s="26">
        <v>7.2</v>
      </c>
      <c r="BH10" s="26">
        <v>7.7299999999999995</v>
      </c>
      <c r="BI10" s="26">
        <v>0</v>
      </c>
      <c r="BJ10" s="26">
        <v>7.3</v>
      </c>
      <c r="BK10" s="26">
        <v>4.75</v>
      </c>
      <c r="BL10" s="26">
        <v>6.55</v>
      </c>
      <c r="BM10" s="26">
        <v>7.1150000000000002</v>
      </c>
      <c r="BN10" s="26">
        <v>0</v>
      </c>
      <c r="BO10" s="28" t="s">
        <v>55</v>
      </c>
      <c r="BP10" s="39">
        <f>IF(BB10&gt;0,BB10,"")</f>
        <v>9.6999999999999993</v>
      </c>
      <c r="BQ10" s="39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2">
        <v>3.2</v>
      </c>
      <c r="CB10" s="22">
        <v>1.6</v>
      </c>
      <c r="CC10" s="22">
        <v>2.7</v>
      </c>
      <c r="CD10" s="22">
        <v>3</v>
      </c>
      <c r="CE10" s="22">
        <v>0</v>
      </c>
      <c r="CF10" s="22">
        <v>14.9</v>
      </c>
      <c r="CG10" s="22">
        <v>9.3000000000000007</v>
      </c>
      <c r="CH10" s="22">
        <v>13.1</v>
      </c>
      <c r="CI10" s="22">
        <v>13.47</v>
      </c>
      <c r="CJ10" s="22">
        <v>0</v>
      </c>
      <c r="CK10" s="22">
        <v>14.5</v>
      </c>
      <c r="CL10" s="22">
        <v>9.3000000000000007</v>
      </c>
      <c r="CM10" s="22">
        <v>13.1</v>
      </c>
      <c r="CN10" s="22">
        <v>13.95</v>
      </c>
      <c r="CO10" s="22">
        <v>0</v>
      </c>
      <c r="CP10" s="27"/>
      <c r="CQ10" s="38">
        <f>IF(CC10&gt;0,CC10,"")</f>
        <v>2.7</v>
      </c>
      <c r="CR10" s="38">
        <f>IF(CD10&gt;0,CD10,"")</f>
        <v>3</v>
      </c>
      <c r="CS10" s="40">
        <f>IF(SUM(CA10:CD10)-CE10&gt;0,SUM(CA10:CD10)-CE10,"")</f>
        <v>10.5</v>
      </c>
      <c r="CT10" s="40">
        <f>IF(CH10&gt;0,CH10,"")</f>
        <v>13.1</v>
      </c>
      <c r="CU10" s="40">
        <f>IF(CI10&gt;0,CI10,"")</f>
        <v>13.47</v>
      </c>
      <c r="CV10" s="40">
        <f>IF(SUM(CF10:CI10)-CJ10&gt;0,SUM(CF10:CI10)-CJ10,"")</f>
        <v>50.77</v>
      </c>
      <c r="CW10" s="40">
        <f>IF(CS10="","",MAX(CS10,CV10))</f>
        <v>50.77</v>
      </c>
      <c r="CX10" s="40">
        <f>IF(CM10&gt;0,CM10,"")</f>
        <v>13.1</v>
      </c>
      <c r="CY10" s="40">
        <f>IF(CN10&gt;0,CN10,"")</f>
        <v>13.95</v>
      </c>
      <c r="CZ10" s="40">
        <f>IF(SUM(CK10:CN10)-CO10&gt;0,SUM(CK10:CN10)-CO10,"")</f>
        <v>50.849999999999994</v>
      </c>
      <c r="DA10" s="40">
        <f>IF(SUM(CW10,CZ10)&gt;0,SUM(CW10,CZ10),"")</f>
        <v>101.62</v>
      </c>
      <c r="DB10" s="51" t="str">
        <f>IF(MAX(ED10,FL10,GT10,IB10,JJ10,KR10,LZ10,NH10,OP10,PX10,RF10,SN10,TV10,VD10,WWL10)-IF(N10="",0,N10)&gt;0.001,MAX(ED10,FL10,GT10,IB10,JJ10,KR10,LZ10,NH10,OP10,PX10,RF10,SN10,TV10,VD10,WL10)-IF(N10="",0,N10),"")</f>
        <v/>
      </c>
      <c r="DC10" s="51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>
        <v>14.3</v>
      </c>
      <c r="OY10" s="18">
        <v>9.3000000000000007</v>
      </c>
      <c r="OZ10" s="18">
        <v>13.1</v>
      </c>
      <c r="PA10" s="18">
        <v>13.79</v>
      </c>
      <c r="PB10" s="18">
        <v>0</v>
      </c>
      <c r="PC10" s="18">
        <v>12.7</v>
      </c>
      <c r="PD10" s="18">
        <v>9.1999999999999993</v>
      </c>
      <c r="PE10" s="18">
        <v>12.4</v>
      </c>
      <c r="PF10" s="18">
        <v>13.29</v>
      </c>
      <c r="PG10" s="18">
        <v>0</v>
      </c>
      <c r="PH10" s="18">
        <v>14.3</v>
      </c>
      <c r="PI10" s="18">
        <v>9.3000000000000007</v>
      </c>
      <c r="PJ10" s="18">
        <v>13.1</v>
      </c>
      <c r="PK10" s="18">
        <v>14.12</v>
      </c>
      <c r="PL10" s="18">
        <v>0</v>
      </c>
      <c r="PM10" s="18">
        <v>13</v>
      </c>
      <c r="PN10" s="18">
        <v>9</v>
      </c>
      <c r="PO10" s="18">
        <v>13.1</v>
      </c>
      <c r="PP10" s="18">
        <v>13.93</v>
      </c>
      <c r="PQ10" s="18">
        <v>0</v>
      </c>
      <c r="PR10" s="11">
        <f>IF(OZ10&gt;0,OZ10,"")</f>
        <v>13.1</v>
      </c>
      <c r="PS10" s="11">
        <f>IF(PA10&gt;0,PA10,"")</f>
        <v>13.79</v>
      </c>
      <c r="PT10" s="11">
        <f>IF(SUM(OX10:PA10)-PB10&gt;0,SUM(OX10:PA10)-PB10,"")</f>
        <v>50.49</v>
      </c>
      <c r="PU10" s="11">
        <f>IF(PE10&gt;0,PE10,"")</f>
        <v>12.4</v>
      </c>
      <c r="PV10" s="11">
        <f>IF(PF10&gt;0,PF10,"")</f>
        <v>13.29</v>
      </c>
      <c r="PW10" s="11">
        <f>IF(SUM(PC10:PF10)-PG10&gt;0,SUM(PC10:PF10)-PG10,"")</f>
        <v>47.589999999999996</v>
      </c>
      <c r="PX10" s="11">
        <f>IF(MAX(PT10,PW10)&gt;0,MAX(PT10,PW10),"")</f>
        <v>50.49</v>
      </c>
      <c r="PY10" s="11">
        <f>IF(PJ10&gt;0,PJ10,"")</f>
        <v>13.1</v>
      </c>
      <c r="PZ10" s="11">
        <f>IF(PK10&gt;0,PK10,"")</f>
        <v>14.12</v>
      </c>
      <c r="QA10" s="11">
        <f>IF(SUM(PH10:PK10)-PL10&gt;0,SUM(PH10:PK10)-PL10,"")</f>
        <v>50.82</v>
      </c>
      <c r="QB10" s="11">
        <f>IF(PO10&gt;0,PO10,"")</f>
        <v>13.1</v>
      </c>
      <c r="QC10" s="11">
        <f>IF(PP10&gt;0,PP10,"")</f>
        <v>13.93</v>
      </c>
      <c r="QD10" s="11">
        <f>IF(SUM(PM10:PP10)-PQ10&gt;0,SUM(PM10:PP10)-PQ10,"")</f>
        <v>49.03</v>
      </c>
      <c r="QE10" s="11">
        <f>IF(SUM(PX10,QA10,QD10)&gt;0,SUM(PX10,QA10,QD10),"")</f>
        <v>150.34</v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0" t="str">
        <f>IF(SX10&gt;0,SX10,"")</f>
        <v/>
      </c>
      <c r="TQ10" s="40" t="str">
        <f>IF(SY10&gt;0,SY10,"")</f>
        <v/>
      </c>
      <c r="TR10" s="40" t="str">
        <f>IF(SUM(SV10:SY10)-SZ10&gt;0,SUM(SV10:SY10)-SZ10,"")</f>
        <v/>
      </c>
      <c r="TS10" s="40" t="str">
        <f>IF(TC10&gt;0,TC10,"")</f>
        <v/>
      </c>
      <c r="TT10" s="40" t="str">
        <f>IF(TD10&gt;0,TD10,"")</f>
        <v/>
      </c>
      <c r="TU10" s="40" t="str">
        <f>IF(SUM(TA10:TD10)-TE10&gt;0,SUM(TA10:TD10)-TE10,"")</f>
        <v/>
      </c>
      <c r="TV10" s="40" t="str">
        <f>IF(MAX(TR10,TU10)&gt;0,MAX(TR10,TU10),"")</f>
        <v/>
      </c>
      <c r="TW10" s="40" t="str">
        <f>IF(TH10&gt;0,TH10,"")</f>
        <v/>
      </c>
      <c r="TX10" s="40" t="str">
        <f>IF(TI10&gt;0,TI10,"")</f>
        <v/>
      </c>
      <c r="TY10" s="40" t="str">
        <f>IF(SUM(TF10:TI10)-TJ10&gt;0,SUM(TF10:TI10)-TJ10,"")</f>
        <v/>
      </c>
      <c r="TZ10" s="40" t="str">
        <f>IF(TM10&gt;0,TM10,"")</f>
        <v/>
      </c>
      <c r="UA10" s="40" t="str">
        <f>IF(TN10&gt;0,TN10,"")</f>
        <v/>
      </c>
      <c r="UB10" s="40" t="str">
        <f>IF(SUM(TK10:TN10)-TO10&gt;0,SUM(TK10:TN10)-TO10,"")</f>
        <v/>
      </c>
      <c r="UC10" s="40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0" t="str">
        <f>IF(VN10&gt;0,VN10,"")</f>
        <v/>
      </c>
      <c r="WG10" s="40" t="str">
        <f>IF(VO10&gt;0,VO10,"")</f>
        <v/>
      </c>
      <c r="WH10" s="40" t="str">
        <f>IF(SUM(VL10:VO10)-VP10&gt;0,SUM(VL10:VO10)-VP10,"")</f>
        <v/>
      </c>
      <c r="WI10" s="40" t="str">
        <f>IF(VS10&gt;0,VS10,"")</f>
        <v/>
      </c>
      <c r="WJ10" s="40" t="str">
        <f>IF(VT10&gt;0,VT10,"")</f>
        <v/>
      </c>
      <c r="WK10" s="40" t="str">
        <f>IF(SUM(VQ10:VT10)-VU10&gt;0,SUM(VQ10:VT10)-VU10,"")</f>
        <v/>
      </c>
      <c r="WL10" s="40" t="str">
        <f>IF(MAX(WH10,WK10)&gt;0,MAX(WH10,WK10),"")</f>
        <v/>
      </c>
      <c r="WM10" s="40" t="str">
        <f>IF(VX10&gt;0,VX10,"")</f>
        <v/>
      </c>
      <c r="WN10" s="40" t="str">
        <f>IF(VY10&gt;0,VY10,"")</f>
        <v/>
      </c>
      <c r="WO10" s="40" t="str">
        <f>IF(SUM(VV10:VY10)-VZ10&gt;0,SUM(VV10:VY10)-VZ10,"")</f>
        <v/>
      </c>
      <c r="WP10" s="40" t="str">
        <f>IF(WC10&gt;0,WC10,"")</f>
        <v/>
      </c>
      <c r="WQ10" s="40" t="str">
        <f>IF(WD10&gt;0,WD10,"")</f>
        <v/>
      </c>
      <c r="WR10" s="40" t="str">
        <f>IF(SUM(WA10:WD10)-WE10&gt;0,SUM(WA10:WD10)-WE10,"")</f>
        <v/>
      </c>
      <c r="WS10" s="40" t="str">
        <f>IF(SUM(WL10,WO10,WR10)&gt;0,SUM(WL10,WO10,WR10),"")</f>
        <v/>
      </c>
      <c r="WT10" s="26">
        <f>IF($CP10="P",CA10,(CA10+AZ10)/2)</f>
        <v>6.9749999999999996</v>
      </c>
      <c r="WU10" s="26">
        <f>IF($CP10="P",CB10,(CB10+BA10)/2)</f>
        <v>4.25</v>
      </c>
      <c r="WV10" s="26">
        <f>IF($CP10="P",CC10,(CC10+BB10)/2)</f>
        <v>6.1999999999999993</v>
      </c>
      <c r="WW10" s="26">
        <f>IF($CP10="P",CD10,(CD10+BC10)/2)</f>
        <v>6.7575000000000003</v>
      </c>
      <c r="WX10" s="26">
        <f>IF($CP10="P",CE10,(CE10+BD10)/2)</f>
        <v>0</v>
      </c>
      <c r="WY10" s="26">
        <f>IF($CP10="P",CF10,(CF10+BE10)/2)</f>
        <v>11.55</v>
      </c>
      <c r="WZ10" s="26">
        <f>IF($CP10="P",CG10,(CG10+BF10)/2)</f>
        <v>7.2</v>
      </c>
      <c r="XA10" s="26">
        <f>IF($CP10="P",CH10,(CH10+BG10)/2)</f>
        <v>10.15</v>
      </c>
      <c r="XB10" s="26">
        <f>IF($CP10="P",CI10,(CI10+BH10)/2)</f>
        <v>10.6</v>
      </c>
      <c r="XC10" s="26">
        <f>IF($CP10="P",CJ10,(CJ10+BI10)/2)</f>
        <v>0</v>
      </c>
      <c r="XD10" s="26">
        <f>IF($CP10="P",CK10,(CK10+BJ10)/2)</f>
        <v>10.9</v>
      </c>
      <c r="XE10" s="26">
        <f>IF($CP10="P",CL10,(CL10+BK10)/2)</f>
        <v>7.0250000000000004</v>
      </c>
      <c r="XF10" s="26">
        <f>IF($CP10="P",CM10,(CM10+BL10)/2)</f>
        <v>9.8249999999999993</v>
      </c>
      <c r="XG10" s="26">
        <f>IF($CP10="P",CN10,(CN10+BM10)/2)</f>
        <v>10.532499999999999</v>
      </c>
      <c r="XH10" s="26">
        <f>IF($CP10="P",CO10,(CO10+BN10)/2)</f>
        <v>0</v>
      </c>
      <c r="XI10" s="28" t="s">
        <v>55</v>
      </c>
      <c r="XJ10" s="11">
        <f>IF(WV10&gt;0,WV10,"")</f>
        <v>6.1999999999999993</v>
      </c>
      <c r="XK10" s="11">
        <f>IF(WW10&gt;0,WW10,"")</f>
        <v>6.7575000000000003</v>
      </c>
      <c r="XL10" s="11">
        <f>IF(SUM(WT10:WW10)-WX10&gt;0,SUM(WT10:WW10)-WX10,"")</f>
        <v>24.182499999999997</v>
      </c>
      <c r="XM10" s="11">
        <f>IF(XA10&gt;0,XA10,"")</f>
        <v>10.15</v>
      </c>
      <c r="XN10" s="11">
        <f>IF(XB10&gt;0,XB10,"")</f>
        <v>10.6</v>
      </c>
      <c r="XO10" s="11">
        <f>IF(SUM(WY10:XB10)-XC10&gt;0,SUM(WY10:XB10)-XC10,"")</f>
        <v>39.5</v>
      </c>
      <c r="XP10" s="11">
        <f>IF(MAX(XL10,XO10)&gt;0,MAX(XL10,XO10),"")</f>
        <v>39.5</v>
      </c>
      <c r="XQ10" s="11">
        <f>IF(XF10&gt;0,XF10,"")</f>
        <v>9.8249999999999993</v>
      </c>
      <c r="XR10" s="11">
        <f>IF(XG10&gt;0,XG10,"")</f>
        <v>10.532499999999999</v>
      </c>
      <c r="XS10" s="11">
        <f>IF(SUM(XD10:XG10)-XH10&gt;0,SUM(XD10:XG10)-XH10,"")</f>
        <v>38.282499999999999</v>
      </c>
      <c r="XT10" s="11">
        <f>IF(SUM(XP10,XS10)&gt;0,SUM(XP10,XS10),"")</f>
        <v>77.782499999999999</v>
      </c>
    </row>
    <row r="11" spans="1:644" x14ac:dyDescent="0.2">
      <c r="A11" s="4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>8</v>
      </c>
      <c r="B11" s="5" t="s">
        <v>252</v>
      </c>
      <c r="C11" s="4" t="s">
        <v>8</v>
      </c>
      <c r="D11" s="4">
        <v>2007</v>
      </c>
      <c r="E11" s="9">
        <f>SUM(J11:V11)+SUM(J11:T11)*0.0000001+SUM(J11)*0.0000000000001</f>
        <v>229.80002294900515</v>
      </c>
      <c r="F11" s="3" t="str">
        <f>IF(OR(AND(AO11&gt;=AY$19,AO11&lt;&gt;"",AQ11&gt;=AY$23,AQ11&lt;&gt;"",AN11=""),AND(AR11&gt;=AY$19,AR11&lt;&gt;"",AT11&gt;=AY$23,AT11&lt;&gt;"",AN11=""),AND(AV11&gt;=AY$19,AV11&lt;&gt;"",AX11&gt;=AY$23,AX11&lt;&gt;"",AN11=""),AND(BP11&gt;=BZ$19,BP11&lt;&gt;"",BR11&gt;=BZ$23,BR11&lt;&gt;"",BO11=""),AND(BS11&gt;=BZ$19,BS11&lt;&gt;"",BU11&gt;=BZ$23,BU11&lt;&gt;"",BO11=""),AND(BW11&gt;=BZ$19,BW11&lt;&gt;"",BY11&gt;=BZ$23,BY11&lt;&gt;"",BO11=""),AND(CQ11&gt;=DA$19,CQ11&lt;&gt;"",CS11&gt;=DA$23,CS11&lt;&gt;"",CP11=""),AND(CT11&gt;=DA$19,CT11&lt;&gt;"",CV11&gt;=DA$23,CV11&lt;&gt;"",CP11=""),AND(CX11&gt;=DA$19,CX11&lt;&gt;"",CZ11&gt;=DA$23,CZ11&lt;&gt;"",CP11=""),AND(DX11&gt;=EK$19,DX11&lt;&gt;"",DZ11&gt;=EK$23,DZ11&lt;&gt;""),AND(EA11&gt;=EK$19,EA11&lt;&gt;"",EC11&gt;=EK$23,EC11&lt;&gt;""),AND(EE11&gt;=EK$19,EE11&lt;&gt;"",EG11&gt;=EK$23,EG11&lt;&gt;""),AND(EH11&gt;=EK$19,EH11&lt;&gt;"",EJ11&gt;=EK$23,EJ11&lt;&gt;""),AND(FF11&gt;=FS$19,FF11&lt;&gt;"",FH11&gt;=FS$23,FH11&lt;&gt;""),AND(FI11&gt;=FS$19,FI11&lt;&gt;"",FK11&gt;=FS$23,FK11&lt;&gt;""),AND(FM11&gt;=FS$19,FM11&lt;&gt;"",FO11&gt;=FS$23,FO11&lt;&gt;""),AND(FP11&gt;=FS$19,FP11&lt;&gt;"",FR11&gt;=FS$23,FR11&lt;&gt;""),AND(GN11&gt;=HA$19,GN11&lt;&gt;"",GP11&gt;=HA$23,GP11&lt;&gt;""),AND(GQ11&gt;=HA$19,GQ11&lt;&gt;"",GS11&gt;=HA$23,GS11&lt;&gt;""),AND(GU11&gt;=HA$19,GU11&lt;&gt;"",GW11&gt;=HA$23,GW11&lt;&gt;""),AND(GX11&gt;=HA$19,GX11&lt;&gt;"",GZ11&gt;=HA$23,GZ11&lt;&gt;""),AND(HV11&gt;=II$19,HV11&lt;&gt;"",HX11&gt;=II$23,HX11&lt;&gt;""),AND(HY11&gt;=II$19,HY11&lt;&gt;"",IA11&gt;=II$23,IA11&lt;&gt;""),AND(IC11&gt;=II$19,IC11&lt;&gt;"",IE11&gt;=II$23,IE11&lt;&gt;""),AND(IF11&gt;=II$19,IF11&lt;&gt;"",IH11&gt;=II$23,IH11&lt;&gt;""),AND(JD11&gt;=JQ$19,JD11&lt;&gt;"",JF11&gt;=JQ$23,JF11&lt;&gt;""),AND(JG11&gt;=JQ$19,JG11&lt;&gt;"",JI11&gt;=JQ$23,JI11&lt;&gt;""),AND(JK11&gt;=JQ$19,JK11&lt;&gt;"",JM11&gt;=JQ$23,JM11&lt;&gt;""),AND(JN11&gt;=JQ$19,JN11&lt;&gt;"",JP11&gt;=JQ$23,JP11&lt;&gt;""),AND(KL11&gt;=KY$19,KL11&lt;&gt;"",KN11&gt;=KY$23,KN11&lt;&gt;""),AND(KO11&gt;=KY$19,KO11&lt;&gt;"",KQ11&gt;=KY$23,KQ11&lt;&gt;""),AND(KS11&gt;=KY$19,KS11&lt;&gt;"",KU11&gt;=KY$23,KU11&lt;&gt;""),AND(KV11&gt;=KY$19,KV11&lt;&gt;"",KX11&gt;=KY$23,KX11&lt;&gt;""),AND(LT11&gt;=MG$19,LT11&lt;&gt;"",LV11&gt;=MG$23,LV11&lt;&gt;""),AND(LW11&gt;=MG$19,LW11&lt;&gt;"",LY11&gt;=MG$23,LY11&lt;&gt;""),AND(MA11&gt;=MG$19,MA11&lt;&gt;"",MC11&gt;=MG$23,MC11&lt;&gt;""),AND(MD11&gt;=MG$19,MD11&lt;&gt;"",MF11&gt;=MG$23,MF11&lt;&gt;""),AND(NB11&gt;=NO$19,NB11&lt;&gt;"",ND11&gt;=NO$23,ND11&lt;&gt;""),AND(NE11&gt;=NO$19,NE11&lt;&gt;"",NG11&gt;=NO$23,NG11&lt;&gt;""),AND(NI11&gt;=NO$19,NI11&lt;&gt;"",NK11&gt;=NO$23,NK11&lt;&gt;""),AND(NL11&gt;=NO$19,NL11&lt;&gt;"",NN11&gt;=NO$23,NN11&lt;&gt;""),AND(OJ11&gt;=OW$19,OJ11&lt;&gt;"",OL11&gt;=OW$23,OL11&lt;&gt;""),AND(OM11&gt;=OW$19,OM11&lt;&gt;"",OO11&gt;=OW$23,OO11&lt;&gt;""),AND(OQ11&gt;=OW$19,OQ11&lt;&gt;"",OS11&gt;=OW$23,OS11&lt;&gt;""),AND(OT11&gt;=OW$19,OT11&lt;&gt;"",OV11&gt;=OW$23,OV11&lt;&gt;""),AND(PR11&gt;=QE$19,PR11&lt;&gt;"",PT11&gt;=QE$23,PT11&lt;&gt;""),AND(PU11&gt;=QE$19,PU11&lt;&gt;"",PW11&gt;=QE$23,PW11&lt;&gt;""),AND(PY11&gt;=QE$19,PY11&lt;&gt;"",QA11&gt;=QE$23,QA11&lt;&gt;""),AND(QB11&gt;=QE$19,QB11&lt;&gt;"",QD11&gt;=QE$23,QD11&lt;&gt;""),AND(QZ11&gt;=RM$19,QZ11&lt;&gt;"",RB11&gt;=RM$23,RB11&lt;&gt;""),AND(RC11&gt;=RM$19,RC11&lt;&gt;"",RE11&gt;=RM$23,RE11&lt;&gt;""),AND(RG11&gt;=RM$19,RG11&lt;&gt;"",RI11&gt;=RM$23,RI11&lt;&gt;""),AND(RJ11&gt;=RM$19,RJ11&lt;&gt;"",RL11&gt;=RM$23,RL11&lt;&gt;""),AND(SH11&gt;=SU$19,SH11&lt;&gt;"",SJ11&gt;=SU$23,SJ11&lt;&gt;""),AND(SK11&gt;=SU$19,SK11&lt;&gt;"",SM11&gt;=SU$23,SM11&lt;&gt;""),AND(SO11&gt;=SU$19,SO11&lt;&gt;"",SQ11&gt;=SU$23,SQ11&lt;&gt;""),AND(SR11&gt;=SU$19,SR11&lt;&gt;"",ST11&gt;=SU$23,ST11&lt;&gt;""),AND(TP11&gt;=UC$19,TP11&lt;&gt;"",TR11&gt;=UC$23,TR11&lt;&gt;""),AND(TS11&gt;=UC$19,TS11&lt;&gt;"",TU11&gt;=UC$23,TU11&lt;&gt;""),AND(TW11&gt;=UC$19,TW11&lt;&gt;"",TY11&gt;=UC$23,TYY11&lt;&gt;""),AND(TZ11&gt;=UC$19,TZ11&lt;&gt;"",UB11&gt;=UC$23,UB11&lt;&gt;""),AND(UX11&gt;=VK$19,UX11&lt;&gt;"",UZ11&gt;=VK$23,UZ11&lt;&gt;""),AND(VA11&gt;=VK$19,VA11&lt;&gt;"",VC11&gt;=VK$23,VC11&lt;&gt;""),AND(VE11&gt;=VK$19,VE11&lt;&gt;"",VG11&gt;=VK$23,VG11&lt;&gt;""),AND(VH11&gt;=VK$19,VH11&lt;&gt;"",VJ11&gt;=VK$23,VJ11&lt;&gt;""),AND(WF11&gt;=WS$19,WF11&lt;&gt;"",WH11&gt;=WS$23,WH11&lt;&gt;""),AND(WI11&gt;=WS$19,WI11&lt;&gt;"",WK11&gt;=WS$23,WK11&lt;&gt;""),AND(WM11&gt;=WS$19,WM11&lt;&gt;"",WO11&gt;=WS$23,WO11&lt;&gt;""),AND(WP11&gt;=WS$19,WP11&lt;&gt;"",WR11&gt;=WS$23,WR11&lt;&gt;"")),"P","")</f>
        <v>P</v>
      </c>
      <c r="G11" s="3" t="str">
        <f>IF(OR(AND(AQ11&gt;=AY$23,AQ11&lt;&gt;"",AN11=""),AND(AT11&gt;=AY$23,AT11&lt;&gt;"",AN11=""),AND(AX11&gt;=AY$23,AX11&lt;&gt;"",AN11=""),AND(BR11&gt;=BZ$23,BR11&lt;&gt;"",BO11=""),AND(BU11&gt;=BZ$23,BU11&lt;&gt;"",BO11=""),AND(BY11&gt;=BZ$23,BY11&lt;&gt;"",BO11=""),AND(CS11&gt;=DA$23,CS11&lt;&gt;"",CP11=""),AND(CV11&gt;=DA$23,CV11&lt;&gt;"",CP11=""),AND(CZ11&gt;=DA$23,CZ11&lt;&gt;"",CP11=""),AND(DZ11&gt;=EK$23,DZ11&lt;&gt;""),AND(EC11&gt;=EK$23,EC11&lt;&gt;""),AND(EG11&gt;=EK$23,EG11&lt;&gt;""),AND(EJ11&gt;=EK$23,EJ11&lt;&gt;""),AND(FH11&gt;=FS$23,FH11&lt;&gt;""),AND(FK11&gt;=FS$23,FK11&lt;&gt;""),AND(FO11&gt;=FS$23,FO11&lt;&gt;""),AND(FR11&gt;=FS$23,FR11&lt;&gt;""),AND(GP11&gt;=HA$23,GP11&lt;&gt;""),AND(GS11&gt;=HA$23,GS11&lt;&gt;""),AND(GW11&gt;=HA$23,GW11&lt;&gt;""),AND(GZ11&gt;=HA$23,GZ11&lt;&gt;""),AND(HX11&gt;=II$23,HX11&lt;&gt;""),AND(IA11&gt;=II$23,IA11&lt;&gt;""),AND(IE11&gt;=II$23,IE11&lt;&gt;""),AND(IH11&gt;=II$23,IH11&lt;&gt;""),AND(JF11&gt;=JQ$23,JF11&lt;&gt;""),AND(JI11&gt;=JQ$23,JI11&lt;&gt;""),AND(JM11&gt;=JQ$23,JM11&lt;&gt;""),AND(JP11&gt;=JQ$23,JP11&lt;&gt;""),AND(KN11&gt;=KY$23,KN11&lt;&gt;""),AND(KQ11&gt;=KY$23,KQ11&lt;&gt;""),AND(KU11&gt;=KY$23,KU11&lt;&gt;""),AND(KX11&gt;=KY$23,KX11&lt;&gt;""),AND(LV11&gt;=MG$23,LV11&lt;&gt;""),AND(LY11&gt;=MG$23,LY11&lt;&gt;""),AND(MC11&gt;=MG$23,MC11&lt;&gt;""),AND(MF11&gt;=MG$23,MF11&lt;&gt;""),AND(ND11&gt;=NO$23,ND11&lt;&gt;""),AND(NG11&gt;=NO$23,NG11&lt;&gt;""),AND(NK11&gt;=NO$23,NK11&lt;&gt;""),AND(NN11&gt;=NO$23,NN11&lt;&gt;""),AND(OL11&gt;=OW$23,OL11&lt;&gt;""),AND(OO11&gt;=OW$23,OO11&lt;&gt;""),AND(OS11&gt;=OW$23,OS11&lt;&gt;""),AND(OV11&gt;=OW$23,OV11&lt;&gt;""),AND(PT11&gt;=QE$23,PT11&lt;&gt;""),AND(PW11&gt;=QE$23,PW11&lt;&gt;""),AND(QA11&gt;=QE$23,QA11&lt;&gt;""),AND(QD11&gt;=QE$23,QD11&lt;&gt;""),AND(RB11&gt;=RM$23,RB11&lt;&gt;""),AND(RE11&gt;=RM$23,RE11&lt;&gt;""),AND(RI11&gt;=RM$23,RI11&lt;&gt;""),AND(RL11&gt;=RM$23,RL11&lt;&gt;""),AND(SJ11&gt;=SU$23,SJ11&lt;&gt;""),AND(SM11&gt;=SU$23,SM11&lt;&gt;""),AND(SQ11&gt;=SU$23,SQ11&lt;&gt;""),AND(ST11&gt;=SU$23,ST11&lt;&gt;""),AND(TR11&gt;=UC$23,TR11&lt;&gt;""),AND(TU11&gt;=UC$23,TU11&lt;&gt;""),AND(TY11&gt;=UC$23,TYY11&lt;&gt;""),AND(UB11&gt;=UC$23,UB11&lt;&gt;""),AND(UZ11&gt;=VK$23,UZ11&lt;&gt;""),AND(VC11&gt;=VK$23,VC11&lt;&gt;""),AND(VG11&gt;=VK$23,VG11&lt;&gt;""),AND(VJ11&gt;=VK$23,VJ11&lt;&gt;""),AND(WH11&gt;=WS$23,WH11&lt;&gt;""),AND(WK11&gt;=WS$23,WK11&lt;&gt;""),AND(WO11&gt;=WS$23,WO11&lt;&gt;""),AND(WR11&gt;=WS$23,WR11&lt;&gt;"")),"P","")</f>
        <v>P</v>
      </c>
      <c r="H11" s="36" t="str">
        <f>IF(AND(G11="P",F11=""),"No DD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$346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Merit",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Excellence",IF(I11="P","Worlds Team",IF(F11="P","National Team","")))))</f>
        <v>Worlds Team</v>
      </c>
      <c r="I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$19,AP11,0),IF(AR11&gt;=$AY$19,AS11,0),IF(AV11&gt;=$AY$19,AW11,0),IF(BP11&gt;=$BZ$19,BQ11,0),IF(BS11&gt;=$BZ$19,BT11,0),IF(BW11&gt;=$BZ$19,BX11,0),IF(CQ11&gt;=$DA$19,CR11,0),IF(CT11&gt;=$DA$19,CU11,0),IF(CX11&gt;=$DA$19,CY11,0),IF(DX11&gt;=$EK$19,DY11,0),IF(EA11&gt;=$EK$19,EB11,0),IF(EE11&gt;=$EK$19,EF11,0),IF(EH11&gt;=$EK$19,EI11,0),IF(FF11&gt;=$FS$19,FG11,0),IF(FI11&gt;=$FS$19,FJ11,0),IF(FM11&gt;=$FS$19,FN11,0),IF(FP11&gt;=$FS$19,FQ11,0),IF(GN11&gt;=$HA$19,GO11,0),IF(GQ11&gt;=$HA$19,GR11,0),IF(GU11&gt;=$HA$19,GV11,0),IF(GX11&gt;=$HA$19,GY11,0),IF(HV11&gt;=$II$19,HW11,0),IF(HY11&gt;=$II$19,HZ11,0),IF(IC11&gt;=$II$19,ID11,0),IF(IF11&gt;=$II$19,IG11,0),IF(JD11&gt;=$JQ$19,JE11,0),IF(JG11&gt;=$JQ$19,JH11,0),IF(JK11&gt;=$JQ$19,JL11,0),IF(JN11&gt;=$JQ$19,JO11,0),IF(KL11&gt;=$KY$19,KM11,0),IF(KO11&gt;=$KY$19,KP11,0),IF(KS11&gt;=$KY$19,KT11,0),IF(KV11&gt;=$KY$19,KW11,0),IF(LT11&gt;=$MG$19,LU11,0),IF(LW11&gt;=$MG$19,LX11,0),IF(MA11&gt;=$MG$19,MB11,0),IF(MD11&gt;=$MG$19,ME11,0),IF(NB11&gt;=$NO$19,NC11,0),IF(NE11&gt;=$NO$19,NF11,0),IF(NI11&gt;=$NO$19,NJ11,0),IF(NL11&gt;=$NO$19,NM11,0),IF(OJ11&gt;=$OW$19,OK11,0),IF(OM11&gt;=$OW$19,ON11,0),IF(OQ11&gt;=$OW$19,OR11,0),IF(OT11&gt;=$OW$19,OU11,0),IF(PR11&gt;=$QE$19,PS11,0),IF(PU11&gt;=$QE$19,PV11,0),IF(PY11&gt;=$QE$19,PZ11,0),IF(QB11&gt;=$QE$19,QC11,0),IF(QZ11&gt;=$RM$19,RA11,0),IF(RC11&gt;=$RM$19,RD11,0),IF(RG11&gt;=$RM$19,RH11,0),IF(RJ11&gt;=$RM$19,RK11,0),IF(SH11&gt;=$SU$19,SI11,0),IF(SK11&gt;=$SU$19,SL11,0),IF(SO11&gt;=$SU$19,SP11,0),IF(SR11&gt;=$SU$19,SS11,0),IF(TP11&gt;=$UC$19,TQ11,0),IF(TS11&gt;=$UC$19,TT11,0),IF(TW11&gt;=$UC$19,TX11,0),IF(TZ11&gt;=$UC$19,UA11,0),IF(UX11&gt;=$VK$19,UY11,0),IF(VA11&gt;=$VK$19,VB11,0),IF(VE11&gt;=$VK$19,VF11,0),IF(VH11&gt;=$VK$19,VI11,0),IF(WF11&gt;=$WS$19,WG11,0),IF(WI11&gt;=$WS$19,WJ11,0),IF(WM11&gt;=$WS$19,WN11,0),IF(WP11&gt;=$WS$19,WQ11,0))&gt;0,MAX(IF(AO11&gt;=$AY$19,AP11,0),IF(AR11&gt;=$AY$19,AS11,0),IF(AV11&gt;=$AY$19,AW11,0),IF(BP11&gt;=$BZ$19,BQ11,0),IF(BS11&gt;=$BZ$19,BT11,0),IF(BW11&gt;=$BZ$19,BX11,0),IF(CQ11&gt;=$DA$19,CR11,0),IF(CT11&gt;=$DA$19,CU11,0),IF(CX11&gt;=$DA$19,CY11,0),IF(DX11&gt;=$EK$19,DY11,0),IF(EA11&gt;=$EK$19,EB11,0),IF(EE11&gt;=$EK$19,EF11,0),IF(EH11&gt;=$EK$19,EI11,0),IF(FF11&gt;=$FS$19,FG11,0),IF(FI11&gt;=$FS$19,FJ11,0),IF(FM11&gt;=$FS$19,FN11,0),IF(FP11&gt;=$FS$19,FQ11,0),IF(GN11&gt;=$HA$19,GO11,0),IF(GQ11&gt;=$HA$19,GR11,0),IF(GU11&gt;=$HA$19,GV11,0),IF(GX11&gt;=$HA$19,GY11,0),IF(HV11&gt;=$II$19,HW11,0),IF(HY11&gt;=$II$19,HZ11,0),IF(IC11&gt;=$II$19,ID11,0),IF(IF11&gt;=$II$19,IG11,0),IF(JD11&gt;=$JQ$19,JE11,0),IF(JG11&gt;=$JQ$19,JH11,0),IF(JK11&gt;=$JQ$19,JL11,0),IF(JN11&gt;=$JQ$19,JO11,0),IF(KL11&gt;=$KY$19,KM11,0),IF(KO11&gt;=$KY$19,KP11,0),IF(KS11&gt;=$KY$19,KT11,0),IF(KV11&gt;=$KY$19,KW11,0),IF(LT11&gt;=$MG$19,LU11,0),IF(LW11&gt;=$MG$19,LX11,0),IF(MA11&gt;=$MG$19,MB11,0),IF(MD11&gt;=$MG$19,ME11,0),IF(NB11&gt;=$NO$19,NC11,0),IF(NE11&gt;=$NO$19,NF11,0),IF(NI11&gt;=$NO$19,NJ11,0),IF(NL11&gt;=$NO$19,NM11,0),IF(OJ11&gt;=$OW$19,OK11,0),IF(OM11&gt;=$OW$19,ON11,0),IF(OQ11&gt;=$OW$19,OR11,0),IF(OT11&gt;=$OW$19,OU11,0),IF(PR11&gt;=$QE$19,PS11,0),IF(PU11&gt;=$QE$19,PV11,0),IF(PY11&gt;=$QE$19,PZ11,0),IF(QB11&gt;=$QE$19,QC11,0),IF(QZ11&gt;=$RM$19,RA11,0),IF(RC11&gt;=$RM$19,RD11,0),IF(RG11&gt;=$RM$19,RH11,0),IF(RJ11&gt;=$RM$19,RK11,0),IF(SH11&gt;=$SU$19,SI11,0),IF(SK11&gt;=$SU$19,SL11,0),IF(SO11&gt;=$SU$19,SP11,0),IF(SR11&gt;=$SU$19,SS11,0),IF(TP11&gt;=$UC$19,TQ11,0),IF(TS11&gt;=$UC$19,TT11,0),IF(TW11&gt;=$UC$19,TX11,0),IF(TZ11&gt;=$UC$19,UA11,0),IF(UX11&gt;=$VK$19,UY11,0),IF(VA11&gt;=$VK$19,VB11,0),IF(VE11&gt;=$VK$19,VF11,0),IF(VH11&gt;=$VK$19,VI11,0),IF(WF11&gt;=$WS$19,WG11,0),IF(WI11&gt;=$WS$19,WJ11,0),IF(WM11&gt;=$WS$19,WN11,0),IF(WP11&gt;=$WS$19,WQ11,0)),0)</f>
        <v>14.17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Elite Canada</v>
      </c>
      <c r="V11" s="8">
        <f>IF(MAX(DB11,DC11)&gt;0,MAX(DB11,DC11),"")</f>
        <v>0.31000000000000227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2">
        <v>15.2</v>
      </c>
      <c r="Z11" s="22">
        <v>9</v>
      </c>
      <c r="AA11" s="22">
        <v>11.700000000000001</v>
      </c>
      <c r="AB11" s="22">
        <v>14.03</v>
      </c>
      <c r="AC11" s="22">
        <v>0</v>
      </c>
      <c r="AD11" s="22"/>
      <c r="AE11" s="22"/>
      <c r="AF11" s="22"/>
      <c r="AG11" s="22"/>
      <c r="AH11" s="22"/>
      <c r="AI11" s="22">
        <v>6.9</v>
      </c>
      <c r="AJ11" s="22">
        <v>4.5</v>
      </c>
      <c r="AK11" s="22">
        <v>6.2</v>
      </c>
      <c r="AL11" s="22">
        <v>7.25</v>
      </c>
      <c r="AM11" s="22">
        <v>0</v>
      </c>
      <c r="AN11" s="27"/>
      <c r="AO11" s="38">
        <f>IF(AA11&gt;0,AA11,"")</f>
        <v>11.700000000000001</v>
      </c>
      <c r="AP11" s="38">
        <f>IF(AB11&gt;0,AB11,"")</f>
        <v>14.03</v>
      </c>
      <c r="AQ11" s="40">
        <f>IF(SUM(Y11:AB11)-AC11&gt;0,SUM(Y11:AB11)-AC11,"")</f>
        <v>49.93</v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>
        <f>IF(AQ11="","",MAX(AQ11,AT11))</f>
        <v>49.93</v>
      </c>
      <c r="AV11" s="40">
        <f>IF(AK11&gt;0,AK11,"")</f>
        <v>6.2</v>
      </c>
      <c r="AW11" s="40">
        <f>IF(AL11&gt;0,AL11,"")</f>
        <v>7.25</v>
      </c>
      <c r="AX11" s="40">
        <f>IF(SUM(AI11:AL11)-AM11&gt;0,SUM(AI11:AL11)-AM11,"")</f>
        <v>24.85</v>
      </c>
      <c r="AY11" s="40">
        <f>IF(SUM(AU11,AX11)&gt;0,SUM(AU11,AX11),"")</f>
        <v>74.78</v>
      </c>
      <c r="AZ11" s="26">
        <v>14.1</v>
      </c>
      <c r="BA11" s="26">
        <v>9.1</v>
      </c>
      <c r="BB11" s="26">
        <v>13.5</v>
      </c>
      <c r="BC11" s="26">
        <v>13.82</v>
      </c>
      <c r="BD11" s="26">
        <v>0</v>
      </c>
      <c r="BE11" s="26">
        <v>14.9</v>
      </c>
      <c r="BF11" s="26">
        <v>9</v>
      </c>
      <c r="BG11" s="26">
        <v>13.5</v>
      </c>
      <c r="BH11" s="26">
        <v>14.17</v>
      </c>
      <c r="BI11" s="26">
        <v>0</v>
      </c>
      <c r="BJ11" s="26">
        <v>14.4</v>
      </c>
      <c r="BK11" s="26">
        <v>8.9</v>
      </c>
      <c r="BL11" s="26">
        <v>12.9</v>
      </c>
      <c r="BM11" s="26">
        <v>13.6</v>
      </c>
      <c r="BN11" s="26">
        <v>0</v>
      </c>
      <c r="BO11" s="28"/>
      <c r="BP11" s="39">
        <f>IF(BB11&gt;0,BB11,"")</f>
        <v>13.5</v>
      </c>
      <c r="BQ11" s="39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2">
        <v>13.5</v>
      </c>
      <c r="CB11" s="22">
        <v>8.6999999999999993</v>
      </c>
      <c r="CC11" s="22">
        <v>11.5</v>
      </c>
      <c r="CD11" s="22">
        <v>12.91</v>
      </c>
      <c r="CE11" s="22">
        <v>0</v>
      </c>
      <c r="CF11" s="22">
        <v>4.4000000000000004</v>
      </c>
      <c r="CG11" s="22">
        <v>2.7</v>
      </c>
      <c r="CH11" s="22">
        <v>4.5</v>
      </c>
      <c r="CI11" s="22">
        <v>4.59</v>
      </c>
      <c r="CJ11" s="22">
        <v>0</v>
      </c>
      <c r="CK11" s="22"/>
      <c r="CL11" s="22"/>
      <c r="CM11" s="22"/>
      <c r="CN11" s="22"/>
      <c r="CO11" s="22"/>
      <c r="CP11" s="27"/>
      <c r="CQ11" s="38">
        <f>IF(CC11&gt;0,CC11,"")</f>
        <v>11.5</v>
      </c>
      <c r="CR11" s="38">
        <f>IF(CD11&gt;0,CD11,"")</f>
        <v>12.91</v>
      </c>
      <c r="CS11" s="40">
        <f>IF(SUM(CA11:CD11)-CE11&gt;0,SUM(CA11:CD11)-CE11,"")</f>
        <v>46.61</v>
      </c>
      <c r="CT11" s="40">
        <f>IF(CH11&gt;0,CH11,"")</f>
        <v>4.5</v>
      </c>
      <c r="CU11" s="40">
        <f>IF(CI11&gt;0,CI11,"")</f>
        <v>4.59</v>
      </c>
      <c r="CV11" s="40">
        <f>IF(SUM(CF11:CI11)-CJ11&gt;0,SUM(CF11:CI11)-CJ11,"")</f>
        <v>16.190000000000001</v>
      </c>
      <c r="CW11" s="40">
        <f>IF(CS11="","",MAX(CS11,CV11))</f>
        <v>46.61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46.61</v>
      </c>
      <c r="DB11" s="51">
        <f>IF(MAX(ED11,FL11,GT11,IB11,JJ11,KR11,LZ11,NH11,OP11,PX11,RF11,SN11,TV11,VD11,WWL11)-IF(N11="",0,N11)&gt;0.001,MAX(ED11,FL11,GT11,IB11,JJ11,KR11,LZ11,NH11,OP11,PX11,RF11,SN11,TV11,VD11,WL11)-IF(N11="",0,N11),"")</f>
        <v>0.31000000000000227</v>
      </c>
      <c r="DC11" s="51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>
        <v>14.9</v>
      </c>
      <c r="JS11" s="18">
        <v>9.1</v>
      </c>
      <c r="JT11" s="18">
        <v>11.9</v>
      </c>
      <c r="JU11" s="18">
        <v>14.13</v>
      </c>
      <c r="JV11" s="18">
        <v>0</v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11.9</v>
      </c>
      <c r="KM11" s="11">
        <f>IF(JU11&gt;0,JU11,"")</f>
        <v>14.13</v>
      </c>
      <c r="KN11" s="11">
        <f>IF(SUM(JR11:JU11)-JV11&gt;0,SUM(JR11:JU11)-JV11,"")</f>
        <v>50.03</v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>
        <f>IF(MAX(KN11,KQ11)&gt;0,MAX(KN11,KQ11),"")</f>
        <v>50.03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50.03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0" t="str">
        <f>IF(SX11&gt;0,SX11,"")</f>
        <v/>
      </c>
      <c r="TQ11" s="40" t="str">
        <f>IF(SY11&gt;0,SY11,"")</f>
        <v/>
      </c>
      <c r="TR11" s="40" t="str">
        <f>IF(SUM(SV11:SY11)-SZ11&gt;0,SUM(SV11:SY11)-SZ11,"")</f>
        <v/>
      </c>
      <c r="TS11" s="40" t="str">
        <f>IF(TC11&gt;0,TC11,"")</f>
        <v/>
      </c>
      <c r="TT11" s="40" t="str">
        <f>IF(TD11&gt;0,TD11,"")</f>
        <v/>
      </c>
      <c r="TU11" s="40" t="str">
        <f>IF(SUM(TA11:TD11)-TE11&gt;0,SUM(TA11:TD11)-TE11,"")</f>
        <v/>
      </c>
      <c r="TV11" s="40" t="str">
        <f>IF(MAX(TR11,TU11)&gt;0,MAX(TR11,TU11),"")</f>
        <v/>
      </c>
      <c r="TW11" s="40" t="str">
        <f>IF(TH11&gt;0,TH11,"")</f>
        <v/>
      </c>
      <c r="TX11" s="40" t="str">
        <f>IF(TI11&gt;0,TI11,"")</f>
        <v/>
      </c>
      <c r="TY11" s="40" t="str">
        <f>IF(SUM(TF11:TI11)-TJ11&gt;0,SUM(TF11:TI11)-TJ11,"")</f>
        <v/>
      </c>
      <c r="TZ11" s="40" t="str">
        <f>IF(TM11&gt;0,TM11,"")</f>
        <v/>
      </c>
      <c r="UA11" s="40" t="str">
        <f>IF(TN11&gt;0,TN11,"")</f>
        <v/>
      </c>
      <c r="UB11" s="40" t="str">
        <f>IF(SUM(TK11:TN11)-TO11&gt;0,SUM(TK11:TN11)-TO11,"")</f>
        <v/>
      </c>
      <c r="UC11" s="40" t="str">
        <f>IF(SUM(TV11,TY11,UB11)&gt;0,SUM(TV11,TY11,UB11),"")</f>
        <v/>
      </c>
      <c r="UD11" s="18">
        <v>14.3</v>
      </c>
      <c r="UE11" s="18">
        <v>8.9</v>
      </c>
      <c r="UF11" s="18">
        <v>12.9</v>
      </c>
      <c r="UG11" s="18">
        <v>14.14</v>
      </c>
      <c r="UH11" s="18">
        <v>0</v>
      </c>
      <c r="UI11" s="18">
        <v>1.4</v>
      </c>
      <c r="UJ11" s="18">
        <v>1</v>
      </c>
      <c r="UK11" s="18">
        <v>2</v>
      </c>
      <c r="UL11" s="18">
        <v>1.58</v>
      </c>
      <c r="UM11" s="18">
        <v>0</v>
      </c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>
        <f>IF(UF11&gt;0,UF11,"")</f>
        <v>12.9</v>
      </c>
      <c r="UY11" s="11">
        <f>IF(UG11&gt;0,UG11,"")</f>
        <v>14.14</v>
      </c>
      <c r="UZ11" s="11">
        <f>IF(SUM(UD11:UG11)-UH11&gt;0,SUM(UD11:UG11)-UH11,"")</f>
        <v>50.24</v>
      </c>
      <c r="VA11" s="11">
        <f>IF(UK11&gt;0,UK11,"")</f>
        <v>2</v>
      </c>
      <c r="VB11" s="11">
        <f>IF(UL11&gt;0,UL11,"")</f>
        <v>1.58</v>
      </c>
      <c r="VC11" s="11">
        <f>IF(SUM(UI11:UL11)-UM11&gt;0,SUM(UI11:UL11)-UM11,"")</f>
        <v>5.98</v>
      </c>
      <c r="VD11" s="11">
        <f>IF(MAX(UZ11,VC11)&gt;0,MAX(UZ11,VC11),"")</f>
        <v>50.24</v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>
        <f>IF(SUM(VD11,VG11,VJ11)&gt;0,SUM(VD11,VG11,VJ11),"")</f>
        <v>50.24</v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0" t="str">
        <f>IF(VN11&gt;0,VN11,"")</f>
        <v/>
      </c>
      <c r="WG11" s="40" t="str">
        <f>IF(VO11&gt;0,VO11,"")</f>
        <v/>
      </c>
      <c r="WH11" s="40" t="str">
        <f>IF(SUM(VL11:VO11)-VP11&gt;0,SUM(VL11:VO11)-VP11,"")</f>
        <v/>
      </c>
      <c r="WI11" s="40" t="str">
        <f>IF(VS11&gt;0,VS11,"")</f>
        <v/>
      </c>
      <c r="WJ11" s="40" t="str">
        <f>IF(VT11&gt;0,VT11,"")</f>
        <v/>
      </c>
      <c r="WK11" s="40" t="str">
        <f>IF(SUM(VQ11:VT11)-VU11&gt;0,SUM(VQ11:VT11)-VU11,"")</f>
        <v/>
      </c>
      <c r="WL11" s="40" t="str">
        <f>IF(MAX(WH11,WK11)&gt;0,MAX(WH11,WK11),"")</f>
        <v/>
      </c>
      <c r="WM11" s="40" t="str">
        <f>IF(VX11&gt;0,VX11,"")</f>
        <v/>
      </c>
      <c r="WN11" s="40" t="str">
        <f>IF(VY11&gt;0,VY11,"")</f>
        <v/>
      </c>
      <c r="WO11" s="40" t="str">
        <f>IF(SUM(VV11:VY11)-VZ11&gt;0,SUM(VV11:VY11)-VZ11,"")</f>
        <v/>
      </c>
      <c r="WP11" s="40" t="str">
        <f>IF(WC11&gt;0,WC11,"")</f>
        <v/>
      </c>
      <c r="WQ11" s="40" t="str">
        <f>IF(WD11&gt;0,WD11,"")</f>
        <v/>
      </c>
      <c r="WR11" s="40" t="str">
        <f>IF(SUM(WA11:WD11)-WE11&gt;0,SUM(WA11:WD11)-WE11,"")</f>
        <v/>
      </c>
      <c r="WS11" s="40" t="str">
        <f>IF(SUM(WL11,WO11,WR11)&gt;0,SUM(WL11,WO11,WR11),"")</f>
        <v/>
      </c>
      <c r="WT11" s="26">
        <f>IF($CP11="P",CA11,(CA11+AZ11)/2)</f>
        <v>13.8</v>
      </c>
      <c r="WU11" s="26">
        <f>IF($CP11="P",CB11,(CB11+BA11)/2)</f>
        <v>8.8999999999999986</v>
      </c>
      <c r="WV11" s="26">
        <f>IF($CP11="P",CC11,(CC11+BB11)/2)</f>
        <v>12.5</v>
      </c>
      <c r="WW11" s="26">
        <f>IF($CP11="P",CD11,(CD11+BC11)/2)</f>
        <v>13.365</v>
      </c>
      <c r="WX11" s="26">
        <f>IF($CP11="P",CE11,(CE11+BD11)/2)</f>
        <v>0</v>
      </c>
      <c r="WY11" s="26">
        <f>IF($CP11="P",CF11,(CF11+BE11)/2)</f>
        <v>9.65</v>
      </c>
      <c r="WZ11" s="26">
        <f>IF($CP11="P",CG11,(CG11+BF11)/2)</f>
        <v>5.85</v>
      </c>
      <c r="XA11" s="26">
        <f>IF($CP11="P",CH11,(CH11+BG11)/2)</f>
        <v>9</v>
      </c>
      <c r="XB11" s="26">
        <f>IF($CP11="P",CI11,(CI11+BH11)/2)</f>
        <v>9.379999999999999</v>
      </c>
      <c r="XC11" s="26">
        <f>IF($CP11="P",CJ11,(CJ11+BI11)/2)</f>
        <v>0</v>
      </c>
      <c r="XD11" s="26">
        <f>IF($CP11="P",CK11,(CK11+BJ11)/2)</f>
        <v>7.2</v>
      </c>
      <c r="XE11" s="26">
        <f>IF($CP11="P",CL11,(CL11+BK11)/2)</f>
        <v>4.45</v>
      </c>
      <c r="XF11" s="26">
        <f>IF($CP11="P",CM11,(CM11+BL11)/2)</f>
        <v>6.45</v>
      </c>
      <c r="XG11" s="26">
        <f>IF($CP11="P",CN11,(CN11+BM11)/2)</f>
        <v>6.8</v>
      </c>
      <c r="XH11" s="26">
        <f>IF($CP11="P",CO11,(CO11+BN11)/2)</f>
        <v>0</v>
      </c>
      <c r="XI11" s="28" t="s">
        <v>55</v>
      </c>
      <c r="XJ11" s="11">
        <f>IF(WV11&gt;0,WV11,"")</f>
        <v>12.5</v>
      </c>
      <c r="XK11" s="11">
        <f>IF(WW11&gt;0,WW11,"")</f>
        <v>13.365</v>
      </c>
      <c r="XL11" s="11">
        <f>IF(SUM(WT11:WW11)-WX11&gt;0,SUM(WT11:WW11)-WX11,"")</f>
        <v>48.565000000000005</v>
      </c>
      <c r="XM11" s="11">
        <f>IF(XA11&gt;0,XA11,"")</f>
        <v>9</v>
      </c>
      <c r="XN11" s="11">
        <f>IF(XB11&gt;0,XB11,"")</f>
        <v>9.379999999999999</v>
      </c>
      <c r="XO11" s="11">
        <f>IF(SUM(WY11:XB11)-XC11&gt;0,SUM(WY11:XB11)-XC11,"")</f>
        <v>33.879999999999995</v>
      </c>
      <c r="XP11" s="11">
        <f>IF(MAX(XL11,XO11)&gt;0,MAX(XL11,XO11),"")</f>
        <v>48.565000000000005</v>
      </c>
      <c r="XQ11" s="11">
        <f>IF(XF11&gt;0,XF11,"")</f>
        <v>6.45</v>
      </c>
      <c r="XR11" s="11">
        <f>IF(XG11&gt;0,XG11,"")</f>
        <v>6.8</v>
      </c>
      <c r="XS11" s="11">
        <f>IF(SUM(XD11:XG11)-XH11&gt;0,SUM(XD11:XG11)-XH11,"")</f>
        <v>24.900000000000002</v>
      </c>
      <c r="XT11" s="11">
        <f>IF(SUM(XP11,XS11)&gt;0,SUM(XP11,XS11),"")</f>
        <v>73.465000000000003</v>
      </c>
    </row>
    <row r="12" spans="1:644" x14ac:dyDescent="0.2">
      <c r="A12" s="4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>9</v>
      </c>
      <c r="B12" s="5" t="s">
        <v>161</v>
      </c>
      <c r="C12" s="4" t="s">
        <v>8</v>
      </c>
      <c r="D12" s="4">
        <v>2006</v>
      </c>
      <c r="E12" s="9">
        <f>SUM(J12:V12)+SUM(J12:T12)*0.0000001+SUM(J12)*0.0000000000001</f>
        <v>227.62002263100499</v>
      </c>
      <c r="F12" s="3" t="str">
        <f>IF(OR(AND(AO12&gt;=AY$19,AO12&lt;&gt;"",AQ12&gt;=AY$23,AQ12&lt;&gt;"",AN12=""),AND(AR12&gt;=AY$19,AR12&lt;&gt;"",AT12&gt;=AY$23,AT12&lt;&gt;"",AN12=""),AND(AV12&gt;=AY$19,AV12&lt;&gt;"",AX12&gt;=AY$23,AX12&lt;&gt;"",AN12=""),AND(BP12&gt;=BZ$19,BP12&lt;&gt;"",BR12&gt;=BZ$23,BR12&lt;&gt;"",BO12=""),AND(BS12&gt;=BZ$19,BS12&lt;&gt;"",BU12&gt;=BZ$23,BU12&lt;&gt;"",BO12=""),AND(BW12&gt;=BZ$19,BW12&lt;&gt;"",BY12&gt;=BZ$23,BY12&lt;&gt;"",BO12=""),AND(CQ12&gt;=DA$19,CQ12&lt;&gt;"",CS12&gt;=DA$23,CS12&lt;&gt;"",CP12=""),AND(CT12&gt;=DA$19,CT12&lt;&gt;"",CV12&gt;=DA$23,CV12&lt;&gt;"",CP12=""),AND(CX12&gt;=DA$19,CX12&lt;&gt;"",CZ12&gt;=DA$23,CZ12&lt;&gt;"",CP12=""),AND(DX12&gt;=EK$19,DX12&lt;&gt;"",DZ12&gt;=EK$23,DZ12&lt;&gt;""),AND(EA12&gt;=EK$19,EA12&lt;&gt;"",EC12&gt;=EK$23,EC12&lt;&gt;""),AND(EE12&gt;=EK$19,EE12&lt;&gt;"",EG12&gt;=EK$23,EG12&lt;&gt;""),AND(EH12&gt;=EK$19,EH12&lt;&gt;"",EJ12&gt;=EK$23,EJ12&lt;&gt;""),AND(FF12&gt;=FS$19,FF12&lt;&gt;"",FH12&gt;=FS$23,FH12&lt;&gt;""),AND(FI12&gt;=FS$19,FI12&lt;&gt;"",FK12&gt;=FS$23,FK12&lt;&gt;""),AND(FM12&gt;=FS$19,FM12&lt;&gt;"",FO12&gt;=FS$23,FO12&lt;&gt;""),AND(FP12&gt;=FS$19,FP12&lt;&gt;"",FR12&gt;=FS$23,FR12&lt;&gt;""),AND(GN12&gt;=HA$19,GN12&lt;&gt;"",GP12&gt;=HA$23,GP12&lt;&gt;""),AND(GQ12&gt;=HA$19,GQ12&lt;&gt;"",GS12&gt;=HA$23,GS12&lt;&gt;""),AND(GU12&gt;=HA$19,GU12&lt;&gt;"",GW12&gt;=HA$23,GW12&lt;&gt;""),AND(GX12&gt;=HA$19,GX12&lt;&gt;"",GZ12&gt;=HA$23,GZ12&lt;&gt;""),AND(HV12&gt;=II$19,HV12&lt;&gt;"",HX12&gt;=II$23,HX12&lt;&gt;""),AND(HY12&gt;=II$19,HY12&lt;&gt;"",IA12&gt;=II$23,IA12&lt;&gt;""),AND(IC12&gt;=II$19,IC12&lt;&gt;"",IE12&gt;=II$23,IE12&lt;&gt;""),AND(IF12&gt;=II$19,IF12&lt;&gt;"",IH12&gt;=II$23,IH12&lt;&gt;""),AND(JD12&gt;=JQ$19,JD12&lt;&gt;"",JF12&gt;=JQ$23,JF12&lt;&gt;""),AND(JG12&gt;=JQ$19,JG12&lt;&gt;"",JI12&gt;=JQ$23,JI12&lt;&gt;""),AND(JK12&gt;=JQ$19,JK12&lt;&gt;"",JM12&gt;=JQ$23,JM12&lt;&gt;""),AND(JN12&gt;=JQ$19,JN12&lt;&gt;"",JP12&gt;=JQ$23,JP12&lt;&gt;""),AND(KL12&gt;=KY$19,KL12&lt;&gt;"",KN12&gt;=KY$23,KN12&lt;&gt;""),AND(KO12&gt;=KY$19,KO12&lt;&gt;"",KQ12&gt;=KY$23,KQ12&lt;&gt;""),AND(KS12&gt;=KY$19,KS12&lt;&gt;"",KU12&gt;=KY$23,KU12&lt;&gt;""),AND(KV12&gt;=KY$19,KV12&lt;&gt;"",KX12&gt;=KY$23,KX12&lt;&gt;""),AND(LT12&gt;=MG$19,LT12&lt;&gt;"",LV12&gt;=MG$23,LV12&lt;&gt;""),AND(LW12&gt;=MG$19,LW12&lt;&gt;"",LY12&gt;=MG$23,LY12&lt;&gt;""),AND(MA12&gt;=MG$19,MA12&lt;&gt;"",MC12&gt;=MG$23,MC12&lt;&gt;""),AND(MD12&gt;=MG$19,MD12&lt;&gt;"",MF12&gt;=MG$23,MF12&lt;&gt;""),AND(NB12&gt;=NO$19,NB12&lt;&gt;"",ND12&gt;=NO$23,ND12&lt;&gt;""),AND(NE12&gt;=NO$19,NE12&lt;&gt;"",NG12&gt;=NO$23,NG12&lt;&gt;""),AND(NI12&gt;=NO$19,NI12&lt;&gt;"",NK12&gt;=NO$23,NK12&lt;&gt;""),AND(NL12&gt;=NO$19,NL12&lt;&gt;"",NN12&gt;=NO$23,NN12&lt;&gt;""),AND(OJ12&gt;=OW$19,OJ12&lt;&gt;"",OL12&gt;=OW$23,OL12&lt;&gt;""),AND(OM12&gt;=OW$19,OM12&lt;&gt;"",OO12&gt;=OW$23,OO12&lt;&gt;""),AND(OQ12&gt;=OW$19,OQ12&lt;&gt;"",OS12&gt;=OW$23,OS12&lt;&gt;""),AND(OT12&gt;=OW$19,OT12&lt;&gt;"",OV12&gt;=OW$23,OV12&lt;&gt;""),AND(PR12&gt;=QE$19,PR12&lt;&gt;"",PT12&gt;=QE$23,PT12&lt;&gt;""),AND(PU12&gt;=QE$19,PU12&lt;&gt;"",PW12&gt;=QE$23,PW12&lt;&gt;""),AND(PY12&gt;=QE$19,PY12&lt;&gt;"",QA12&gt;=QE$23,QA12&lt;&gt;""),AND(QB12&gt;=QE$19,QB12&lt;&gt;"",QD12&gt;=QE$23,QD12&lt;&gt;""),AND(QZ12&gt;=RM$19,QZ12&lt;&gt;"",RB12&gt;=RM$23,RB12&lt;&gt;""),AND(RC12&gt;=RM$19,RC12&lt;&gt;"",RE12&gt;=RM$23,RE12&lt;&gt;""),AND(RG12&gt;=RM$19,RG12&lt;&gt;"",RI12&gt;=RM$23,RI12&lt;&gt;""),AND(RJ12&gt;=RM$19,RJ12&lt;&gt;"",RL12&gt;=RM$23,RL12&lt;&gt;""),AND(SH12&gt;=SU$19,SH12&lt;&gt;"",SJ12&gt;=SU$23,SJ12&lt;&gt;""),AND(SK12&gt;=SU$19,SK12&lt;&gt;"",SM12&gt;=SU$23,SM12&lt;&gt;""),AND(SO12&gt;=SU$19,SO12&lt;&gt;"",SQ12&gt;=SU$23,SQ12&lt;&gt;""),AND(SR12&gt;=SU$19,SR12&lt;&gt;"",ST12&gt;=SU$23,ST12&lt;&gt;""),AND(TP12&gt;=UC$19,TP12&lt;&gt;"",TR12&gt;=UC$23,TR12&lt;&gt;""),AND(TS12&gt;=UC$19,TS12&lt;&gt;"",TU12&gt;=UC$23,TU12&lt;&gt;""),AND(TW12&gt;=UC$19,TW12&lt;&gt;"",TY12&gt;=UC$23,TYY12&lt;&gt;""),AND(TZ12&gt;=UC$19,TZ12&lt;&gt;"",UB12&gt;=UC$23,UB12&lt;&gt;""),AND(UX12&gt;=VK$19,UX12&lt;&gt;"",UZ12&gt;=VK$23,UZ12&lt;&gt;""),AND(VA12&gt;=VK$19,VA12&lt;&gt;"",VC12&gt;=VK$23,VC12&lt;&gt;""),AND(VE12&gt;=VK$19,VE12&lt;&gt;"",VG12&gt;=VK$23,VG12&lt;&gt;""),AND(VH12&gt;=VK$19,VH12&lt;&gt;"",VJ12&gt;=VK$23,VJ12&lt;&gt;""),AND(WF12&gt;=WS$19,WF12&lt;&gt;"",WH12&gt;=WS$23,WH12&lt;&gt;""),AND(WI12&gt;=WS$19,WI12&lt;&gt;"",WK12&gt;=WS$23,WK12&lt;&gt;""),AND(WM12&gt;=WS$19,WM12&lt;&gt;"",WO12&gt;=WS$23,WO12&lt;&gt;""),AND(WP12&gt;=WS$19,WP12&lt;&gt;"",WR12&gt;=WS$23,WR12&lt;&gt;"")),"P","")</f>
        <v>P</v>
      </c>
      <c r="G12" s="3" t="str">
        <f>IF(OR(AND(AQ12&gt;=AY$23,AQ12&lt;&gt;"",AN12=""),AND(AT12&gt;=AY$23,AT12&lt;&gt;"",AN12=""),AND(AX12&gt;=AY$23,AX12&lt;&gt;"",AN12=""),AND(BR12&gt;=BZ$23,BR12&lt;&gt;"",BO12=""),AND(BU12&gt;=BZ$23,BU12&lt;&gt;"",BO12=""),AND(BY12&gt;=BZ$23,BY12&lt;&gt;"",BO12=""),AND(CS12&gt;=DA$23,CS12&lt;&gt;"",CP12=""),AND(CV12&gt;=DA$23,CV12&lt;&gt;"",CP12=""),AND(CZ12&gt;=DA$23,CZ12&lt;&gt;"",CP12=""),AND(DZ12&gt;=EK$23,DZ12&lt;&gt;""),AND(EC12&gt;=EK$23,EC12&lt;&gt;""),AND(EG12&gt;=EK$23,EG12&lt;&gt;""),AND(EJ12&gt;=EK$23,EJ12&lt;&gt;""),AND(FH12&gt;=FS$23,FH12&lt;&gt;""),AND(FK12&gt;=FS$23,FK12&lt;&gt;""),AND(FO12&gt;=FS$23,FO12&lt;&gt;""),AND(FR12&gt;=FS$23,FR12&lt;&gt;""),AND(GP12&gt;=HA$23,GP12&lt;&gt;""),AND(GS12&gt;=HA$23,GS12&lt;&gt;""),AND(GW12&gt;=HA$23,GW12&lt;&gt;""),AND(GZ12&gt;=HA$23,GZ12&lt;&gt;""),AND(HX12&gt;=II$23,HX12&lt;&gt;""),AND(IA12&gt;=II$23,IA12&lt;&gt;""),AND(IE12&gt;=II$23,IE12&lt;&gt;""),AND(IH12&gt;=II$23,IH12&lt;&gt;""),AND(JF12&gt;=JQ$23,JF12&lt;&gt;""),AND(JI12&gt;=JQ$23,JI12&lt;&gt;""),AND(JM12&gt;=JQ$23,JM12&lt;&gt;""),AND(JP12&gt;=JQ$23,JP12&lt;&gt;""),AND(KN12&gt;=KY$23,KN12&lt;&gt;""),AND(KQ12&gt;=KY$23,KQ12&lt;&gt;""),AND(KU12&gt;=KY$23,KU12&lt;&gt;""),AND(KX12&gt;=KY$23,KX12&lt;&gt;""),AND(LV12&gt;=MG$23,LV12&lt;&gt;""),AND(LY12&gt;=MG$23,LY12&lt;&gt;""),AND(MC12&gt;=MG$23,MC12&lt;&gt;""),AND(MF12&gt;=MG$23,MF12&lt;&gt;""),AND(ND12&gt;=NO$23,ND12&lt;&gt;""),AND(NG12&gt;=NO$23,NG12&lt;&gt;""),AND(NK12&gt;=NO$23,NK12&lt;&gt;""),AND(NN12&gt;=NO$23,NN12&lt;&gt;""),AND(OL12&gt;=OW$23,OL12&lt;&gt;""),AND(OO12&gt;=OW$23,OO12&lt;&gt;""),AND(OS12&gt;=OW$23,OS12&lt;&gt;""),AND(OV12&gt;=OW$23,OV12&lt;&gt;""),AND(PT12&gt;=QE$23,PT12&lt;&gt;""),AND(PW12&gt;=QE$23,PW12&lt;&gt;""),AND(QA12&gt;=QE$23,QA12&lt;&gt;""),AND(QD12&gt;=QE$23,QD12&lt;&gt;""),AND(RB12&gt;=RM$23,RB12&lt;&gt;""),AND(RE12&gt;=RM$23,RE12&lt;&gt;""),AND(RI12&gt;=RM$23,RI12&lt;&gt;""),AND(RL12&gt;=RM$23,RL12&lt;&gt;""),AND(SJ12&gt;=SU$23,SJ12&lt;&gt;""),AND(SM12&gt;=SU$23,SM12&lt;&gt;""),AND(SQ12&gt;=SU$23,SQ12&lt;&gt;""),AND(ST12&gt;=SU$23,ST12&lt;&gt;""),AND(TR12&gt;=UC$23,TR12&lt;&gt;""),AND(TU12&gt;=UC$23,TU12&lt;&gt;""),AND(TY12&gt;=UC$23,TYY12&lt;&gt;""),AND(UB12&gt;=UC$23,UB12&lt;&gt;""),AND(UZ12&gt;=VK$23,UZ12&lt;&gt;""),AND(VC12&gt;=VK$23,VC12&lt;&gt;""),AND(VG12&gt;=VK$23,VG12&lt;&gt;""),AND(VJ12&gt;=VK$23,VJ12&lt;&gt;""),AND(WH12&gt;=WS$23,WH12&lt;&gt;""),AND(WK12&gt;=WS$23,WK12&lt;&gt;""),AND(WO12&gt;=WS$23,WO12&lt;&gt;""),AND(WR12&gt;=WS$23,WR12&lt;&gt;"")),"P","")</f>
        <v>P</v>
      </c>
      <c r="H12" s="36" t="str">
        <f>IF(AND(G12="P",F12=""),"No DD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$346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Merit",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Excellence",IF(I12="P","Worlds Team",IF(F12="P","National Team","")))))</f>
        <v>National Team</v>
      </c>
      <c r="I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12.7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2023 Domestic 3rd Trial</v>
      </c>
      <c r="T12" s="8">
        <f>IF(MAX(IF(AO12&gt;=$AY$19,AP12,0),IF(AR12&gt;=$AY$19,AS12,0),IF(AV12&gt;=$AY$19,AW12,0),IF(BP12&gt;=$BZ$19,BQ12,0),IF(BS12&gt;=$BZ$19,BT12,0),IF(BW12&gt;=$BZ$19,BX12,0),IF(CQ12&gt;=$DA$19,CR12,0),IF(CT12&gt;=$DA$19,CU12,0),IF(CX12&gt;=$DA$19,CY12,0),IF(DX12&gt;=$EK$19,DY12,0),IF(EA12&gt;=$EK$19,EB12,0),IF(EE12&gt;=$EK$19,EF12,0),IF(EH12&gt;=$EK$19,EI12,0),IF(FF12&gt;=$FS$19,FG12,0),IF(FI12&gt;=$FS$19,FJ12,0),IF(FM12&gt;=$FS$19,FN12,0),IF(FP12&gt;=$FS$19,FQ12,0),IF(GN12&gt;=$HA$19,GO12,0),IF(GQ12&gt;=$HA$19,GR12,0),IF(GU12&gt;=$HA$19,GV12,0),IF(GX12&gt;=$HA$19,GY12,0),IF(HV12&gt;=$II$19,HW12,0),IF(HY12&gt;=$II$19,HZ12,0),IF(IC12&gt;=$II$19,ID12,0),IF(IF12&gt;=$II$19,IG12,0),IF(JD12&gt;=$JQ$19,JE12,0),IF(JG12&gt;=$JQ$19,JH12,0),IF(JK12&gt;=$JQ$19,JL12,0),IF(JN12&gt;=$JQ$19,JO12,0),IF(KL12&gt;=$KY$19,KM12,0),IF(KO12&gt;=$KY$19,KP12,0),IF(KS12&gt;=$KY$19,KT12,0),IF(KV12&gt;=$KY$19,KW12,0),IF(LT12&gt;=$MG$19,LU12,0),IF(LW12&gt;=$MG$19,LX12,0),IF(MA12&gt;=$MG$19,MB12,0),IF(MD12&gt;=$MG$19,ME12,0),IF(NB12&gt;=$NO$19,NC12,0),IF(NE12&gt;=$NO$19,NF12,0),IF(NI12&gt;=$NO$19,NJ12,0),IF(NL12&gt;=$NO$19,NM12,0),IF(OJ12&gt;=$OW$19,OK12,0),IF(OM12&gt;=$OW$19,ON12,0),IF(OQ12&gt;=$OW$19,OR12,0),IF(OT12&gt;=$OW$19,OU12,0),IF(PR12&gt;=$QE$19,PS12,0),IF(PU12&gt;=$QE$19,PV12,0),IF(PY12&gt;=$QE$19,PZ12,0),IF(QB12&gt;=$QE$19,QC12,0),IF(QZ12&gt;=$RM$19,RA12,0),IF(RC12&gt;=$RM$19,RD12,0),IF(RG12&gt;=$RM$19,RH12,0),IF(RJ12&gt;=$RM$19,RK12,0),IF(SH12&gt;=$SU$19,SI12,0),IF(SK12&gt;=$SU$19,SL12,0),IF(SO12&gt;=$SU$19,SP12,0),IF(SR12&gt;=$SU$19,SS12,0),IF(TP12&gt;=$UC$19,TQ12,0),IF(TS12&gt;=$UC$19,TT12,0),IF(TW12&gt;=$UC$19,TX12,0),IF(TZ12&gt;=$UC$19,UA12,0),IF(UX12&gt;=$VK$19,UY12,0),IF(VA12&gt;=$VK$19,VB12,0),IF(VE12&gt;=$VK$19,VF12,0),IF(VH12&gt;=$VK$19,VI12,0),IF(WF12&gt;=$WS$19,WG12,0),IF(WI12&gt;=$WS$19,WJ12,0),IF(WM12&gt;=$WS$19,WN12,0),IF(WP12&gt;=$WS$19,WQ12,0))&gt;0,MAX(IF(AO12&gt;=$AY$19,AP12,0),IF(AR12&gt;=$AY$19,AS12,0),IF(AV12&gt;=$AY$19,AW12,0),IF(BP12&gt;=$BZ$19,BQ12,0),IF(BS12&gt;=$BZ$19,BT12,0),IF(BW12&gt;=$BZ$19,BX12,0),IF(CQ12&gt;=$DA$19,CR12,0),IF(CT12&gt;=$DA$19,CU12,0),IF(CX12&gt;=$DA$19,CY12,0),IF(DX12&gt;=$EK$19,DY12,0),IF(EA12&gt;=$EK$19,EB12,0),IF(EE12&gt;=$EK$19,EF12,0),IF(EH12&gt;=$EK$19,EI12,0),IF(FF12&gt;=$FS$19,FG12,0),IF(FI12&gt;=$FS$19,FJ12,0),IF(FM12&gt;=$FS$19,FN12,0),IF(FP12&gt;=$FS$19,FQ12,0),IF(GN12&gt;=$HA$19,GO12,0),IF(GQ12&gt;=$HA$19,GR12,0),IF(GU12&gt;=$HA$19,GV12,0),IF(GX12&gt;=$HA$19,GY12,0),IF(HV12&gt;=$II$19,HW12,0),IF(HY12&gt;=$II$19,HZ12,0),IF(IC12&gt;=$II$19,ID12,0),IF(IF12&gt;=$II$19,IG12,0),IF(JD12&gt;=$JQ$19,JE12,0),IF(JG12&gt;=$JQ$19,JH12,0),IF(JK12&gt;=$JQ$19,JL12,0),IF(JN12&gt;=$JQ$19,JO12,0),IF(KL12&gt;=$KY$19,KM12,0),IF(KO12&gt;=$KY$19,KP12,0),IF(KS12&gt;=$KY$19,KT12,0),IF(KV12&gt;=$KY$19,KW12,0),IF(LT12&gt;=$MG$19,LU12,0),IF(LW12&gt;=$MG$19,LX12,0),IF(MA12&gt;=$MG$19,MB12,0),IF(MD12&gt;=$MG$19,ME12,0),IF(NB12&gt;=$NO$19,NC12,0),IF(NE12&gt;=$NO$19,NF12,0),IF(NI12&gt;=$NO$19,NJ12,0),IF(NL12&gt;=$NO$19,NM12,0),IF(OJ12&gt;=$OW$19,OK12,0),IF(OM12&gt;=$OW$19,ON12,0),IF(OQ12&gt;=$OW$19,OR12,0),IF(OT12&gt;=$OW$19,OU12,0),IF(PR12&gt;=$QE$19,PS12,0),IF(PU12&gt;=$QE$19,PV12,0),IF(PY12&gt;=$QE$19,PZ12,0),IF(QB12&gt;=$QE$19,QC12,0),IF(QZ12&gt;=$RM$19,RA12,0),IF(RC12&gt;=$RM$19,RD12,0),IF(RG12&gt;=$RM$19,RH12,0),IF(RJ12&gt;=$RM$19,RK12,0),IF(SH12&gt;=$SU$19,SI12,0),IF(SK12&gt;=$SU$19,SL12,0),IF(SO12&gt;=$SU$19,SP12,0),IF(SR12&gt;=$SU$19,SS12,0),IF(TP12&gt;=$UC$19,TQ12,0),IF(TS12&gt;=$UC$19,TT12,0),IF(TW12&gt;=$UC$19,TX12,0),IF(TZ12&gt;=$UC$19,UA12,0),IF(UX12&gt;=$VK$19,UY12,0),IF(VA12&gt;=$VK$19,VB12,0),IF(VE12&gt;=$VK$19,VF12,0),IF(VH12&gt;=$VK$19,VI12,0),IF(WF12&gt;=$WS$19,WG12,0),IF(WI12&gt;=$WS$19,WJ12,0),IF(WM12&gt;=$WS$19,WN12,0),IF(WP12&gt;=$WS$19,WQ12,0)),0)</f>
        <v>14.67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2023 Domestic 3rd Trial</v>
      </c>
      <c r="V12" s="8">
        <f>IF(MAX(DB12,DC12)&gt;0,MAX(DB12,DC12),"")</f>
        <v>1.3100000000000023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2">
        <v>13.5</v>
      </c>
      <c r="Z12" s="22">
        <v>9.1</v>
      </c>
      <c r="AA12" s="22">
        <v>12.4</v>
      </c>
      <c r="AB12" s="22">
        <v>14.47</v>
      </c>
      <c r="AC12" s="22">
        <v>0</v>
      </c>
      <c r="AD12" s="22">
        <v>14.6</v>
      </c>
      <c r="AE12" s="22">
        <v>8.8000000000000007</v>
      </c>
      <c r="AF12" s="22">
        <v>12.4</v>
      </c>
      <c r="AG12" s="22">
        <v>14.34</v>
      </c>
      <c r="AH12" s="22">
        <v>0</v>
      </c>
      <c r="AI12" s="22">
        <v>13.8</v>
      </c>
      <c r="AJ12" s="22">
        <v>9.5</v>
      </c>
      <c r="AK12" s="22">
        <v>12.7</v>
      </c>
      <c r="AL12" s="22">
        <v>14.67</v>
      </c>
      <c r="AM12" s="22">
        <v>0</v>
      </c>
      <c r="AN12" s="27"/>
      <c r="AO12" s="38">
        <f>IF(AA12&gt;0,AA12,"")</f>
        <v>12.4</v>
      </c>
      <c r="AP12" s="38">
        <f>IF(AB12&gt;0,AB12,"")</f>
        <v>14.47</v>
      </c>
      <c r="AQ12" s="40">
        <f>IF(SUM(Y12:AB12)-AC12&gt;0,SUM(Y12:AB12)-AC12,"")</f>
        <v>49.47</v>
      </c>
      <c r="AR12" s="40">
        <f>IF(AF12&gt;0,AF12,"")</f>
        <v>12.4</v>
      </c>
      <c r="AS12" s="40">
        <f>IF(AG12&gt;0,AG12,"")</f>
        <v>14.34</v>
      </c>
      <c r="AT12" s="40">
        <f>IF(SUM(AD12:AG12)-AH12&gt;0,SUM(AD12:AG12)-AH12,"")</f>
        <v>50.14</v>
      </c>
      <c r="AU12" s="40">
        <f>IF(AQ12="","",MAX(AQ12,AT12))</f>
        <v>50.14</v>
      </c>
      <c r="AV12" s="40">
        <f>IF(AK12&gt;0,AK12,"")</f>
        <v>12.7</v>
      </c>
      <c r="AW12" s="40">
        <f>IF(AL12&gt;0,AL12,"")</f>
        <v>14.67</v>
      </c>
      <c r="AX12" s="40">
        <f>IF(SUM(AI12:AL12)-AM12&gt;0,SUM(AI12:AL12)-AM12,"")</f>
        <v>50.67</v>
      </c>
      <c r="AY12" s="40">
        <f>IF(SUM(AU12,AX12)&gt;0,SUM(AU12,AX12),"")</f>
        <v>100.81</v>
      </c>
      <c r="AZ12" s="26">
        <v>7.5</v>
      </c>
      <c r="BA12" s="26">
        <v>4.2</v>
      </c>
      <c r="BB12" s="26">
        <v>5.4</v>
      </c>
      <c r="BC12" s="26">
        <v>7.67</v>
      </c>
      <c r="BD12" s="26">
        <v>0</v>
      </c>
      <c r="BE12" s="26">
        <v>7.3</v>
      </c>
      <c r="BF12" s="26">
        <v>4</v>
      </c>
      <c r="BG12" s="26">
        <v>5.0999999999999996</v>
      </c>
      <c r="BH12" s="26">
        <v>7.41</v>
      </c>
      <c r="BI12" s="26">
        <v>0</v>
      </c>
      <c r="BJ12" s="26"/>
      <c r="BK12" s="26"/>
      <c r="BL12" s="26"/>
      <c r="BM12" s="26"/>
      <c r="BN12" s="26"/>
      <c r="BO12" s="28"/>
      <c r="BP12" s="39">
        <f>IF(BB12&gt;0,BB12,"")</f>
        <v>5.4</v>
      </c>
      <c r="BQ12" s="39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2">
        <v>15.1</v>
      </c>
      <c r="CB12" s="22">
        <v>9.1</v>
      </c>
      <c r="CC12" s="22">
        <v>9.3000000000000007</v>
      </c>
      <c r="CD12" s="22">
        <v>13.91</v>
      </c>
      <c r="CE12" s="22">
        <v>1.9</v>
      </c>
      <c r="CF12" s="22">
        <v>15.7</v>
      </c>
      <c r="CG12" s="22">
        <v>9.3000000000000007</v>
      </c>
      <c r="CH12" s="22">
        <v>10</v>
      </c>
      <c r="CI12" s="22">
        <v>14.86</v>
      </c>
      <c r="CJ12" s="22">
        <v>1.2</v>
      </c>
      <c r="CK12" s="22">
        <v>14.4</v>
      </c>
      <c r="CL12" s="22">
        <v>9.1</v>
      </c>
      <c r="CM12" s="22">
        <v>11.4</v>
      </c>
      <c r="CN12" s="22">
        <v>14.4</v>
      </c>
      <c r="CO12" s="22">
        <v>0</v>
      </c>
      <c r="CP12" s="27"/>
      <c r="CQ12" s="38">
        <f>IF(CC12&gt;0,CC12,"")</f>
        <v>9.3000000000000007</v>
      </c>
      <c r="CR12" s="38">
        <f>IF(CD12&gt;0,CD12,"")</f>
        <v>13.91</v>
      </c>
      <c r="CS12" s="40">
        <f>IF(SUM(CA12:CD12)-CE12&gt;0,SUM(CA12:CD12)-CE12,"")</f>
        <v>45.51</v>
      </c>
      <c r="CT12" s="40">
        <f>IF(CH12&gt;0,CH12,"")</f>
        <v>10</v>
      </c>
      <c r="CU12" s="40">
        <f>IF(CI12&gt;0,CI12,"")</f>
        <v>14.86</v>
      </c>
      <c r="CV12" s="40">
        <f>IF(SUM(CF12:CI12)-CJ12&gt;0,SUM(CF12:CI12)-CJ12,"")</f>
        <v>48.66</v>
      </c>
      <c r="CW12" s="40">
        <f>IF(CS12="","",MAX(CS12,CV12))</f>
        <v>48.66</v>
      </c>
      <c r="CX12" s="40">
        <f>IF(CM12&gt;0,CM12,"")</f>
        <v>11.4</v>
      </c>
      <c r="CY12" s="40">
        <f>IF(CN12&gt;0,CN12,"")</f>
        <v>14.4</v>
      </c>
      <c r="CZ12" s="40">
        <f>IF(SUM(CK12:CN12)-CO12&gt;0,SUM(CK12:CN12)-CO12,"")</f>
        <v>49.3</v>
      </c>
      <c r="DA12" s="40">
        <f>IF(SUM(CW12,CZ12)&gt;0,SUM(CW12,CZ12),"")</f>
        <v>97.96</v>
      </c>
      <c r="DB12" s="51">
        <f>IF(MAX(ED12,FL12,GT12,IB12,JJ12,KR12,LZ12,NH12,OP12,PX12,RF12,SN12,TV12,VD12,WWL12)-IF(N12="",0,N12)&gt;0.001,MAX(ED12,FL12,GT12,IB12,JJ12,KR12,LZ12,NH12,OP12,PX12,RF12,SN12,TV12,VD12,WL12)-IF(N12="",0,N12),"")</f>
        <v>1.3100000000000023</v>
      </c>
      <c r="DC12" s="51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>
        <v>5.6</v>
      </c>
      <c r="JS12" s="18">
        <v>3.3</v>
      </c>
      <c r="JT12" s="18">
        <v>5.2</v>
      </c>
      <c r="JU12" s="18">
        <v>5.9</v>
      </c>
      <c r="JV12" s="18">
        <v>0</v>
      </c>
      <c r="JW12" s="18">
        <v>3</v>
      </c>
      <c r="JX12" s="18">
        <v>2</v>
      </c>
      <c r="JY12" s="18">
        <v>2.7</v>
      </c>
      <c r="JZ12" s="18">
        <v>3.03</v>
      </c>
      <c r="KA12" s="18">
        <v>0</v>
      </c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>
        <f>IF(JT12&gt;0,JT12,"")</f>
        <v>5.2</v>
      </c>
      <c r="KM12" s="11">
        <f>IF(JU12&gt;0,JU12,"")</f>
        <v>5.9</v>
      </c>
      <c r="KN12" s="11">
        <f>IF(SUM(JR12:JU12)-JV12&gt;0,SUM(JR12:JU12)-JV12,"")</f>
        <v>20</v>
      </c>
      <c r="KO12" s="11">
        <f>IF(JY12&gt;0,JY12,"")</f>
        <v>2.7</v>
      </c>
      <c r="KP12" s="11">
        <f>IF(JZ12&gt;0,JZ12,"")</f>
        <v>3.03</v>
      </c>
      <c r="KQ12" s="11">
        <f>IF(SUM(JW12:JZ12)-KA12&gt;0,SUM(JW12:JZ12)-KA12,"")</f>
        <v>10.73</v>
      </c>
      <c r="KR12" s="11">
        <f>IF(MAX(KN12,KQ12)&gt;0,MAX(KN12,KQ12),"")</f>
        <v>20</v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>
        <f>IF(SUM(KR12,KU12,KX12)&gt;0,SUM(KR12,KU12,KX12),"")</f>
        <v>20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>
        <v>4.5</v>
      </c>
      <c r="SW12" s="17">
        <v>2.85</v>
      </c>
      <c r="SX12" s="17">
        <v>3.6</v>
      </c>
      <c r="SY12" s="17">
        <v>2.98</v>
      </c>
      <c r="SZ12" s="17">
        <v>0</v>
      </c>
      <c r="TA12" s="17">
        <v>15.2</v>
      </c>
      <c r="TB12" s="17">
        <v>9</v>
      </c>
      <c r="TC12" s="17">
        <v>10.8</v>
      </c>
      <c r="TD12" s="17">
        <v>14.97</v>
      </c>
      <c r="TE12" s="17">
        <v>0</v>
      </c>
      <c r="TF12" s="17">
        <v>1.4</v>
      </c>
      <c r="TG12" s="17">
        <v>1</v>
      </c>
      <c r="TH12" s="17">
        <v>1.5</v>
      </c>
      <c r="TI12" s="17">
        <v>1.58</v>
      </c>
      <c r="TJ12" s="17">
        <v>0</v>
      </c>
      <c r="TK12" s="17"/>
      <c r="TL12" s="17"/>
      <c r="TM12" s="17"/>
      <c r="TN12" s="17"/>
      <c r="TO12" s="17"/>
      <c r="TP12" s="40">
        <f>IF(SX12&gt;0,SX12,"")</f>
        <v>3.6</v>
      </c>
      <c r="TQ12" s="40">
        <f>IF(SY12&gt;0,SY12,"")</f>
        <v>2.98</v>
      </c>
      <c r="TR12" s="40">
        <f>IF(SUM(SV12:SY12)-SZ12&gt;0,SUM(SV12:SY12)-SZ12,"")</f>
        <v>13.93</v>
      </c>
      <c r="TS12" s="40">
        <f>IF(TC12&gt;0,TC12,"")</f>
        <v>10.8</v>
      </c>
      <c r="TT12" s="40">
        <f>IF(TD12&gt;0,TD12,"")</f>
        <v>14.97</v>
      </c>
      <c r="TU12" s="40">
        <f>IF(SUM(TA12:TD12)-TE12&gt;0,SUM(TA12:TD12)-TE12,"")</f>
        <v>49.97</v>
      </c>
      <c r="TV12" s="40">
        <f>IF(MAX(TR12,TU12)&gt;0,MAX(TR12,TU12),"")</f>
        <v>49.97</v>
      </c>
      <c r="TW12" s="40">
        <f>IF(TH12&gt;0,TH12,"")</f>
        <v>1.5</v>
      </c>
      <c r="TX12" s="40">
        <f>IF(TI12&gt;0,TI12,"")</f>
        <v>1.58</v>
      </c>
      <c r="TY12" s="40">
        <f>IF(SUM(TF12:TI12)-TJ12&gt;0,SUM(TF12:TI12)-TJ12,"")</f>
        <v>5.48</v>
      </c>
      <c r="TZ12" s="40" t="str">
        <f>IF(TM12&gt;0,TM12,"")</f>
        <v/>
      </c>
      <c r="UA12" s="40" t="str">
        <f>IF(TN12&gt;0,TN12,"")</f>
        <v/>
      </c>
      <c r="UB12" s="40" t="str">
        <f>IF(SUM(TK12:TN12)-TO12&gt;0,SUM(TK12:TN12)-TO12,"")</f>
        <v/>
      </c>
      <c r="UC12" s="40">
        <f>IF(SUM(TV12,TY12,UB12)&gt;0,SUM(TV12,TY12,UB12),"")</f>
        <v>55.45</v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0" t="str">
        <f>IF(VN12&gt;0,VN12,"")</f>
        <v/>
      </c>
      <c r="WG12" s="40" t="str">
        <f>IF(VO12&gt;0,VO12,"")</f>
        <v/>
      </c>
      <c r="WH12" s="40" t="str">
        <f>IF(SUM(VL12:VO12)-VP12&gt;0,SUM(VL12:VO12)-VP12,"")</f>
        <v/>
      </c>
      <c r="WI12" s="40" t="str">
        <f>IF(VS12&gt;0,VS12,"")</f>
        <v/>
      </c>
      <c r="WJ12" s="40" t="str">
        <f>IF(VT12&gt;0,VT12,"")</f>
        <v/>
      </c>
      <c r="WK12" s="40" t="str">
        <f>IF(SUM(VQ12:VT12)-VU12&gt;0,SUM(VQ12:VT12)-VU12,"")</f>
        <v/>
      </c>
      <c r="WL12" s="40" t="str">
        <f>IF(MAX(WH12,WK12)&gt;0,MAX(WH12,WK12),"")</f>
        <v/>
      </c>
      <c r="WM12" s="40" t="str">
        <f>IF(VX12&gt;0,VX12,"")</f>
        <v/>
      </c>
      <c r="WN12" s="40" t="str">
        <f>IF(VY12&gt;0,VY12,"")</f>
        <v/>
      </c>
      <c r="WO12" s="40" t="str">
        <f>IF(SUM(VV12:VY12)-VZ12&gt;0,SUM(VV12:VY12)-VZ12,"")</f>
        <v/>
      </c>
      <c r="WP12" s="40" t="str">
        <f>IF(WC12&gt;0,WC12,"")</f>
        <v/>
      </c>
      <c r="WQ12" s="40" t="str">
        <f>IF(WD12&gt;0,WD12,"")</f>
        <v/>
      </c>
      <c r="WR12" s="40" t="str">
        <f>IF(SUM(WA12:WD12)-WE12&gt;0,SUM(WA12:WD12)-WE12,"")</f>
        <v/>
      </c>
      <c r="WS12" s="40" t="str">
        <f>IF(SUM(WL12,WO12,WR12)&gt;0,SUM(WL12,WO12,WR12),"")</f>
        <v/>
      </c>
      <c r="WT12" s="26">
        <f>IF($CP12="P",CA12,(CA12+AZ12)/2)</f>
        <v>11.3</v>
      </c>
      <c r="WU12" s="26">
        <f>IF($CP12="P",CB12,(CB12+BA12)/2)</f>
        <v>6.65</v>
      </c>
      <c r="WV12" s="26">
        <f>IF($CP12="P",CC12,(CC12+BB12)/2)</f>
        <v>7.3500000000000005</v>
      </c>
      <c r="WW12" s="26">
        <f>IF($CP12="P",CD12,(CD12+BC12)/2)</f>
        <v>10.79</v>
      </c>
      <c r="WX12" s="26">
        <f>IF($CP12="P",CE12,(CE12+BD12)/2)</f>
        <v>0.95</v>
      </c>
      <c r="WY12" s="26">
        <f>IF($CP12="P",CF12,(CF12+BE12)/2)</f>
        <v>11.5</v>
      </c>
      <c r="WZ12" s="26">
        <f>IF($CP12="P",CG12,(CG12+BF12)/2)</f>
        <v>6.65</v>
      </c>
      <c r="XA12" s="26">
        <f>IF($CP12="P",CH12,(CH12+BG12)/2)</f>
        <v>7.55</v>
      </c>
      <c r="XB12" s="26">
        <f>IF($CP12="P",CI12,(CI12+BH12)/2)</f>
        <v>11.135</v>
      </c>
      <c r="XC12" s="26">
        <f>IF($CP12="P",CJ12,(CJ12+BI12)/2)</f>
        <v>0.6</v>
      </c>
      <c r="XD12" s="26">
        <f>IF($CP12="P",CK12,(CK12+BJ12)/2)</f>
        <v>7.2</v>
      </c>
      <c r="XE12" s="26">
        <f>IF($CP12="P",CL12,(CL12+BK12)/2)</f>
        <v>4.55</v>
      </c>
      <c r="XF12" s="26">
        <f>IF($CP12="P",CM12,(CM12+BL12)/2)</f>
        <v>5.7</v>
      </c>
      <c r="XG12" s="26">
        <f>IF($CP12="P",CN12,(CN12+BM12)/2)</f>
        <v>7.2</v>
      </c>
      <c r="XH12" s="26">
        <f>IF($CP12="P",CO12,(CO12+BN12)/2)</f>
        <v>0</v>
      </c>
      <c r="XI12" s="28" t="s">
        <v>55</v>
      </c>
      <c r="XJ12" s="11">
        <f>IF(WV12&gt;0,WV12,"")</f>
        <v>7.3500000000000005</v>
      </c>
      <c r="XK12" s="11">
        <f>IF(WW12&gt;0,WW12,"")</f>
        <v>10.79</v>
      </c>
      <c r="XL12" s="11">
        <f>IF(SUM(WT12:WW12)-WX12&gt;0,SUM(WT12:WW12)-WX12,"")</f>
        <v>35.14</v>
      </c>
      <c r="XM12" s="11">
        <f>IF(XA12&gt;0,XA12,"")</f>
        <v>7.55</v>
      </c>
      <c r="XN12" s="11">
        <f>IF(XB12&gt;0,XB12,"")</f>
        <v>11.135</v>
      </c>
      <c r="XO12" s="11">
        <f>IF(SUM(WY12:XB12)-XC12&gt;0,SUM(WY12:XB12)-XC12,"")</f>
        <v>36.234999999999999</v>
      </c>
      <c r="XP12" s="11">
        <f>IF(MAX(XL12,XO12)&gt;0,MAX(XL12,XO12),"")</f>
        <v>36.234999999999999</v>
      </c>
      <c r="XQ12" s="11">
        <f>IF(XF12&gt;0,XF12,"")</f>
        <v>5.7</v>
      </c>
      <c r="XR12" s="11">
        <f>IF(XG12&gt;0,XG12,"")</f>
        <v>7.2</v>
      </c>
      <c r="XS12" s="11">
        <f>IF(SUM(XD12:XG12)-XH12&gt;0,SUM(XD12:XG12)-XH12,"")</f>
        <v>24.65</v>
      </c>
      <c r="XT12" s="11">
        <f>IF(SUM(XP12,XS12)&gt;0,SUM(XP12,XS12),"")</f>
        <v>60.884999999999998</v>
      </c>
    </row>
    <row r="13" spans="1:644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160</v>
      </c>
      <c r="C13" s="4" t="s">
        <v>3</v>
      </c>
      <c r="D13" s="4">
        <v>2006</v>
      </c>
      <c r="E13" s="9">
        <f>SUM(J13:V13)+SUM(J13:T13)*0.0000001+SUM(J13)*0.0000000000001</f>
        <v>223.49002226300493</v>
      </c>
      <c r="F13" s="3" t="str">
        <f>IF(OR(AND(AO13&gt;=AY$19,AO13&lt;&gt;"",AQ13&gt;=AY$23,AQ13&lt;&gt;"",AN13=""),AND(AR13&gt;=AY$19,AR13&lt;&gt;"",AT13&gt;=AY$23,AT13&lt;&gt;"",AN13=""),AND(AV13&gt;=AY$19,AV13&lt;&gt;"",AX13&gt;=AY$23,AX13&lt;&gt;"",AN13=""),AND(BP13&gt;=BZ$19,BP13&lt;&gt;"",BR13&gt;=BZ$23,BR13&lt;&gt;"",BO13=""),AND(BS13&gt;=BZ$19,BS13&lt;&gt;"",BU13&gt;=BZ$23,BU13&lt;&gt;"",BO13=""),AND(BW13&gt;=BZ$19,BW13&lt;&gt;"",BY13&gt;=BZ$23,BY13&lt;&gt;"",BO13=""),AND(CQ13&gt;=DA$19,CQ13&lt;&gt;"",CS13&gt;=DA$23,CS13&lt;&gt;"",CP13=""),AND(CT13&gt;=DA$19,CT13&lt;&gt;"",CV13&gt;=DA$23,CV13&lt;&gt;"",CP13=""),AND(CX13&gt;=DA$19,CX13&lt;&gt;"",CZ13&gt;=DA$23,CZ13&lt;&gt;"",CP13=""),AND(DX13&gt;=EK$19,DX13&lt;&gt;"",DZ13&gt;=EK$23,DZ13&lt;&gt;""),AND(EA13&gt;=EK$19,EA13&lt;&gt;"",EC13&gt;=EK$23,EC13&lt;&gt;""),AND(EE13&gt;=EK$19,EE13&lt;&gt;"",EG13&gt;=EK$23,EG13&lt;&gt;""),AND(EH13&gt;=EK$19,EH13&lt;&gt;"",EJ13&gt;=EK$23,EJ13&lt;&gt;""),AND(FF13&gt;=FS$19,FF13&lt;&gt;"",FH13&gt;=FS$23,FH13&lt;&gt;""),AND(FI13&gt;=FS$19,FI13&lt;&gt;"",FK13&gt;=FS$23,FK13&lt;&gt;""),AND(FM13&gt;=FS$19,FM13&lt;&gt;"",FO13&gt;=FS$23,FO13&lt;&gt;""),AND(FP13&gt;=FS$19,FP13&lt;&gt;"",FR13&gt;=FS$23,FR13&lt;&gt;""),AND(GN13&gt;=HA$19,GN13&lt;&gt;"",GP13&gt;=HA$23,GP13&lt;&gt;""),AND(GQ13&gt;=HA$19,GQ13&lt;&gt;"",GS13&gt;=HA$23,GS13&lt;&gt;""),AND(GU13&gt;=HA$19,GU13&lt;&gt;"",GW13&gt;=HA$23,GW13&lt;&gt;""),AND(GX13&gt;=HA$19,GX13&lt;&gt;"",GZ13&gt;=HA$23,GZ13&lt;&gt;""),AND(HV13&gt;=II$19,HV13&lt;&gt;"",HX13&gt;=II$23,HX13&lt;&gt;""),AND(HY13&gt;=II$19,HY13&lt;&gt;"",IA13&gt;=II$23,IA13&lt;&gt;""),AND(IC13&gt;=II$19,IC13&lt;&gt;"",IE13&gt;=II$23,IE13&lt;&gt;""),AND(IF13&gt;=II$19,IF13&lt;&gt;"",IH13&gt;=II$23,IH13&lt;&gt;""),AND(JD13&gt;=JQ$19,JD13&lt;&gt;"",JF13&gt;=JQ$23,JF13&lt;&gt;""),AND(JG13&gt;=JQ$19,JG13&lt;&gt;"",JI13&gt;=JQ$23,JI13&lt;&gt;""),AND(JK13&gt;=JQ$19,JK13&lt;&gt;"",JM13&gt;=JQ$23,JM13&lt;&gt;""),AND(JN13&gt;=JQ$19,JN13&lt;&gt;"",JP13&gt;=JQ$23,JP13&lt;&gt;""),AND(KL13&gt;=KY$19,KL13&lt;&gt;"",KN13&gt;=KY$23,KN13&lt;&gt;""),AND(KO13&gt;=KY$19,KO13&lt;&gt;"",KQ13&gt;=KY$23,KQ13&lt;&gt;""),AND(KS13&gt;=KY$19,KS13&lt;&gt;"",KU13&gt;=KY$23,KU13&lt;&gt;""),AND(KV13&gt;=KY$19,KV13&lt;&gt;"",KX13&gt;=KY$23,KX13&lt;&gt;""),AND(LT13&gt;=MG$19,LT13&lt;&gt;"",LV13&gt;=MG$23,LV13&lt;&gt;""),AND(LW13&gt;=MG$19,LW13&lt;&gt;"",LY13&gt;=MG$23,LY13&lt;&gt;""),AND(MA13&gt;=MG$19,MA13&lt;&gt;"",MC13&gt;=MG$23,MC13&lt;&gt;""),AND(MD13&gt;=MG$19,MD13&lt;&gt;"",MF13&gt;=MG$23,MF13&lt;&gt;""),AND(NB13&gt;=NO$19,NB13&lt;&gt;"",ND13&gt;=NO$23,ND13&lt;&gt;""),AND(NE13&gt;=NO$19,NE13&lt;&gt;"",NG13&gt;=NO$23,NG13&lt;&gt;""),AND(NI13&gt;=NO$19,NI13&lt;&gt;"",NK13&gt;=NO$23,NK13&lt;&gt;""),AND(NL13&gt;=NO$19,NL13&lt;&gt;"",NN13&gt;=NO$23,NN13&lt;&gt;""),AND(OJ13&gt;=OW$19,OJ13&lt;&gt;"",OL13&gt;=OW$23,OL13&lt;&gt;""),AND(OM13&gt;=OW$19,OM13&lt;&gt;"",OO13&gt;=OW$23,OO13&lt;&gt;""),AND(OQ13&gt;=OW$19,OQ13&lt;&gt;"",OS13&gt;=OW$23,OS13&lt;&gt;""),AND(OT13&gt;=OW$19,OT13&lt;&gt;"",OV13&gt;=OW$23,OV13&lt;&gt;""),AND(PR13&gt;=QE$19,PR13&lt;&gt;"",PT13&gt;=QE$23,PT13&lt;&gt;""),AND(PU13&gt;=QE$19,PU13&lt;&gt;"",PW13&gt;=QE$23,PW13&lt;&gt;""),AND(PY13&gt;=QE$19,PY13&lt;&gt;"",QA13&gt;=QE$23,QA13&lt;&gt;""),AND(QB13&gt;=QE$19,QB13&lt;&gt;"",QD13&gt;=QE$23,QD13&lt;&gt;""),AND(QZ13&gt;=RM$19,QZ13&lt;&gt;"",RB13&gt;=RM$23,RB13&lt;&gt;""),AND(RC13&gt;=RM$19,RC13&lt;&gt;"",RE13&gt;=RM$23,RE13&lt;&gt;""),AND(RG13&gt;=RM$19,RG13&lt;&gt;"",RI13&gt;=RM$23,RI13&lt;&gt;""),AND(RJ13&gt;=RM$19,RJ13&lt;&gt;"",RL13&gt;=RM$23,RL13&lt;&gt;""),AND(SH13&gt;=SU$19,SH13&lt;&gt;"",SJ13&gt;=SU$23,SJ13&lt;&gt;""),AND(SK13&gt;=SU$19,SK13&lt;&gt;"",SM13&gt;=SU$23,SM13&lt;&gt;""),AND(SO13&gt;=SU$19,SO13&lt;&gt;"",SQ13&gt;=SU$23,SQ13&lt;&gt;""),AND(SR13&gt;=SU$19,SR13&lt;&gt;"",ST13&gt;=SU$23,ST13&lt;&gt;""),AND(TP13&gt;=UC$19,TP13&lt;&gt;"",TR13&gt;=UC$23,TR13&lt;&gt;""),AND(TS13&gt;=UC$19,TS13&lt;&gt;"",TU13&gt;=UC$23,TU13&lt;&gt;""),AND(TW13&gt;=UC$19,TW13&lt;&gt;"",TY13&gt;=UC$23,TYY13&lt;&gt;""),AND(TZ13&gt;=UC$19,TZ13&lt;&gt;"",UB13&gt;=UC$23,UB13&lt;&gt;""),AND(UX13&gt;=VK$19,UX13&lt;&gt;"",UZ13&gt;=VK$23,UZ13&lt;&gt;""),AND(VA13&gt;=VK$19,VA13&lt;&gt;"",VC13&gt;=VK$23,VC13&lt;&gt;""),AND(VE13&gt;=VK$19,VE13&lt;&gt;"",VG13&gt;=VK$23,VG13&lt;&gt;""),AND(VH13&gt;=VK$19,VH13&lt;&gt;"",VJ13&gt;=VK$23,VJ13&lt;&gt;""),AND(WF13&gt;=WS$19,WF13&lt;&gt;"",WH13&gt;=WS$23,WH13&lt;&gt;""),AND(WI13&gt;=WS$19,WI13&lt;&gt;"",WK13&gt;=WS$23,WK13&lt;&gt;""),AND(WM13&gt;=WS$19,WM13&lt;&gt;"",WO13&gt;=WS$23,WO13&lt;&gt;""),AND(WP13&gt;=WS$19,WP13&lt;&gt;"",WR13&gt;=WS$23,WR13&lt;&gt;"")),"P","")</f>
        <v/>
      </c>
      <c r="G13" s="3" t="str">
        <f>IF(OR(AND(AQ13&gt;=AY$23,AQ13&lt;&gt;"",AN13=""),AND(AT13&gt;=AY$23,AT13&lt;&gt;"",AN13=""),AND(AX13&gt;=AY$23,AX13&lt;&gt;"",AN13=""),AND(BR13&gt;=BZ$23,BR13&lt;&gt;"",BO13=""),AND(BU13&gt;=BZ$23,BU13&lt;&gt;"",BO13=""),AND(BY13&gt;=BZ$23,BY13&lt;&gt;"",BO13=""),AND(CS13&gt;=DA$23,CS13&lt;&gt;"",CP13=""),AND(CV13&gt;=DA$23,CV13&lt;&gt;"",CP13=""),AND(CZ13&gt;=DA$23,CZ13&lt;&gt;"",CP13=""),AND(DZ13&gt;=EK$23,DZ13&lt;&gt;""),AND(EC13&gt;=EK$23,EC13&lt;&gt;""),AND(EG13&gt;=EK$23,EG13&lt;&gt;""),AND(EJ13&gt;=EK$23,EJ13&lt;&gt;""),AND(FH13&gt;=FS$23,FH13&lt;&gt;""),AND(FK13&gt;=FS$23,FK13&lt;&gt;""),AND(FO13&gt;=FS$23,FO13&lt;&gt;""),AND(FR13&gt;=FS$23,FR13&lt;&gt;""),AND(GP13&gt;=HA$23,GP13&lt;&gt;""),AND(GS13&gt;=HA$23,GS13&lt;&gt;""),AND(GW13&gt;=HA$23,GW13&lt;&gt;""),AND(GZ13&gt;=HA$23,GZ13&lt;&gt;""),AND(HX13&gt;=II$23,HX13&lt;&gt;""),AND(IA13&gt;=II$23,IA13&lt;&gt;""),AND(IE13&gt;=II$23,IE13&lt;&gt;""),AND(IH13&gt;=II$23,IH13&lt;&gt;""),AND(JF13&gt;=JQ$23,JF13&lt;&gt;""),AND(JI13&gt;=JQ$23,JI13&lt;&gt;""),AND(JM13&gt;=JQ$23,JM13&lt;&gt;""),AND(JP13&gt;=JQ$23,JP13&lt;&gt;""),AND(KN13&gt;=KY$23,KN13&lt;&gt;""),AND(KQ13&gt;=KY$23,KQ13&lt;&gt;""),AND(KU13&gt;=KY$23,KU13&lt;&gt;""),AND(KX13&gt;=KY$23,KX13&lt;&gt;""),AND(LV13&gt;=MG$23,LV13&lt;&gt;""),AND(LY13&gt;=MG$23,LY13&lt;&gt;""),AND(MC13&gt;=MG$23,MC13&lt;&gt;""),AND(MF13&gt;=MG$23,MF13&lt;&gt;""),AND(ND13&gt;=NO$23,ND13&lt;&gt;""),AND(NG13&gt;=NO$23,NG13&lt;&gt;""),AND(NK13&gt;=NO$23,NK13&lt;&gt;""),AND(NN13&gt;=NO$23,NN13&lt;&gt;""),AND(OL13&gt;=OW$23,OL13&lt;&gt;""),AND(OO13&gt;=OW$23,OO13&lt;&gt;""),AND(OS13&gt;=OW$23,OS13&lt;&gt;""),AND(OV13&gt;=OW$23,OV13&lt;&gt;""),AND(PT13&gt;=QE$23,PT13&lt;&gt;""),AND(PW13&gt;=QE$23,PW13&lt;&gt;""),AND(QA13&gt;=QE$23,QA13&lt;&gt;""),AND(QD13&gt;=QE$23,QD13&lt;&gt;""),AND(RB13&gt;=RM$23,RB13&lt;&gt;""),AND(RE13&gt;=RM$23,RE13&lt;&gt;""),AND(RI13&gt;=RM$23,RI13&lt;&gt;""),AND(RL13&gt;=RM$23,RL13&lt;&gt;""),AND(SJ13&gt;=SU$23,SJ13&lt;&gt;""),AND(SM13&gt;=SU$23,SM13&lt;&gt;""),AND(SQ13&gt;=SU$23,SQ13&lt;&gt;""),AND(ST13&gt;=SU$23,ST13&lt;&gt;""),AND(TR13&gt;=UC$23,TR13&lt;&gt;""),AND(TU13&gt;=UC$23,TU13&lt;&gt;""),AND(TY13&gt;=UC$23,TYY13&lt;&gt;""),AND(UB13&gt;=UC$23,UB13&lt;&gt;""),AND(UZ13&gt;=VK$23,UZ13&lt;&gt;""),AND(VC13&gt;=VK$23,VC13&lt;&gt;""),AND(VG13&gt;=VK$23,VG13&lt;&gt;""),AND(VJ13&gt;=VK$23,VJ13&lt;&gt;""),AND(WH13&gt;=WS$23,WH13&lt;&gt;""),AND(WK13&gt;=WS$23,WK13&lt;&gt;""),AND(WO13&gt;=WS$23,WO13&lt;&gt;""),AND(WR13&gt;=WS$23,WR13&lt;&gt;"")),"P","")</f>
        <v/>
      </c>
      <c r="H13" s="36" t="str">
        <f>IF(AND(G13="P",F13=""),"No DD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$346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Merit",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Excellence",IF(I13="P","Worlds Team",IF(F13="P","National Team","")))))</f>
        <v/>
      </c>
      <c r="I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/>
      </c>
      <c r="J13" s="8">
        <f>IF(COUNT(AQ13,AT13,BR13,BU13,CS13,CV13)&gt;0,LARGE((AQ13,AT13,BR13,BU13,CS13,CV13),1),0)</f>
        <v>49.150000000000006</v>
      </c>
      <c r="K13" s="8" t="str">
        <f>IF(J13="","",IF(OR(J13=CS13,J13=CV13),$CA$1,IF(OR(J13=BR13,J13=BU13),$AZ$1,IF(OR(J13=AQ13,J13=AT13),$Y$1,""))))</f>
        <v>2024 Nationals</v>
      </c>
      <c r="L13" s="8">
        <f>IF(COUNT(AQ13,AT13,BR13,BU13,CS13,CV13)&gt;1,LARGE((AQ13,AT13,BR13,BU13,CS13,CV13),2),0)</f>
        <v>48.790000000000006</v>
      </c>
      <c r="M13" s="8" t="str">
        <f>IF(L13="","",IF(OR(L13=CS13,L13=CV13),$CA$1,IF(OR(L13=BR13,L13=BU13),$AZ$1,IF(OR(L13=AQ13,L13=AT13),$Y$1,""))))</f>
        <v>2023 Domestic 3rd Trial</v>
      </c>
      <c r="N13" s="8">
        <f>IF(COUNT(AQ13,AT13,BR13,BU13,CS13,CV13)&gt;2,LARGE((AQ13,AT13,BR13,BU13,CS13,CV13),3),0)</f>
        <v>47.629999999999995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49.78</v>
      </c>
      <c r="Q13" s="8" t="str">
        <f>IF(P13="","",IF(P13=CZ13,$CA$1,IF(P13=BY13,$AZ$1,IF(P13=AX13,$Y$1,""))))</f>
        <v>2023 Domestic 3rd Trial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13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2024 Nationals</v>
      </c>
      <c r="T13" s="8">
        <f>IF(MAX(IF(AO13&gt;=$AY$19,AP13,0),IF(AR13&gt;=$AY$19,AS13,0),IF(AV13&gt;=$AY$19,AW13,0),IF(BP13&gt;=$BZ$19,BQ13,0),IF(BS13&gt;=$BZ$19,BT13,0),IF(BW13&gt;=$BZ$19,BX13,0),IF(CQ13&gt;=$DA$19,CR13,0),IF(CT13&gt;=$DA$19,CU13,0),IF(CX13&gt;=$DA$19,CY13,0),IF(DX13&gt;=$EK$19,DY13,0),IF(EA13&gt;=$EK$19,EB13,0),IF(EE13&gt;=$EK$19,EF13,0),IF(EH13&gt;=$EK$19,EI13,0),IF(FF13&gt;=$FS$19,FG13,0),IF(FI13&gt;=$FS$19,FJ13,0),IF(FM13&gt;=$FS$19,FN13,0),IF(FP13&gt;=$FS$19,FQ13,0),IF(GN13&gt;=$HA$19,GO13,0),IF(GQ13&gt;=$HA$19,GR13,0),IF(GU13&gt;=$HA$19,GV13,0),IF(GX13&gt;=$HA$19,GY13,0),IF(HV13&gt;=$II$19,HW13,0),IF(HY13&gt;=$II$19,HZ13,0),IF(IC13&gt;=$II$19,ID13,0),IF(IF13&gt;=$II$19,IG13,0),IF(JD13&gt;=$JQ$19,JE13,0),IF(JG13&gt;=$JQ$19,JH13,0),IF(JK13&gt;=$JQ$19,JL13,0),IF(JN13&gt;=$JQ$19,JO13,0),IF(KL13&gt;=$KY$19,KM13,0),IF(KO13&gt;=$KY$19,KP13,0),IF(KS13&gt;=$KY$19,KT13,0),IF(KV13&gt;=$KY$19,KW13,0),IF(LT13&gt;=$MG$19,LU13,0),IF(LW13&gt;=$MG$19,LX13,0),IF(MA13&gt;=$MG$19,MB13,0),IF(MD13&gt;=$MG$19,ME13,0),IF(NB13&gt;=$NO$19,NC13,0),IF(NE13&gt;=$NO$19,NF13,0),IF(NI13&gt;=$NO$19,NJ13,0),IF(NL13&gt;=$NO$19,NM13,0),IF(OJ13&gt;=$OW$19,OK13,0),IF(OM13&gt;=$OW$19,ON13,0),IF(OQ13&gt;=$OW$19,OR13,0),IF(OT13&gt;=$OW$19,OU13,0),IF(PR13&gt;=$QE$19,PS13,0),IF(PU13&gt;=$QE$19,PV13,0),IF(PY13&gt;=$QE$19,PZ13,0),IF(QB13&gt;=$QE$19,QC13,0),IF(QZ13&gt;=$RM$19,RA13,0),IF(RC13&gt;=$RM$19,RD13,0),IF(RG13&gt;=$RM$19,RH13,0),IF(RJ13&gt;=$RM$19,RK13,0),IF(SH13&gt;=$SU$19,SI13,0),IF(SK13&gt;=$SU$19,SL13,0),IF(SO13&gt;=$SU$19,SP13,0),IF(SR13&gt;=$SU$19,SS13,0),IF(TP13&gt;=$UC$19,TQ13,0),IF(TS13&gt;=$UC$19,TT13,0),IF(TW13&gt;=$UC$19,TX13,0),IF(TZ13&gt;=$UC$19,UA13,0),IF(UX13&gt;=$VK$19,UY13,0),IF(VA13&gt;=$VK$19,VB13,0),IF(VE13&gt;=$VK$19,VF13,0),IF(VH13&gt;=$VK$19,VI13,0),IF(WF13&gt;=$WS$19,WG13,0),IF(WI13&gt;=$WS$19,WJ13,0),IF(WM13&gt;=$WS$19,WN13,0),IF(WP13&gt;=$WS$19,WQ13,0))&gt;0,MAX(IF(AO13&gt;=$AY$19,AP13,0),IF(AR13&gt;=$AY$19,AS13,0),IF(AV13&gt;=$AY$19,AW13,0),IF(BP13&gt;=$BZ$19,BQ13,0),IF(BS13&gt;=$BZ$19,BT13,0),IF(BW13&gt;=$BZ$19,BX13,0),IF(CQ13&gt;=$DA$19,CR13,0),IF(CT13&gt;=$DA$19,CU13,0),IF(CX13&gt;=$DA$19,CY13,0),IF(DX13&gt;=$EK$19,DY13,0),IF(EA13&gt;=$EK$19,EB13,0),IF(EE13&gt;=$EK$19,EF13,0),IF(EH13&gt;=$EK$19,EI13,0),IF(FF13&gt;=$FS$19,FG13,0),IF(FI13&gt;=$FS$19,FJ13,0),IF(FM13&gt;=$FS$19,FN13,0),IF(FP13&gt;=$FS$19,FQ13,0),IF(GN13&gt;=$HA$19,GO13,0),IF(GQ13&gt;=$HA$19,GR13,0),IF(GU13&gt;=$HA$19,GV13,0),IF(GX13&gt;=$HA$19,GY13,0),IF(HV13&gt;=$II$19,HW13,0),IF(HY13&gt;=$II$19,HZ13,0),IF(IC13&gt;=$II$19,ID13,0),IF(IF13&gt;=$II$19,IG13,0),IF(JD13&gt;=$JQ$19,JE13,0),IF(JG13&gt;=$JQ$19,JH13,0),IF(JK13&gt;=$JQ$19,JL13,0),IF(JN13&gt;=$JQ$19,JO13,0),IF(KL13&gt;=$KY$19,KM13,0),IF(KO13&gt;=$KY$19,KP13,0),IF(KS13&gt;=$KY$19,KT13,0),IF(KV13&gt;=$KY$19,KW13,0),IF(LT13&gt;=$MG$19,LU13,0),IF(LW13&gt;=$MG$19,LX13,0),IF(MA13&gt;=$MG$19,MB13,0),IF(MD13&gt;=$MG$19,ME13,0),IF(NB13&gt;=$NO$19,NC13,0),IF(NE13&gt;=$NO$19,NF13,0),IF(NI13&gt;=$NO$19,NJ13,0),IF(NL13&gt;=$NO$19,NM13,0),IF(OJ13&gt;=$OW$19,OK13,0),IF(OM13&gt;=$OW$19,ON13,0),IF(OQ13&gt;=$OW$19,OR13,0),IF(OT13&gt;=$OW$19,OU13,0),IF(PR13&gt;=$QE$19,PS13,0),IF(PU13&gt;=$QE$19,PV13,0),IF(PY13&gt;=$QE$19,PZ13,0),IF(QB13&gt;=$QE$19,QC13,0),IF(QZ13&gt;=$RM$19,RA13,0),IF(RC13&gt;=$RM$19,RD13,0),IF(RG13&gt;=$RM$19,RH13,0),IF(RJ13&gt;=$RM$19,RK13,0),IF(SH13&gt;=$SU$19,SI13,0),IF(SK13&gt;=$SU$19,SL13,0),IF(SO13&gt;=$SU$19,SP13,0),IF(SR13&gt;=$SU$19,SS13,0),IF(TP13&gt;=$UC$19,TQ13,0),IF(TS13&gt;=$UC$19,TT13,0),IF(TW13&gt;=$UC$19,TX13,0),IF(TZ13&gt;=$UC$19,UA13,0),IF(UX13&gt;=$VK$19,UY13,0),IF(VA13&gt;=$VK$19,VB13,0),IF(VE13&gt;=$VK$19,VF13,0),IF(VH13&gt;=$VK$19,VI13,0),IF(WF13&gt;=$WS$19,WG13,0),IF(WI13&gt;=$WS$19,WJ13,0),IF(WM13&gt;=$WS$19,WN13,0),IF(WP13&gt;=$WS$19,WQ13,0)),0)</f>
        <v>14.280000000000001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2023 Domestic 3rd Trial</v>
      </c>
      <c r="V13" s="8">
        <f>IF(MAX(DB13,DC13)&gt;0,MAX(DB13,DC13),"")</f>
        <v>0.85999999999999943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Pan Am Club Championships (May 19)</v>
      </c>
      <c r="Y13" s="22">
        <v>8.2000000000000011</v>
      </c>
      <c r="Z13" s="22">
        <v>5</v>
      </c>
      <c r="AA13" s="22">
        <v>6.4</v>
      </c>
      <c r="AB13" s="22">
        <v>7.7549999999999999</v>
      </c>
      <c r="AC13" s="22">
        <v>0</v>
      </c>
      <c r="AD13" s="22">
        <v>14.25</v>
      </c>
      <c r="AE13" s="22">
        <v>9.35</v>
      </c>
      <c r="AF13" s="22">
        <v>11.55</v>
      </c>
      <c r="AG13" s="22">
        <v>13.64</v>
      </c>
      <c r="AH13" s="22">
        <v>0</v>
      </c>
      <c r="AI13" s="22">
        <v>13.75</v>
      </c>
      <c r="AJ13" s="22">
        <v>9.0500000000000007</v>
      </c>
      <c r="AK13" s="22">
        <v>12.7</v>
      </c>
      <c r="AL13" s="22">
        <v>14.280000000000001</v>
      </c>
      <c r="AM13" s="22">
        <v>0</v>
      </c>
      <c r="AN13" s="27" t="s">
        <v>55</v>
      </c>
      <c r="AO13" s="38">
        <f>IF(AA13&gt;0,AA13,"")</f>
        <v>6.4</v>
      </c>
      <c r="AP13" s="38">
        <f>IF(AB13&gt;0,AB13,"")</f>
        <v>7.7549999999999999</v>
      </c>
      <c r="AQ13" s="40">
        <f>IF(SUM(Y13:AB13)-AC13&gt;0,SUM(Y13:AB13)-AC13,"")</f>
        <v>27.355</v>
      </c>
      <c r="AR13" s="40">
        <f>IF(AF13&gt;0,AF13,"")</f>
        <v>11.55</v>
      </c>
      <c r="AS13" s="40">
        <f>IF(AG13&gt;0,AG13,"")</f>
        <v>13.64</v>
      </c>
      <c r="AT13" s="40">
        <f>IF(SUM(AD13:AG13)-AH13&gt;0,SUM(AD13:AG13)-AH13,"")</f>
        <v>48.790000000000006</v>
      </c>
      <c r="AU13" s="40">
        <f>IF(AQ13="","",MAX(AQ13,AT13))</f>
        <v>48.790000000000006</v>
      </c>
      <c r="AV13" s="40">
        <f>IF(AK13&gt;0,AK13,"")</f>
        <v>12.7</v>
      </c>
      <c r="AW13" s="40">
        <f>IF(AL13&gt;0,AL13,"")</f>
        <v>14.280000000000001</v>
      </c>
      <c r="AX13" s="40">
        <f>IF(SUM(AI13:AL13)-AM13&gt;0,SUM(AI13:AL13)-AM13,"")</f>
        <v>49.78</v>
      </c>
      <c r="AY13" s="40">
        <f>IF(SUM(AU13,AX13)&gt;0,SUM(AU13,AX13),"")</f>
        <v>98.570000000000007</v>
      </c>
      <c r="AZ13" s="26">
        <v>12.7</v>
      </c>
      <c r="BA13" s="26">
        <v>9.1</v>
      </c>
      <c r="BB13" s="26">
        <v>12.1</v>
      </c>
      <c r="BC13" s="26">
        <v>13.73</v>
      </c>
      <c r="BD13" s="26">
        <v>0</v>
      </c>
      <c r="BE13" s="26">
        <v>3</v>
      </c>
      <c r="BF13" s="26">
        <v>1.7</v>
      </c>
      <c r="BG13" s="26">
        <v>2.9</v>
      </c>
      <c r="BH13" s="26">
        <v>3.04</v>
      </c>
      <c r="BI13" s="26">
        <v>0</v>
      </c>
      <c r="BJ13" s="26">
        <v>11.9</v>
      </c>
      <c r="BK13" s="26">
        <v>9.1999999999999993</v>
      </c>
      <c r="BL13" s="26">
        <v>11</v>
      </c>
      <c r="BM13" s="26">
        <v>14.21</v>
      </c>
      <c r="BN13" s="26">
        <v>0.2</v>
      </c>
      <c r="BO13" s="28"/>
      <c r="BP13" s="39">
        <f>IF(BB13&gt;0,BB13,"")</f>
        <v>12.1</v>
      </c>
      <c r="BQ13" s="39">
        <f>IF(BC13&gt;0,BC13,"")</f>
        <v>13.73</v>
      </c>
      <c r="BR13" s="11">
        <f>IF(SUM(AZ13:BC13)-BD13&gt;0,SUM(AZ13:BC13)-BD13,"")</f>
        <v>47.629999999999995</v>
      </c>
      <c r="BS13" s="11">
        <f>IF(BG13&gt;0,BG13,"")</f>
        <v>2.9</v>
      </c>
      <c r="BT13" s="11">
        <f>IF(BH13&gt;0,BH13,"")</f>
        <v>3.04</v>
      </c>
      <c r="BU13" s="11">
        <f>IF(SUM(BE13:BH13)-BI13&gt;0,SUM(BE13:BH13)-BI13,"")</f>
        <v>10.64</v>
      </c>
      <c r="BV13" s="11">
        <f>IF(BR13="","",MAX(BR13,BU13))</f>
        <v>47.629999999999995</v>
      </c>
      <c r="BW13" s="11">
        <f>IF(BL13&gt;0,BL13,"")</f>
        <v>11</v>
      </c>
      <c r="BX13" s="11">
        <f>IF(BM13&gt;0,BM13,"")</f>
        <v>14.21</v>
      </c>
      <c r="BY13" s="11">
        <f>IF(SUM(BJ13:BM13)-BN13&gt;0,SUM(BJ13:BM13)-BN13,"")</f>
        <v>46.11</v>
      </c>
      <c r="BZ13" s="11">
        <f>IF(SUM(BV13,BY13)&gt;0,SUM(BV13,BY13),"")</f>
        <v>93.74</v>
      </c>
      <c r="CA13" s="22">
        <v>14.4</v>
      </c>
      <c r="CB13" s="22">
        <v>9.5</v>
      </c>
      <c r="CC13" s="22">
        <v>11.3</v>
      </c>
      <c r="CD13" s="22">
        <v>13.95</v>
      </c>
      <c r="CE13" s="22">
        <v>0</v>
      </c>
      <c r="CF13" s="22">
        <v>13.8</v>
      </c>
      <c r="CG13" s="22">
        <v>8.6999999999999993</v>
      </c>
      <c r="CH13" s="22">
        <v>11.5</v>
      </c>
      <c r="CI13" s="22">
        <v>13.48</v>
      </c>
      <c r="CJ13" s="22">
        <v>0</v>
      </c>
      <c r="CK13" s="22">
        <v>11.7</v>
      </c>
      <c r="CL13" s="22">
        <v>8.5</v>
      </c>
      <c r="CM13" s="22">
        <v>13</v>
      </c>
      <c r="CN13" s="22">
        <v>13.83</v>
      </c>
      <c r="CO13" s="22">
        <v>0</v>
      </c>
      <c r="CP13" s="27"/>
      <c r="CQ13" s="38">
        <f>IF(CC13&gt;0,CC13,"")</f>
        <v>11.3</v>
      </c>
      <c r="CR13" s="38">
        <f>IF(CD13&gt;0,CD13,"")</f>
        <v>13.95</v>
      </c>
      <c r="CS13" s="40">
        <f>IF(SUM(CA13:CD13)-CE13&gt;0,SUM(CA13:CD13)-CE13,"")</f>
        <v>49.150000000000006</v>
      </c>
      <c r="CT13" s="40">
        <f>IF(CH13&gt;0,CH13,"")</f>
        <v>11.5</v>
      </c>
      <c r="CU13" s="40">
        <f>IF(CI13&gt;0,CI13,"")</f>
        <v>13.48</v>
      </c>
      <c r="CV13" s="40">
        <f>IF(SUM(CF13:CI13)-CJ13&gt;0,SUM(CF13:CI13)-CJ13,"")</f>
        <v>47.480000000000004</v>
      </c>
      <c r="CW13" s="40">
        <f>IF(CS13="","",MAX(CS13,CV13))</f>
        <v>49.150000000000006</v>
      </c>
      <c r="CX13" s="40">
        <f>IF(CM13&gt;0,CM13,"")</f>
        <v>13</v>
      </c>
      <c r="CY13" s="40">
        <f>IF(CN13&gt;0,CN13,"")</f>
        <v>13.83</v>
      </c>
      <c r="CZ13" s="40">
        <f>IF(SUM(CK13:CN13)-CO13&gt;0,SUM(CK13:CN13)-CO13,"")</f>
        <v>47.03</v>
      </c>
      <c r="DA13" s="40">
        <f>IF(SUM(CW13,CZ13)&gt;0,SUM(CW13,CZ13),"")</f>
        <v>96.18</v>
      </c>
      <c r="DB13" s="51">
        <f>IF(MAX(ED13,FL13,GT13,IB13,JJ13,KR13,LZ13,NH13,OP13,PX13,RF13,SN13,TV13,VD13,WWL13)-IF(N13="",0,N13)&gt;0.001,MAX(ED13,FL13,GT13,IB13,JJ13,KR13,LZ13,NH13,OP13,PX13,RF13,SN13,TV13,VD13,WL13)-IF(N13="",0,N13),"")</f>
        <v>0.85999999999999943</v>
      </c>
      <c r="DC13" s="51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>
        <v>12.9</v>
      </c>
      <c r="JS13" s="18">
        <v>9</v>
      </c>
      <c r="JT13" s="18">
        <v>12.2</v>
      </c>
      <c r="JU13" s="18">
        <v>13.26</v>
      </c>
      <c r="JV13" s="18">
        <v>0</v>
      </c>
      <c r="JW13" s="18">
        <v>8.4</v>
      </c>
      <c r="JX13" s="18">
        <v>5.3</v>
      </c>
      <c r="JY13" s="18">
        <v>7.5</v>
      </c>
      <c r="JZ13" s="18">
        <v>8.26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>IF(JT13&gt;0,JT13,"")</f>
        <v>12.2</v>
      </c>
      <c r="KM13" s="11">
        <f>IF(JU13&gt;0,JU13,"")</f>
        <v>13.26</v>
      </c>
      <c r="KN13" s="11">
        <f>IF(SUM(JR13:JU13)-JV13&gt;0,SUM(JR13:JU13)-JV13,"")</f>
        <v>47.359999999999992</v>
      </c>
      <c r="KO13" s="11">
        <f>IF(JY13&gt;0,JY13,"")</f>
        <v>7.5</v>
      </c>
      <c r="KP13" s="11">
        <f>IF(JZ13&gt;0,JZ13,"")</f>
        <v>8.26</v>
      </c>
      <c r="KQ13" s="11">
        <f>IF(SUM(JW13:JZ13)-KA13&gt;0,SUM(JW13:JZ13)-KA13,"")</f>
        <v>29.46</v>
      </c>
      <c r="KR13" s="11">
        <f>IF(MAX(KN13,KQ13)&gt;0,MAX(KN13,KQ13),"")</f>
        <v>47.359999999999992</v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>
        <f>IF(SUM(KR13,KU13,KX13)&gt;0,SUM(KR13,KU13,KX13),"")</f>
        <v>47.359999999999992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>
        <v>13.5</v>
      </c>
      <c r="QG13" s="17">
        <v>9.1999999999999993</v>
      </c>
      <c r="QH13" s="17">
        <v>12.2</v>
      </c>
      <c r="QI13" s="17">
        <v>13.59</v>
      </c>
      <c r="QJ13" s="17">
        <v>0</v>
      </c>
      <c r="QK13" s="17">
        <v>13.4</v>
      </c>
      <c r="QL13" s="17">
        <v>8.8000000000000007</v>
      </c>
      <c r="QM13" s="17">
        <v>12.2</v>
      </c>
      <c r="QN13" s="17">
        <v>14.06</v>
      </c>
      <c r="QO13" s="17">
        <v>0</v>
      </c>
      <c r="QP13" s="17"/>
      <c r="QQ13" s="17"/>
      <c r="QR13" s="17"/>
      <c r="QS13" s="17"/>
      <c r="QT13" s="17"/>
      <c r="QU13" s="17">
        <v>14</v>
      </c>
      <c r="QV13" s="17">
        <v>9.3000000000000007</v>
      </c>
      <c r="QW13" s="17">
        <v>10.1</v>
      </c>
      <c r="QX13" s="17">
        <v>14.03</v>
      </c>
      <c r="QY13" s="17">
        <v>0</v>
      </c>
      <c r="QZ13" s="40">
        <f>IF(QH13&gt;0,QH13,"")</f>
        <v>12.2</v>
      </c>
      <c r="RA13" s="40">
        <f>IF(QI13&gt;0,QI13,"")</f>
        <v>13.59</v>
      </c>
      <c r="RB13" s="40">
        <f>IF(SUM(QF13:QI13)-QJ13&gt;0,SUM(QF13:QI13)-QJ13,"")</f>
        <v>48.489999999999995</v>
      </c>
      <c r="RC13" s="40">
        <f>IF(QM13&gt;0,QM13,"")</f>
        <v>12.2</v>
      </c>
      <c r="RD13" s="40">
        <f>IF(QN13&gt;0,QN13,"")</f>
        <v>14.06</v>
      </c>
      <c r="RE13" s="40">
        <f>IF(SUM(QK13:QN13)-QO13&gt;0,SUM(QK13:QN13)-QO13,"")</f>
        <v>48.460000000000008</v>
      </c>
      <c r="RF13" s="40">
        <f>IF(MAX(RB13,RE13)&gt;0,MAX(RB13,RE13),"")</f>
        <v>48.489999999999995</v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>
        <f>IF(QW13&gt;0,QW13,"")</f>
        <v>10.1</v>
      </c>
      <c r="RK13" s="40">
        <f>IF(QX13&gt;0,QX13,"")</f>
        <v>14.03</v>
      </c>
      <c r="RL13" s="40">
        <f>IF(SUM(QU13:QX13)-QY13&gt;0,SUM(QU13:QX13)-QY13,"")</f>
        <v>47.43</v>
      </c>
      <c r="RM13" s="40">
        <f>IF(SUM(RF13,RI13,RL13)&gt;0,SUM(RF13,RI13,RL13),"")</f>
        <v>95.919999999999987</v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0" t="str">
        <f>IF(SX13&gt;0,SX13,"")</f>
        <v/>
      </c>
      <c r="TQ13" s="40" t="str">
        <f>IF(SY13&gt;0,SY13,"")</f>
        <v/>
      </c>
      <c r="TR13" s="40" t="str">
        <f>IF(SUM(SV13:SY13)-SZ13&gt;0,SUM(SV13:SY13)-SZ13,"")</f>
        <v/>
      </c>
      <c r="TS13" s="40" t="str">
        <f>IF(TC13&gt;0,TC13,"")</f>
        <v/>
      </c>
      <c r="TT13" s="40" t="str">
        <f>IF(TD13&gt;0,TD13,"")</f>
        <v/>
      </c>
      <c r="TU13" s="40" t="str">
        <f>IF(SUM(TA13:TD13)-TE13&gt;0,SUM(TA13:TD13)-TE13,"")</f>
        <v/>
      </c>
      <c r="TV13" s="40" t="str">
        <f>IF(MAX(TR13,TU13)&gt;0,MAX(TR13,TU13),"")</f>
        <v/>
      </c>
      <c r="TW13" s="40" t="str">
        <f>IF(TH13&gt;0,TH13,"")</f>
        <v/>
      </c>
      <c r="TX13" s="40" t="str">
        <f>IF(TI13&gt;0,TI13,"")</f>
        <v/>
      </c>
      <c r="TY13" s="40" t="str">
        <f>IF(SUM(TF13:TI13)-TJ13&gt;0,SUM(TF13:TI13)-TJ13,"")</f>
        <v/>
      </c>
      <c r="TZ13" s="40" t="str">
        <f>IF(TM13&gt;0,TM13,"")</f>
        <v/>
      </c>
      <c r="UA13" s="40" t="str">
        <f>IF(TN13&gt;0,TN13,"")</f>
        <v/>
      </c>
      <c r="UB13" s="40" t="str">
        <f>IF(SUM(TK13:TN13)-TO13&gt;0,SUM(TK13:TN13)-TO13,"")</f>
        <v/>
      </c>
      <c r="UC13" s="40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0" t="str">
        <f>IF(VN13&gt;0,VN13,"")</f>
        <v/>
      </c>
      <c r="WG13" s="40" t="str">
        <f>IF(VO13&gt;0,VO13,"")</f>
        <v/>
      </c>
      <c r="WH13" s="40" t="str">
        <f>IF(SUM(VL13:VO13)-VP13&gt;0,SUM(VL13:VO13)-VP13,"")</f>
        <v/>
      </c>
      <c r="WI13" s="40" t="str">
        <f>IF(VS13&gt;0,VS13,"")</f>
        <v/>
      </c>
      <c r="WJ13" s="40" t="str">
        <f>IF(VT13&gt;0,VT13,"")</f>
        <v/>
      </c>
      <c r="WK13" s="40" t="str">
        <f>IF(SUM(VQ13:VT13)-VU13&gt;0,SUM(VQ13:VT13)-VU13,"")</f>
        <v/>
      </c>
      <c r="WL13" s="40" t="str">
        <f>IF(MAX(WH13,WK13)&gt;0,MAX(WH13,WK13),"")</f>
        <v/>
      </c>
      <c r="WM13" s="40" t="str">
        <f>IF(VX13&gt;0,VX13,"")</f>
        <v/>
      </c>
      <c r="WN13" s="40" t="str">
        <f>IF(VY13&gt;0,VY13,"")</f>
        <v/>
      </c>
      <c r="WO13" s="40" t="str">
        <f>IF(SUM(VV13:VY13)-VZ13&gt;0,SUM(VV13:VY13)-VZ13,"")</f>
        <v/>
      </c>
      <c r="WP13" s="40" t="str">
        <f>IF(WC13&gt;0,WC13,"")</f>
        <v/>
      </c>
      <c r="WQ13" s="40" t="str">
        <f>IF(WD13&gt;0,WD13,"")</f>
        <v/>
      </c>
      <c r="WR13" s="40" t="str">
        <f>IF(SUM(WA13:WD13)-WE13&gt;0,SUM(WA13:WD13)-WE13,"")</f>
        <v/>
      </c>
      <c r="WS13" s="40" t="str">
        <f>IF(SUM(WL13,WO13,WR13)&gt;0,SUM(WL13,WO13,WR13),"")</f>
        <v/>
      </c>
      <c r="WT13" s="26">
        <f>IF($CP13="P",CA13,(CA13+AZ13)/2)</f>
        <v>13.55</v>
      </c>
      <c r="WU13" s="26">
        <f>IF($CP13="P",CB13,(CB13+BA13)/2)</f>
        <v>9.3000000000000007</v>
      </c>
      <c r="WV13" s="26">
        <f>IF($CP13="P",CC13,(CC13+BB13)/2)</f>
        <v>11.7</v>
      </c>
      <c r="WW13" s="26">
        <f>IF($CP13="P",CD13,(CD13+BC13)/2)</f>
        <v>13.84</v>
      </c>
      <c r="WX13" s="26">
        <f>IF($CP13="P",CE13,(CE13+BD13)/2)</f>
        <v>0</v>
      </c>
      <c r="WY13" s="26">
        <f>IF($CP13="P",CF13,(CF13+BE13)/2)</f>
        <v>8.4</v>
      </c>
      <c r="WZ13" s="26">
        <f>IF($CP13="P",CG13,(CG13+BF13)/2)</f>
        <v>5.1999999999999993</v>
      </c>
      <c r="XA13" s="26">
        <f>IF($CP13="P",CH13,(CH13+BG13)/2)</f>
        <v>7.2</v>
      </c>
      <c r="XB13" s="26">
        <f>IF($CP13="P",CI13,(CI13+BH13)/2)</f>
        <v>8.26</v>
      </c>
      <c r="XC13" s="26">
        <f>IF($CP13="P",CJ13,(CJ13+BI13)/2)</f>
        <v>0</v>
      </c>
      <c r="XD13" s="26">
        <f>IF($CP13="P",CK13,(CK13+BJ13)/2)</f>
        <v>11.8</v>
      </c>
      <c r="XE13" s="26">
        <f>IF($CP13="P",CL13,(CL13+BK13)/2)</f>
        <v>8.85</v>
      </c>
      <c r="XF13" s="26">
        <f>IF($CP13="P",CM13,(CM13+BL13)/2)</f>
        <v>12</v>
      </c>
      <c r="XG13" s="26">
        <f>IF($CP13="P",CN13,(CN13+BM13)/2)</f>
        <v>14.02</v>
      </c>
      <c r="XH13" s="26">
        <f>IF($CP13="P",CO13,(CO13+BN13)/2)</f>
        <v>0.1</v>
      </c>
      <c r="XI13" s="28" t="s">
        <v>55</v>
      </c>
      <c r="XJ13" s="11">
        <f>IF(WV13&gt;0,WV13,"")</f>
        <v>11.7</v>
      </c>
      <c r="XK13" s="11">
        <f>IF(WW13&gt;0,WW13,"")</f>
        <v>13.84</v>
      </c>
      <c r="XL13" s="11">
        <f>IF(SUM(WT13:WW13)-WX13&gt;0,SUM(WT13:WW13)-WX13,"")</f>
        <v>48.39</v>
      </c>
      <c r="XM13" s="11">
        <f>IF(XA13&gt;0,XA13,"")</f>
        <v>7.2</v>
      </c>
      <c r="XN13" s="11">
        <f>IF(XB13&gt;0,XB13,"")</f>
        <v>8.26</v>
      </c>
      <c r="XO13" s="11">
        <f>IF(SUM(WY13:XB13)-XC13&gt;0,SUM(WY13:XB13)-XC13,"")</f>
        <v>29.060000000000002</v>
      </c>
      <c r="XP13" s="11">
        <f>IF(MAX(XL13,XO13)&gt;0,MAX(XL13,XO13),"")</f>
        <v>48.39</v>
      </c>
      <c r="XQ13" s="11">
        <f>IF(XF13&gt;0,XF13,"")</f>
        <v>12</v>
      </c>
      <c r="XR13" s="11">
        <f>IF(XG13&gt;0,XG13,"")</f>
        <v>14.02</v>
      </c>
      <c r="XS13" s="11">
        <f>IF(SUM(XD13:XG13)-XH13&gt;0,SUM(XD13:XG13)-XH13,"")</f>
        <v>46.57</v>
      </c>
      <c r="XT13" s="11">
        <f>IF(SUM(XP13,XS13)&gt;0,SUM(XP13,XS13),"")</f>
        <v>94.960000000000008</v>
      </c>
    </row>
    <row r="14" spans="1:644" x14ac:dyDescent="0.2">
      <c r="A14" s="4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>10</v>
      </c>
      <c r="B14" s="5" t="s">
        <v>80</v>
      </c>
      <c r="C14" s="4" t="s">
        <v>6</v>
      </c>
      <c r="D14" s="4">
        <v>2002</v>
      </c>
      <c r="E14" s="9">
        <f>SUM(J14:V14)+SUM(J14:T14)*0.0000001+SUM(J14)*0.0000000000001</f>
        <v>213.05002130500506</v>
      </c>
      <c r="F14" s="3" t="str">
        <f>IF(OR(AND(AO14&gt;=AY$19,AO14&lt;&gt;"",AQ14&gt;=AY$23,AQ14&lt;&gt;"",AN14=""),AND(AR14&gt;=AY$19,AR14&lt;&gt;"",AT14&gt;=AY$23,AT14&lt;&gt;"",AN14=""),AND(AV14&gt;=AY$19,AV14&lt;&gt;"",AX14&gt;=AY$23,AX14&lt;&gt;"",AN14=""),AND(BP14&gt;=BZ$19,BP14&lt;&gt;"",BR14&gt;=BZ$23,BR14&lt;&gt;"",BO14=""),AND(BS14&gt;=BZ$19,BS14&lt;&gt;"",BU14&gt;=BZ$23,BU14&lt;&gt;"",BO14=""),AND(BW14&gt;=BZ$19,BW14&lt;&gt;"",BY14&gt;=BZ$23,BY14&lt;&gt;"",BO14=""),AND(CQ14&gt;=DA$19,CQ14&lt;&gt;"",CS14&gt;=DA$23,CS14&lt;&gt;"",CP14=""),AND(CT14&gt;=DA$19,CT14&lt;&gt;"",CV14&gt;=DA$23,CV14&lt;&gt;"",CP14=""),AND(CX14&gt;=DA$19,CX14&lt;&gt;"",CZ14&gt;=DA$23,CZ14&lt;&gt;"",CP14=""),AND(DX14&gt;=EK$19,DX14&lt;&gt;"",DZ14&gt;=EK$23,DZ14&lt;&gt;""),AND(EA14&gt;=EK$19,EA14&lt;&gt;"",EC14&gt;=EK$23,EC14&lt;&gt;""),AND(EE14&gt;=EK$19,EE14&lt;&gt;"",EG14&gt;=EK$23,EG14&lt;&gt;""),AND(EH14&gt;=EK$19,EH14&lt;&gt;"",EJ14&gt;=EK$23,EJ14&lt;&gt;""),AND(FF14&gt;=FS$19,FF14&lt;&gt;"",FH14&gt;=FS$23,FH14&lt;&gt;""),AND(FI14&gt;=FS$19,FI14&lt;&gt;"",FK14&gt;=FS$23,FK14&lt;&gt;""),AND(FM14&gt;=FS$19,FM14&lt;&gt;"",FO14&gt;=FS$23,FO14&lt;&gt;""),AND(FP14&gt;=FS$19,FP14&lt;&gt;"",FR14&gt;=FS$23,FR14&lt;&gt;""),AND(GN14&gt;=HA$19,GN14&lt;&gt;"",GP14&gt;=HA$23,GP14&lt;&gt;""),AND(GQ14&gt;=HA$19,GQ14&lt;&gt;"",GS14&gt;=HA$23,GS14&lt;&gt;""),AND(GU14&gt;=HA$19,GU14&lt;&gt;"",GW14&gt;=HA$23,GW14&lt;&gt;""),AND(GX14&gt;=HA$19,GX14&lt;&gt;"",GZ14&gt;=HA$23,GZ14&lt;&gt;""),AND(HV14&gt;=II$19,HV14&lt;&gt;"",HX14&gt;=II$23,HX14&lt;&gt;""),AND(HY14&gt;=II$19,HY14&lt;&gt;"",IA14&gt;=II$23,IA14&lt;&gt;""),AND(IC14&gt;=II$19,IC14&lt;&gt;"",IE14&gt;=II$23,IE14&lt;&gt;""),AND(IF14&gt;=II$19,IF14&lt;&gt;"",IH14&gt;=II$23,IH14&lt;&gt;""),AND(JD14&gt;=JQ$19,JD14&lt;&gt;"",JF14&gt;=JQ$23,JF14&lt;&gt;""),AND(JG14&gt;=JQ$19,JG14&lt;&gt;"",JI14&gt;=JQ$23,JI14&lt;&gt;""),AND(JK14&gt;=JQ$19,JK14&lt;&gt;"",JM14&gt;=JQ$23,JM14&lt;&gt;""),AND(JN14&gt;=JQ$19,JN14&lt;&gt;"",JP14&gt;=JQ$23,JP14&lt;&gt;""),AND(KL14&gt;=KY$19,KL14&lt;&gt;"",KN14&gt;=KY$23,KN14&lt;&gt;""),AND(KO14&gt;=KY$19,KO14&lt;&gt;"",KQ14&gt;=KY$23,KQ14&lt;&gt;""),AND(KS14&gt;=KY$19,KS14&lt;&gt;"",KU14&gt;=KY$23,KU14&lt;&gt;""),AND(KV14&gt;=KY$19,KV14&lt;&gt;"",KX14&gt;=KY$23,KX14&lt;&gt;""),AND(LT14&gt;=MG$19,LT14&lt;&gt;"",LV14&gt;=MG$23,LV14&lt;&gt;""),AND(LW14&gt;=MG$19,LW14&lt;&gt;"",LY14&gt;=MG$23,LY14&lt;&gt;""),AND(MA14&gt;=MG$19,MA14&lt;&gt;"",MC14&gt;=MG$23,MC14&lt;&gt;""),AND(MD14&gt;=MG$19,MD14&lt;&gt;"",MF14&gt;=MG$23,MF14&lt;&gt;""),AND(NB14&gt;=NO$19,NB14&lt;&gt;"",ND14&gt;=NO$23,ND14&lt;&gt;""),AND(NE14&gt;=NO$19,NE14&lt;&gt;"",NG14&gt;=NO$23,NG14&lt;&gt;""),AND(NI14&gt;=NO$19,NI14&lt;&gt;"",NK14&gt;=NO$23,NK14&lt;&gt;""),AND(NL14&gt;=NO$19,NL14&lt;&gt;"",NN14&gt;=NO$23,NN14&lt;&gt;""),AND(OJ14&gt;=OW$19,OJ14&lt;&gt;"",OL14&gt;=OW$23,OL14&lt;&gt;""),AND(OM14&gt;=OW$19,OM14&lt;&gt;"",OO14&gt;=OW$23,OO14&lt;&gt;""),AND(OQ14&gt;=OW$19,OQ14&lt;&gt;"",OS14&gt;=OW$23,OS14&lt;&gt;""),AND(OT14&gt;=OW$19,OT14&lt;&gt;"",OV14&gt;=OW$23,OV14&lt;&gt;""),AND(PR14&gt;=QE$19,PR14&lt;&gt;"",PT14&gt;=QE$23,PT14&lt;&gt;""),AND(PU14&gt;=QE$19,PU14&lt;&gt;"",PW14&gt;=QE$23,PW14&lt;&gt;""),AND(PY14&gt;=QE$19,PY14&lt;&gt;"",QA14&gt;=QE$23,QA14&lt;&gt;""),AND(QB14&gt;=QE$19,QB14&lt;&gt;"",QD14&gt;=QE$23,QD14&lt;&gt;""),AND(QZ14&gt;=RM$19,QZ14&lt;&gt;"",RB14&gt;=RM$23,RB14&lt;&gt;""),AND(RC14&gt;=RM$19,RC14&lt;&gt;"",RE14&gt;=RM$23,RE14&lt;&gt;""),AND(RG14&gt;=RM$19,RG14&lt;&gt;"",RI14&gt;=RM$23,RI14&lt;&gt;""),AND(RJ14&gt;=RM$19,RJ14&lt;&gt;"",RL14&gt;=RM$23,RL14&lt;&gt;""),AND(SH14&gt;=SU$19,SH14&lt;&gt;"",SJ14&gt;=SU$23,SJ14&lt;&gt;""),AND(SK14&gt;=SU$19,SK14&lt;&gt;"",SM14&gt;=SU$23,SM14&lt;&gt;""),AND(SO14&gt;=SU$19,SO14&lt;&gt;"",SQ14&gt;=SU$23,SQ14&lt;&gt;""),AND(SR14&gt;=SU$19,SR14&lt;&gt;"",ST14&gt;=SU$23,ST14&lt;&gt;""),AND(TP14&gt;=UC$19,TP14&lt;&gt;"",TR14&gt;=UC$23,TR14&lt;&gt;""),AND(TS14&gt;=UC$19,TS14&lt;&gt;"",TU14&gt;=UC$23,TU14&lt;&gt;""),AND(TW14&gt;=UC$19,TW14&lt;&gt;"",TY14&gt;=UC$23,TYY14&lt;&gt;""),AND(TZ14&gt;=UC$19,TZ14&lt;&gt;"",UB14&gt;=UC$23,UB14&lt;&gt;""),AND(UX14&gt;=VK$19,UX14&lt;&gt;"",UZ14&gt;=VK$23,UZ14&lt;&gt;""),AND(VA14&gt;=VK$19,VA14&lt;&gt;"",VC14&gt;=VK$23,VC14&lt;&gt;""),AND(VE14&gt;=VK$19,VE14&lt;&gt;"",VG14&gt;=VK$23,VG14&lt;&gt;""),AND(VH14&gt;=VK$19,VH14&lt;&gt;"",VJ14&gt;=VK$23,VJ14&lt;&gt;""),AND(WF14&gt;=WS$19,WF14&lt;&gt;"",WH14&gt;=WS$23,WH14&lt;&gt;""),AND(WI14&gt;=WS$19,WI14&lt;&gt;"",WK14&gt;=WS$23,WK14&lt;&gt;""),AND(WM14&gt;=WS$19,WM14&lt;&gt;"",WO14&gt;=WS$23,WO14&lt;&gt;""),AND(WP14&gt;=WS$19,WP14&lt;&gt;"",WR14&gt;=WS$23,WR14&lt;&gt;"")),"P","")</f>
        <v/>
      </c>
      <c r="G14" s="3" t="str">
        <f>IF(OR(AND(AQ14&gt;=AY$23,AQ14&lt;&gt;"",AN14=""),AND(AT14&gt;=AY$23,AT14&lt;&gt;"",AN14=""),AND(AX14&gt;=AY$23,AX14&lt;&gt;"",AN14=""),AND(BR14&gt;=BZ$23,BR14&lt;&gt;"",BO14=""),AND(BU14&gt;=BZ$23,BU14&lt;&gt;"",BO14=""),AND(BY14&gt;=BZ$23,BY14&lt;&gt;"",BO14=""),AND(CS14&gt;=DA$23,CS14&lt;&gt;"",CP14=""),AND(CV14&gt;=DA$23,CV14&lt;&gt;"",CP14=""),AND(CZ14&gt;=DA$23,CZ14&lt;&gt;"",CP14=""),AND(DZ14&gt;=EK$23,DZ14&lt;&gt;""),AND(EC14&gt;=EK$23,EC14&lt;&gt;""),AND(EG14&gt;=EK$23,EG14&lt;&gt;""),AND(EJ14&gt;=EK$23,EJ14&lt;&gt;""),AND(FH14&gt;=FS$23,FH14&lt;&gt;""),AND(FK14&gt;=FS$23,FK14&lt;&gt;""),AND(FO14&gt;=FS$23,FO14&lt;&gt;""),AND(FR14&gt;=FS$23,FR14&lt;&gt;""),AND(GP14&gt;=HA$23,GP14&lt;&gt;""),AND(GS14&gt;=HA$23,GS14&lt;&gt;""),AND(GW14&gt;=HA$23,GW14&lt;&gt;""),AND(GZ14&gt;=HA$23,GZ14&lt;&gt;""),AND(HX14&gt;=II$23,HX14&lt;&gt;""),AND(IA14&gt;=II$23,IA14&lt;&gt;""),AND(IE14&gt;=II$23,IE14&lt;&gt;""),AND(IH14&gt;=II$23,IH14&lt;&gt;""),AND(JF14&gt;=JQ$23,JF14&lt;&gt;""),AND(JI14&gt;=JQ$23,JI14&lt;&gt;""),AND(JM14&gt;=JQ$23,JM14&lt;&gt;""),AND(JP14&gt;=JQ$23,JP14&lt;&gt;""),AND(KN14&gt;=KY$23,KN14&lt;&gt;""),AND(KQ14&gt;=KY$23,KQ14&lt;&gt;""),AND(KU14&gt;=KY$23,KU14&lt;&gt;""),AND(KX14&gt;=KY$23,KX14&lt;&gt;""),AND(LV14&gt;=MG$23,LV14&lt;&gt;""),AND(LY14&gt;=MG$23,LY14&lt;&gt;""),AND(MC14&gt;=MG$23,MC14&lt;&gt;""),AND(MF14&gt;=MG$23,MF14&lt;&gt;""),AND(ND14&gt;=NO$23,ND14&lt;&gt;""),AND(NG14&gt;=NO$23,NG14&lt;&gt;""),AND(NK14&gt;=NO$23,NK14&lt;&gt;""),AND(NN14&gt;=NO$23,NN14&lt;&gt;""),AND(OL14&gt;=OW$23,OL14&lt;&gt;""),AND(OO14&gt;=OW$23,OO14&lt;&gt;""),AND(OS14&gt;=OW$23,OS14&lt;&gt;""),AND(OV14&gt;=OW$23,OV14&lt;&gt;""),AND(PT14&gt;=QE$23,PT14&lt;&gt;""),AND(PW14&gt;=QE$23,PW14&lt;&gt;""),AND(QA14&gt;=QE$23,QA14&lt;&gt;""),AND(QD14&gt;=QE$23,QD14&lt;&gt;""),AND(RB14&gt;=RM$23,RB14&lt;&gt;""),AND(RE14&gt;=RM$23,RE14&lt;&gt;""),AND(RI14&gt;=RM$23,RI14&lt;&gt;""),AND(RL14&gt;=RM$23,RL14&lt;&gt;""),AND(SJ14&gt;=SU$23,SJ14&lt;&gt;""),AND(SM14&gt;=SU$23,SM14&lt;&gt;""),AND(SQ14&gt;=SU$23,SQ14&lt;&gt;""),AND(ST14&gt;=SU$23,ST14&lt;&gt;""),AND(TR14&gt;=UC$23,TR14&lt;&gt;""),AND(TU14&gt;=UC$23,TU14&lt;&gt;""),AND(TY14&gt;=UC$23,TYY14&lt;&gt;""),AND(UB14&gt;=UC$23,UB14&lt;&gt;""),AND(UZ14&gt;=VK$23,UZ14&lt;&gt;""),AND(VC14&gt;=VK$23,VC14&lt;&gt;""),AND(VG14&gt;=VK$23,VG14&lt;&gt;""),AND(VJ14&gt;=VK$23,VJ14&lt;&gt;""),AND(WH14&gt;=WS$23,WH14&lt;&gt;""),AND(WK14&gt;=WS$23,WK14&lt;&gt;""),AND(WO14&gt;=WS$23,WO14&lt;&gt;""),AND(WR14&gt;=WS$23,WR14&lt;&gt;"")),"P","")</f>
        <v>P</v>
      </c>
      <c r="H14" s="36" t="str">
        <f>IF(AND(G14="P",F14=""),"No DD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$346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Merit",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Excellence",IF(I14="P","Worlds Team",IF(F14="P","National Team","")))))</f>
        <v>No DD</v>
      </c>
      <c r="I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J14" s="8">
        <f>IF(COUNT(AQ14,AT14,BR14,BU14,CS14,CV14)&gt;0,LARGE((AQ14,AT14,BR14,BU14,CS14,CV14),1),0)</f>
        <v>50.620000000000005</v>
      </c>
      <c r="K14" s="8" t="str">
        <f>IF(J14="","",IF(OR(J14=CS14,J14=CV14),$CA$1,IF(OR(J14=BR14,J14=BU14),$AZ$1,IF(OR(J14=AQ14,J14=AT14),$Y$1,""))))</f>
        <v>2024 Elite Canada</v>
      </c>
      <c r="L14" s="8">
        <f>IF(COUNT(AQ14,AT14,BR14,BU14,CS14,CV14)&gt;1,LARGE((AQ14,AT14,BR14,BU14,CS14,CV14),2),0)</f>
        <v>50.59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IF(COUNT(AQ14,AT14,BR14,BU14,CS14,CV14)&gt;2,LARGE((AQ14,AT14,BR14,BU14,CS14,CV14),3),0)</f>
        <v>49.150000000000006</v>
      </c>
      <c r="O14" s="8" t="str">
        <f>IF(N14="","",IF(OR(N14=CS14,N14=CV14),$CA$1,IF(OR(N14=BR14,N14=BU14),$AZ$1,IF(OR(N14=AQ14,N14=AT14),$Y$1,""))))</f>
        <v>2023 Domestic 3rd Trial</v>
      </c>
      <c r="P14" s="8">
        <f>IF(MAX(AX14,BY14,CZ14)&gt;0,MAX(AX14,BY14,CZ14),0)</f>
        <v>50.29</v>
      </c>
      <c r="Q14" s="8" t="str">
        <f>IF(P14="","",IF(P14=CZ14,$CA$1,IF(P14=BY14,$AZ$1,IF(P14=AX14,$Y$1,""))))</f>
        <v>2024 Nationals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12.4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IF(MAX(IF(AO14&gt;=$AY$19,AP14,0),IF(AR14&gt;=$AY$19,AS14,0),IF(AV14&gt;=$AY$19,AW14,0),IF(BP14&gt;=$BZ$19,BQ14,0),IF(BS14&gt;=$BZ$19,BT14,0),IF(BW14&gt;=$BZ$19,BX14,0),IF(CQ14&gt;=$DA$19,CR14,0),IF(CT14&gt;=$DA$19,CU14,0),IF(CX14&gt;=$DA$19,CY14,0),IF(DX14&gt;=$EK$19,DY14,0),IF(EA14&gt;=$EK$19,EB14,0),IF(EE14&gt;=$EK$19,EF14,0),IF(EH14&gt;=$EK$19,EI14,0),IF(FF14&gt;=$FS$19,FG14,0),IF(FI14&gt;=$FS$19,FJ14,0),IF(FM14&gt;=$FS$19,FN14,0),IF(FP14&gt;=$FS$19,FQ14,0),IF(GN14&gt;=$HA$19,GO14,0),IF(GQ14&gt;=$HA$19,GR14,0),IF(GU14&gt;=$HA$19,GV14,0),IF(GX14&gt;=$HA$19,GY14,0),IF(HV14&gt;=$II$19,HW14,0),IF(HY14&gt;=$II$19,HZ14,0),IF(IC14&gt;=$II$19,ID14,0),IF(IF14&gt;=$II$19,IG14,0),IF(JD14&gt;=$JQ$19,JE14,0),IF(JG14&gt;=$JQ$19,JH14,0),IF(JK14&gt;=$JQ$19,JL14,0),IF(JN14&gt;=$JQ$19,JO14,0),IF(KL14&gt;=$KY$19,KM14,0),IF(KO14&gt;=$KY$19,KP14,0),IF(KS14&gt;=$KY$19,KT14,0),IF(KV14&gt;=$KY$19,KW14,0),IF(LT14&gt;=$MG$19,LU14,0),IF(LW14&gt;=$MG$19,LX14,0),IF(MA14&gt;=$MG$19,MB14,0),IF(MD14&gt;=$MG$19,ME14,0),IF(NB14&gt;=$NO$19,NC14,0),IF(NE14&gt;=$NO$19,NF14,0),IF(NI14&gt;=$NO$19,NJ14,0),IF(NL14&gt;=$NO$19,NM14,0),IF(OJ14&gt;=$OW$19,OK14,0),IF(OM14&gt;=$OW$19,ON14,0),IF(OQ14&gt;=$OW$19,OR14,0),IF(OT14&gt;=$OW$19,OU14,0),IF(PR14&gt;=$QE$19,PS14,0),IF(PU14&gt;=$QE$19,PV14,0),IF(PY14&gt;=$QE$19,PZ14,0),IF(QB14&gt;=$QE$19,QC14,0),IF(QZ14&gt;=$RM$19,RA14,0),IF(RC14&gt;=$RM$19,RD14,0),IF(RG14&gt;=$RM$19,RH14,0),IF(RJ14&gt;=$RM$19,RK14,0),IF(SH14&gt;=$SU$19,SI14,0),IF(SK14&gt;=$SU$19,SL14,0),IF(SO14&gt;=$SU$19,SP14,0),IF(SR14&gt;=$SU$19,SS14,0),IF(TP14&gt;=$UC$19,TQ14,0),IF(TS14&gt;=$UC$19,TT14,0),IF(TW14&gt;=$UC$19,TX14,0),IF(TZ14&gt;=$UC$19,UA14,0),IF(UX14&gt;=$VK$19,UY14,0),IF(VA14&gt;=$VK$19,VB14,0),IF(VE14&gt;=$VK$19,VF14,0),IF(VH14&gt;=$VK$19,VI14,0),IF(WF14&gt;=$WS$19,WG14,0),IF(WI14&gt;=$WS$19,WJ14,0),IF(WM14&gt;=$WS$19,WN14,0),IF(WP14&gt;=$WS$19,WQ14,0))&gt;0,MAX(IF(AO14&gt;=$AY$19,AP14,0),IF(AR14&gt;=$AY$19,AS14,0),IF(AV14&gt;=$AY$19,AW14,0),IF(BP14&gt;=$BZ$19,BQ14,0),IF(BS14&gt;=$BZ$19,BT14,0),IF(BW14&gt;=$BZ$19,BX14,0),IF(CQ14&gt;=$DA$19,CR14,0),IF(CT14&gt;=$DA$19,CU14,0),IF(CX14&gt;=$DA$19,CY14,0),IF(DX14&gt;=$EK$19,DY14,0),IF(EA14&gt;=$EK$19,EB14,0),IF(EE14&gt;=$EK$19,EF14,0),IF(EH14&gt;=$EK$19,EI14,0),IF(FF14&gt;=$FS$19,FG14,0),IF(FI14&gt;=$FS$19,FJ14,0),IF(FM14&gt;=$FS$19,FN14,0),IF(FP14&gt;=$FS$19,FQ14,0),IF(GN14&gt;=$HA$19,GO14,0),IF(GQ14&gt;=$HA$19,GR14,0),IF(GU14&gt;=$HA$19,GV14,0),IF(GX14&gt;=$HA$19,GY14,0),IF(HV14&gt;=$II$19,HW14,0),IF(HY14&gt;=$II$19,HZ14,0),IF(IC14&gt;=$II$19,ID14,0),IF(IF14&gt;=$II$19,IG14,0),IF(JD14&gt;=$JQ$19,JE14,0),IF(JG14&gt;=$JQ$19,JH14,0),IF(JK14&gt;=$JQ$19,JL14,0),IF(JN14&gt;=$JQ$19,JO14,0),IF(KL14&gt;=$KY$19,KM14,0),IF(KO14&gt;=$KY$19,KP14,0),IF(KS14&gt;=$KY$19,KT14,0),IF(KV14&gt;=$KY$19,KW14,0),IF(LT14&gt;=$MG$19,LU14,0),IF(LW14&gt;=$MG$19,LX14,0),IF(MA14&gt;=$MG$19,MB14,0),IF(MD14&gt;=$MG$19,ME14,0),IF(NB14&gt;=$NO$19,NC14,0),IF(NE14&gt;=$NO$19,NF14,0),IF(NI14&gt;=$NO$19,NJ14,0),IF(NL14&gt;=$NO$19,NM14,0),IF(OJ14&gt;=$OW$19,OK14,0),IF(OM14&gt;=$OW$19,ON14,0),IF(OQ14&gt;=$OW$19,OR14,0),IF(OT14&gt;=$OW$19,OU14,0),IF(PR14&gt;=$QE$19,PS14,0),IF(PU14&gt;=$QE$19,PV14,0),IF(PY14&gt;=$QE$19,PZ14,0),IF(QB14&gt;=$QE$19,QC14,0),IF(QZ14&gt;=$RM$19,RA14,0),IF(RC14&gt;=$RM$19,RD14,0),IF(RG14&gt;=$RM$19,RH14,0),IF(RJ14&gt;=$RM$19,RK14,0),IF(SH14&gt;=$SU$19,SI14,0),IF(SK14&gt;=$SU$19,SL14,0),IF(SO14&gt;=$SU$19,SP14,0),IF(SR14&gt;=$SU$19,SS14,0),IF(TP14&gt;=$UC$19,TQ14,0),IF(TS14&gt;=$UC$19,TT14,0),IF(TW14&gt;=$UC$19,TX14,0),IF(TZ14&gt;=$UC$19,UA14,0),IF(UX14&gt;=$VK$19,UY14,0),IF(VA14&gt;=$VK$19,VB14,0),IF(VE14&gt;=$VK$19,VF14,0),IF(VH14&gt;=$VK$19,VI14,0),IF(WF14&gt;=$WS$19,WG14,0),IF(WI14&gt;=$WS$19,WJ14,0),IF(WM14&gt;=$WS$19,WN14,0),IF(WP14&gt;=$WS$19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2">
        <v>14.5</v>
      </c>
      <c r="Z14" s="22">
        <v>8.9</v>
      </c>
      <c r="AA14" s="22">
        <v>11.3</v>
      </c>
      <c r="AB14" s="22">
        <v>14.45</v>
      </c>
      <c r="AC14" s="22">
        <v>0</v>
      </c>
      <c r="AD14" s="22">
        <v>11.3</v>
      </c>
      <c r="AE14" s="22">
        <v>9.1999999999999993</v>
      </c>
      <c r="AF14" s="22">
        <v>12.4</v>
      </c>
      <c r="AG14" s="22">
        <v>14.05</v>
      </c>
      <c r="AH14" s="22">
        <v>0</v>
      </c>
      <c r="AI14" s="22">
        <v>13.9</v>
      </c>
      <c r="AJ14" s="22">
        <v>9</v>
      </c>
      <c r="AK14" s="22">
        <v>12.4</v>
      </c>
      <c r="AL14" s="22">
        <v>14.16</v>
      </c>
      <c r="AM14" s="22">
        <v>0</v>
      </c>
      <c r="AN14" s="27"/>
      <c r="AO14" s="38">
        <f>IF(AA14&gt;0,AA14,"")</f>
        <v>11.3</v>
      </c>
      <c r="AP14" s="38">
        <f>IF(AB14&gt;0,AB14,"")</f>
        <v>14.45</v>
      </c>
      <c r="AQ14" s="40">
        <f>IF(SUM(Y14:AB14)-AC14&gt;0,SUM(Y14:AB14)-AC14,"")</f>
        <v>49.150000000000006</v>
      </c>
      <c r="AR14" s="40">
        <f>IF(AF14&gt;0,AF14,"")</f>
        <v>12.4</v>
      </c>
      <c r="AS14" s="40">
        <f>IF(AG14&gt;0,AG14,"")</f>
        <v>14.05</v>
      </c>
      <c r="AT14" s="40">
        <f>IF(SUM(AD14:AG14)-AH14&gt;0,SUM(AD14:AG14)-AH14,"")</f>
        <v>46.95</v>
      </c>
      <c r="AU14" s="40">
        <f>IF(AQ14="","",MAX(AQ14,AT14))</f>
        <v>49.150000000000006</v>
      </c>
      <c r="AV14" s="40">
        <f>IF(AK14&gt;0,AK14,"")</f>
        <v>12.4</v>
      </c>
      <c r="AW14" s="40">
        <f>IF(AL14&gt;0,AL14,"")</f>
        <v>14.16</v>
      </c>
      <c r="AX14" s="40">
        <f>IF(SUM(AI14:AL14)-AM14&gt;0,SUM(AI14:AL14)-AM14,"")</f>
        <v>49.459999999999994</v>
      </c>
      <c r="AY14" s="40">
        <f>IF(SUM(AU14,AX14)&gt;0,SUM(AU14,AX14),"")</f>
        <v>98.61</v>
      </c>
      <c r="AZ14" s="26">
        <v>15.5</v>
      </c>
      <c r="BA14" s="26">
        <v>9.1</v>
      </c>
      <c r="BB14" s="26">
        <v>12</v>
      </c>
      <c r="BC14" s="26">
        <v>14.02</v>
      </c>
      <c r="BD14" s="26">
        <v>0</v>
      </c>
      <c r="BE14" s="26">
        <v>14.9</v>
      </c>
      <c r="BF14" s="26">
        <v>9.3000000000000007</v>
      </c>
      <c r="BG14" s="26">
        <v>12.2</v>
      </c>
      <c r="BH14" s="26">
        <v>14.19</v>
      </c>
      <c r="BI14" s="26">
        <v>0</v>
      </c>
      <c r="BJ14" s="26">
        <v>4.2</v>
      </c>
      <c r="BK14" s="26">
        <v>2.5</v>
      </c>
      <c r="BL14" s="26">
        <v>4.5999999999999996</v>
      </c>
      <c r="BM14" s="26">
        <v>4.4400000000000004</v>
      </c>
      <c r="BN14" s="26">
        <v>0</v>
      </c>
      <c r="BO14" s="28"/>
      <c r="BP14" s="39">
        <f>IF(BB14&gt;0,BB14,"")</f>
        <v>12</v>
      </c>
      <c r="BQ14" s="39">
        <f>IF(BC14&gt;0,BC14,"")</f>
        <v>14.02</v>
      </c>
      <c r="BR14" s="11">
        <f>IF(SUM(AZ14:BC14)-BD14&gt;0,SUM(AZ14:BC14)-BD14,"")</f>
        <v>50.620000000000005</v>
      </c>
      <c r="BS14" s="11">
        <f>IF(BG14&gt;0,BG14,"")</f>
        <v>12.2</v>
      </c>
      <c r="BT14" s="11">
        <f>IF(BH14&gt;0,BH14,"")</f>
        <v>14.19</v>
      </c>
      <c r="BU14" s="11">
        <f>IF(SUM(BE14:BH14)-BI14&gt;0,SUM(BE14:BH14)-BI14,"")</f>
        <v>50.59</v>
      </c>
      <c r="BV14" s="11">
        <f>IF(BR14="","",MAX(BR14,BU14))</f>
        <v>50.620000000000005</v>
      </c>
      <c r="BW14" s="11">
        <f>IF(BL14&gt;0,BL14,"")</f>
        <v>4.5999999999999996</v>
      </c>
      <c r="BX14" s="11">
        <f>IF(BM14&gt;0,BM14,"")</f>
        <v>4.4400000000000004</v>
      </c>
      <c r="BY14" s="11">
        <f>IF(SUM(BJ14:BM14)-BN14&gt;0,SUM(BJ14:BM14)-BN14,"")</f>
        <v>15.740000000000002</v>
      </c>
      <c r="BZ14" s="11">
        <f>IF(SUM(BV14,BY14)&gt;0,SUM(BV14,BY14),"")</f>
        <v>66.360000000000014</v>
      </c>
      <c r="CA14" s="22">
        <v>6.6</v>
      </c>
      <c r="CB14" s="22">
        <v>3.3</v>
      </c>
      <c r="CC14" s="22">
        <v>4.7</v>
      </c>
      <c r="CD14" s="22">
        <v>5.89</v>
      </c>
      <c r="CE14" s="22">
        <v>0</v>
      </c>
      <c r="CF14" s="22">
        <v>13.1</v>
      </c>
      <c r="CG14" s="22">
        <v>8.8000000000000007</v>
      </c>
      <c r="CH14" s="22">
        <v>11.5</v>
      </c>
      <c r="CI14" s="22">
        <v>13.65</v>
      </c>
      <c r="CJ14" s="22">
        <v>0</v>
      </c>
      <c r="CK14" s="22">
        <v>14.4</v>
      </c>
      <c r="CL14" s="22">
        <v>9.1</v>
      </c>
      <c r="CM14" s="22">
        <v>12.4</v>
      </c>
      <c r="CN14" s="22">
        <v>14.39</v>
      </c>
      <c r="CO14" s="22">
        <v>0</v>
      </c>
      <c r="CP14" s="27"/>
      <c r="CQ14" s="38">
        <f>IF(CC14&gt;0,CC14,"")</f>
        <v>4.7</v>
      </c>
      <c r="CR14" s="38">
        <f>IF(CD14&gt;0,CD14,"")</f>
        <v>5.89</v>
      </c>
      <c r="CS14" s="40">
        <f>IF(SUM(CA14:CD14)-CE14&gt;0,SUM(CA14:CD14)-CE14,"")</f>
        <v>20.49</v>
      </c>
      <c r="CT14" s="40">
        <f>IF(CH14&gt;0,CH14,"")</f>
        <v>11.5</v>
      </c>
      <c r="CU14" s="40">
        <f>IF(CI14&gt;0,CI14,"")</f>
        <v>13.65</v>
      </c>
      <c r="CV14" s="40">
        <f>IF(SUM(CF14:CI14)-CJ14&gt;0,SUM(CF14:CI14)-CJ14,"")</f>
        <v>47.05</v>
      </c>
      <c r="CW14" s="40">
        <f>IF(CS14="","",MAX(CS14,CV14))</f>
        <v>47.05</v>
      </c>
      <c r="CX14" s="40">
        <f>IF(CM14&gt;0,CM14,"")</f>
        <v>12.4</v>
      </c>
      <c r="CY14" s="40">
        <f>IF(CN14&gt;0,CN14,"")</f>
        <v>14.39</v>
      </c>
      <c r="CZ14" s="40">
        <f>IF(SUM(CK14:CN14)-CO14&gt;0,SUM(CK14:CN14)-CO14,"")</f>
        <v>50.29</v>
      </c>
      <c r="DA14" s="40">
        <f>IF(SUM(CW14,CZ14)&gt;0,SUM(CW14,CZ14),"")</f>
        <v>97.34</v>
      </c>
      <c r="DB14" s="51" t="str">
        <f>IF(MAX(ED14,FL14,GT14,IB14,JJ14,KR14,LZ14,NH14,OP14,PX14,RF14,SN14,TV14,VD14,WWL14)-IF(N14="",0,N14)&gt;0.001,MAX(ED14,FL14,GT14,IB14,JJ14,KR14,LZ14,NH14,OP14,PX14,RF14,SN14,TV14,VD14,WL14)-IF(N14="",0,N14),"")</f>
        <v/>
      </c>
      <c r="DC14" s="51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0" t="str">
        <f>IF(SX14&gt;0,SX14,"")</f>
        <v/>
      </c>
      <c r="TQ14" s="40" t="str">
        <f>IF(SY14&gt;0,SY14,"")</f>
        <v/>
      </c>
      <c r="TR14" s="40" t="str">
        <f>IF(SUM(SV14:SY14)-SZ14&gt;0,SUM(SV14:SY14)-SZ14,"")</f>
        <v/>
      </c>
      <c r="TS14" s="40" t="str">
        <f>IF(TC14&gt;0,TC14,"")</f>
        <v/>
      </c>
      <c r="TT14" s="40" t="str">
        <f>IF(TD14&gt;0,TD14,"")</f>
        <v/>
      </c>
      <c r="TU14" s="40" t="str">
        <f>IF(SUM(TA14:TD14)-TE14&gt;0,SUM(TA14:TD14)-TE14,"")</f>
        <v/>
      </c>
      <c r="TV14" s="40" t="str">
        <f>IF(MAX(TR14,TU14)&gt;0,MAX(TR14,TU14),"")</f>
        <v/>
      </c>
      <c r="TW14" s="40" t="str">
        <f>IF(TH14&gt;0,TH14,"")</f>
        <v/>
      </c>
      <c r="TX14" s="40" t="str">
        <f>IF(TI14&gt;0,TI14,"")</f>
        <v/>
      </c>
      <c r="TY14" s="40" t="str">
        <f>IF(SUM(TF14:TI14)-TJ14&gt;0,SUM(TF14:TI14)-TJ14,"")</f>
        <v/>
      </c>
      <c r="TZ14" s="40" t="str">
        <f>IF(TM14&gt;0,TM14,"")</f>
        <v/>
      </c>
      <c r="UA14" s="40" t="str">
        <f>IF(TN14&gt;0,TN14,"")</f>
        <v/>
      </c>
      <c r="UB14" s="40" t="str">
        <f>IF(SUM(TK14:TN14)-TO14&gt;0,SUM(TK14:TN14)-TO14,"")</f>
        <v/>
      </c>
      <c r="UC14" s="40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0" t="str">
        <f>IF(VN14&gt;0,VN14,"")</f>
        <v/>
      </c>
      <c r="WG14" s="40" t="str">
        <f>IF(VO14&gt;0,VO14,"")</f>
        <v/>
      </c>
      <c r="WH14" s="40" t="str">
        <f>IF(SUM(VL14:VO14)-VP14&gt;0,SUM(VL14:VO14)-VP14,"")</f>
        <v/>
      </c>
      <c r="WI14" s="40" t="str">
        <f>IF(VS14&gt;0,VS14,"")</f>
        <v/>
      </c>
      <c r="WJ14" s="40" t="str">
        <f>IF(VT14&gt;0,VT14,"")</f>
        <v/>
      </c>
      <c r="WK14" s="40" t="str">
        <f>IF(SUM(VQ14:VT14)-VU14&gt;0,SUM(VQ14:VT14)-VU14,"")</f>
        <v/>
      </c>
      <c r="WL14" s="40" t="str">
        <f>IF(MAX(WH14,WK14)&gt;0,MAX(WH14,WK14),"")</f>
        <v/>
      </c>
      <c r="WM14" s="40" t="str">
        <f>IF(VX14&gt;0,VX14,"")</f>
        <v/>
      </c>
      <c r="WN14" s="40" t="str">
        <f>IF(VY14&gt;0,VY14,"")</f>
        <v/>
      </c>
      <c r="WO14" s="40" t="str">
        <f>IF(SUM(VV14:VY14)-VZ14&gt;0,SUM(VV14:VY14)-VZ14,"")</f>
        <v/>
      </c>
      <c r="WP14" s="40" t="str">
        <f>IF(WC14&gt;0,WC14,"")</f>
        <v/>
      </c>
      <c r="WQ14" s="40" t="str">
        <f>IF(WD14&gt;0,WD14,"")</f>
        <v/>
      </c>
      <c r="WR14" s="40" t="str">
        <f>IF(SUM(WA14:WD14)-WE14&gt;0,SUM(WA14:WD14)-WE14,"")</f>
        <v/>
      </c>
      <c r="WS14" s="40" t="str">
        <f>IF(SUM(WL14,WO14,WR14)&gt;0,SUM(WL14,WO14,WR14),"")</f>
        <v/>
      </c>
      <c r="WT14" s="26">
        <f>IF($CP14="P",CA14,(CA14+AZ14)/2)</f>
        <v>11.05</v>
      </c>
      <c r="WU14" s="26">
        <f>IF($CP14="P",CB14,(CB14+BA14)/2)</f>
        <v>6.1999999999999993</v>
      </c>
      <c r="WV14" s="26">
        <f>IF($CP14="P",CC14,(CC14+BB14)/2)</f>
        <v>8.35</v>
      </c>
      <c r="WW14" s="26">
        <f>IF($CP14="P",CD14,(CD14+BC14)/2)</f>
        <v>9.9550000000000001</v>
      </c>
      <c r="WX14" s="26">
        <f>IF($CP14="P",CE14,(CE14+BD14)/2)</f>
        <v>0</v>
      </c>
      <c r="WY14" s="26">
        <f>IF($CP14="P",CF14,(CF14+BE14)/2)</f>
        <v>14</v>
      </c>
      <c r="WZ14" s="26">
        <f>IF($CP14="P",CG14,(CG14+BF14)/2)</f>
        <v>9.0500000000000007</v>
      </c>
      <c r="XA14" s="26">
        <f>IF($CP14="P",CH14,(CH14+BG14)/2)</f>
        <v>11.85</v>
      </c>
      <c r="XB14" s="26">
        <f>IF($CP14="P",CI14,(CI14+BH14)/2)</f>
        <v>13.92</v>
      </c>
      <c r="XC14" s="26">
        <f>IF($CP14="P",CJ14,(CJ14+BI14)/2)</f>
        <v>0</v>
      </c>
      <c r="XD14" s="26">
        <f>IF($CP14="P",CK14,(CK14+BJ14)/2)</f>
        <v>9.3000000000000007</v>
      </c>
      <c r="XE14" s="26">
        <f>IF($CP14="P",CL14,(CL14+BK14)/2)</f>
        <v>5.8</v>
      </c>
      <c r="XF14" s="26">
        <f>IF($CP14="P",CM14,(CM14+BL14)/2)</f>
        <v>8.5</v>
      </c>
      <c r="XG14" s="26">
        <f>IF($CP14="P",CN14,(CN14+BM14)/2)</f>
        <v>9.4150000000000009</v>
      </c>
      <c r="XH14" s="26">
        <f>IF($CP14="P",CO14,(CO14+BN14)/2)</f>
        <v>0</v>
      </c>
      <c r="XI14" s="28" t="s">
        <v>55</v>
      </c>
      <c r="XJ14" s="11">
        <f>IF(WV14&gt;0,WV14,"")</f>
        <v>8.35</v>
      </c>
      <c r="XK14" s="11">
        <f>IF(WW14&gt;0,WW14,"")</f>
        <v>9.9550000000000001</v>
      </c>
      <c r="XL14" s="11">
        <f>IF(SUM(WT14:WW14)-WX14&gt;0,SUM(WT14:WW14)-WX14,"")</f>
        <v>35.555</v>
      </c>
      <c r="XM14" s="11">
        <f>IF(XA14&gt;0,XA14,"")</f>
        <v>11.85</v>
      </c>
      <c r="XN14" s="11">
        <f>IF(XB14&gt;0,XB14,"")</f>
        <v>13.92</v>
      </c>
      <c r="XO14" s="11">
        <f>IF(SUM(WY14:XB14)-XC14&gt;0,SUM(WY14:XB14)-XC14,"")</f>
        <v>48.82</v>
      </c>
      <c r="XP14" s="11">
        <f>IF(MAX(XL14,XO14)&gt;0,MAX(XL14,XO14),"")</f>
        <v>48.82</v>
      </c>
      <c r="XQ14" s="11">
        <f>IF(XF14&gt;0,XF14,"")</f>
        <v>8.5</v>
      </c>
      <c r="XR14" s="11">
        <f>IF(XG14&gt;0,XG14,"")</f>
        <v>9.4150000000000009</v>
      </c>
      <c r="XS14" s="11">
        <f>IF(SUM(XD14:XG14)-XH14&gt;0,SUM(XD14:XG14)-XH14,"")</f>
        <v>33.015000000000001</v>
      </c>
      <c r="XT14" s="11">
        <f>IF(SUM(XP14,XS14)&gt;0,SUM(XP14,XS14),"")</f>
        <v>81.835000000000008</v>
      </c>
    </row>
    <row r="15" spans="1:644" x14ac:dyDescent="0.2">
      <c r="A15" s="4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>11</v>
      </c>
      <c r="B15" s="5" t="s">
        <v>219</v>
      </c>
      <c r="C15" s="4" t="s">
        <v>6</v>
      </c>
      <c r="D15" s="4">
        <v>2007</v>
      </c>
      <c r="E15" s="9">
        <f>SUM(J15:V15)+SUM(J15:T15)*0.0000001+SUM(J15)*0.0000000000001</f>
        <v>192.26001732100494</v>
      </c>
      <c r="F15" s="3" t="str">
        <f>IF(OR(AND(AO15&gt;=AY$19,AO15&lt;&gt;"",AQ15&gt;=AY$23,AQ15&lt;&gt;"",AN15=""),AND(AR15&gt;=AY$19,AR15&lt;&gt;"",AT15&gt;=AY$23,AT15&lt;&gt;"",AN15=""),AND(AV15&gt;=AY$19,AV15&lt;&gt;"",AX15&gt;=AY$23,AX15&lt;&gt;"",AN15=""),AND(BP15&gt;=BZ$19,BP15&lt;&gt;"",BR15&gt;=BZ$23,BR15&lt;&gt;"",BO15=""),AND(BS15&gt;=BZ$19,BS15&lt;&gt;"",BU15&gt;=BZ$23,BU15&lt;&gt;"",BO15=""),AND(BW15&gt;=BZ$19,BW15&lt;&gt;"",BY15&gt;=BZ$23,BY15&lt;&gt;"",BO15=""),AND(CQ15&gt;=DA$19,CQ15&lt;&gt;"",CS15&gt;=DA$23,CS15&lt;&gt;"",CP15=""),AND(CT15&gt;=DA$19,CT15&lt;&gt;"",CV15&gt;=DA$23,CV15&lt;&gt;"",CP15=""),AND(CX15&gt;=DA$19,CX15&lt;&gt;"",CZ15&gt;=DA$23,CZ15&lt;&gt;"",CP15=""),AND(DX15&gt;=EK$19,DX15&lt;&gt;"",DZ15&gt;=EK$23,DZ15&lt;&gt;""),AND(EA15&gt;=EK$19,EA15&lt;&gt;"",EC15&gt;=EK$23,EC15&lt;&gt;""),AND(EE15&gt;=EK$19,EE15&lt;&gt;"",EG15&gt;=EK$23,EG15&lt;&gt;""),AND(EH15&gt;=EK$19,EH15&lt;&gt;"",EJ15&gt;=EK$23,EJ15&lt;&gt;""),AND(FF15&gt;=FS$19,FF15&lt;&gt;"",FH15&gt;=FS$23,FH15&lt;&gt;""),AND(FI15&gt;=FS$19,FI15&lt;&gt;"",FK15&gt;=FS$23,FK15&lt;&gt;""),AND(FM15&gt;=FS$19,FM15&lt;&gt;"",FO15&gt;=FS$23,FO15&lt;&gt;""),AND(FP15&gt;=FS$19,FP15&lt;&gt;"",FR15&gt;=FS$23,FR15&lt;&gt;""),AND(GN15&gt;=HA$19,GN15&lt;&gt;"",GP15&gt;=HA$23,GP15&lt;&gt;""),AND(GQ15&gt;=HA$19,GQ15&lt;&gt;"",GS15&gt;=HA$23,GS15&lt;&gt;""),AND(GU15&gt;=HA$19,GU15&lt;&gt;"",GW15&gt;=HA$23,GW15&lt;&gt;""),AND(GX15&gt;=HA$19,GX15&lt;&gt;"",GZ15&gt;=HA$23,GZ15&lt;&gt;""),AND(HV15&gt;=II$19,HV15&lt;&gt;"",HX15&gt;=II$23,HX15&lt;&gt;""),AND(HY15&gt;=II$19,HY15&lt;&gt;"",IA15&gt;=II$23,IA15&lt;&gt;""),AND(IC15&gt;=II$19,IC15&lt;&gt;"",IE15&gt;=II$23,IE15&lt;&gt;""),AND(IF15&gt;=II$19,IF15&lt;&gt;"",IH15&gt;=II$23,IH15&lt;&gt;""),AND(JD15&gt;=JQ$19,JD15&lt;&gt;"",JF15&gt;=JQ$23,JF15&lt;&gt;""),AND(JG15&gt;=JQ$19,JG15&lt;&gt;"",JI15&gt;=JQ$23,JI15&lt;&gt;""),AND(JK15&gt;=JQ$19,JK15&lt;&gt;"",JM15&gt;=JQ$23,JM15&lt;&gt;""),AND(JN15&gt;=JQ$19,JN15&lt;&gt;"",JP15&gt;=JQ$23,JP15&lt;&gt;""),AND(KL15&gt;=KY$19,KL15&lt;&gt;"",KN15&gt;=KY$23,KN15&lt;&gt;""),AND(KO15&gt;=KY$19,KO15&lt;&gt;"",KQ15&gt;=KY$23,KQ15&lt;&gt;""),AND(KS15&gt;=KY$19,KS15&lt;&gt;"",KU15&gt;=KY$23,KU15&lt;&gt;""),AND(KV15&gt;=KY$19,KV15&lt;&gt;"",KX15&gt;=KY$23,KX15&lt;&gt;""),AND(LT15&gt;=MG$19,LT15&lt;&gt;"",LV15&gt;=MG$23,LV15&lt;&gt;""),AND(LW15&gt;=MG$19,LW15&lt;&gt;"",LY15&gt;=MG$23,LY15&lt;&gt;""),AND(MA15&gt;=MG$19,MA15&lt;&gt;"",MC15&gt;=MG$23,MC15&lt;&gt;""),AND(MD15&gt;=MG$19,MD15&lt;&gt;"",MF15&gt;=MG$23,MF15&lt;&gt;""),AND(NB15&gt;=NO$19,NB15&lt;&gt;"",ND15&gt;=NO$23,ND15&lt;&gt;""),AND(NE15&gt;=NO$19,NE15&lt;&gt;"",NG15&gt;=NO$23,NG15&lt;&gt;""),AND(NI15&gt;=NO$19,NI15&lt;&gt;"",NK15&gt;=NO$23,NK15&lt;&gt;""),AND(NL15&gt;=NO$19,NL15&lt;&gt;"",NN15&gt;=NO$23,NN15&lt;&gt;""),AND(OJ15&gt;=OW$19,OJ15&lt;&gt;"",OL15&gt;=OW$23,OL15&lt;&gt;""),AND(OM15&gt;=OW$19,OM15&lt;&gt;"",OO15&gt;=OW$23,OO15&lt;&gt;""),AND(OQ15&gt;=OW$19,OQ15&lt;&gt;"",OS15&gt;=OW$23,OS15&lt;&gt;""),AND(OT15&gt;=OW$19,OT15&lt;&gt;"",OV15&gt;=OW$23,OV15&lt;&gt;""),AND(PR15&gt;=QE$19,PR15&lt;&gt;"",PT15&gt;=QE$23,PT15&lt;&gt;""),AND(PU15&gt;=QE$19,PU15&lt;&gt;"",PW15&gt;=QE$23,PW15&lt;&gt;""),AND(PY15&gt;=QE$19,PY15&lt;&gt;"",QA15&gt;=QE$23,QA15&lt;&gt;""),AND(QB15&gt;=QE$19,QB15&lt;&gt;"",QD15&gt;=QE$23,QD15&lt;&gt;""),AND(QZ15&gt;=RM$19,QZ15&lt;&gt;"",RB15&gt;=RM$23,RB15&lt;&gt;""),AND(RC15&gt;=RM$19,RC15&lt;&gt;"",RE15&gt;=RM$23,RE15&lt;&gt;""),AND(RG15&gt;=RM$19,RG15&lt;&gt;"",RI15&gt;=RM$23,RI15&lt;&gt;""),AND(RJ15&gt;=RM$19,RJ15&lt;&gt;"",RL15&gt;=RM$23,RL15&lt;&gt;""),AND(SH15&gt;=SU$19,SH15&lt;&gt;"",SJ15&gt;=SU$23,SJ15&lt;&gt;""),AND(SK15&gt;=SU$19,SK15&lt;&gt;"",SM15&gt;=SU$23,SM15&lt;&gt;""),AND(SO15&gt;=SU$19,SO15&lt;&gt;"",SQ15&gt;=SU$23,SQ15&lt;&gt;""),AND(SR15&gt;=SU$19,SR15&lt;&gt;"",ST15&gt;=SU$23,ST15&lt;&gt;""),AND(TP15&gt;=UC$19,TP15&lt;&gt;"",TR15&gt;=UC$23,TR15&lt;&gt;""),AND(TS15&gt;=UC$19,TS15&lt;&gt;"",TU15&gt;=UC$23,TU15&lt;&gt;""),AND(TW15&gt;=UC$19,TW15&lt;&gt;"",TY15&gt;=UC$23,TYY15&lt;&gt;""),AND(TZ15&gt;=UC$19,TZ15&lt;&gt;"",UB15&gt;=UC$23,UB15&lt;&gt;""),AND(UX15&gt;=VK$19,UX15&lt;&gt;"",UZ15&gt;=VK$23,UZ15&lt;&gt;""),AND(VA15&gt;=VK$19,VA15&lt;&gt;"",VC15&gt;=VK$23,VC15&lt;&gt;""),AND(VE15&gt;=VK$19,VE15&lt;&gt;"",VG15&gt;=VK$23,VG15&lt;&gt;""),AND(VH15&gt;=VK$19,VH15&lt;&gt;"",VJ15&gt;=VK$23,VJ15&lt;&gt;""),AND(WF15&gt;=WS$19,WF15&lt;&gt;"",WH15&gt;=WS$23,WH15&lt;&gt;""),AND(WI15&gt;=WS$19,WI15&lt;&gt;"",WK15&gt;=WS$23,WK15&lt;&gt;""),AND(WM15&gt;=WS$19,WM15&lt;&gt;"",WO15&gt;=WS$23,WO15&lt;&gt;""),AND(WP15&gt;=WS$19,WP15&lt;&gt;"",WR15&gt;=WS$23,WR15&lt;&gt;"")),"P","")</f>
        <v/>
      </c>
      <c r="G15" s="3" t="str">
        <f>IF(OR(AND(AQ15&gt;=AY$23,AQ15&lt;&gt;"",AN15=""),AND(AT15&gt;=AY$23,AT15&lt;&gt;"",AN15=""),AND(AX15&gt;=AY$23,AX15&lt;&gt;"",AN15=""),AND(BR15&gt;=BZ$23,BR15&lt;&gt;"",BO15=""),AND(BU15&gt;=BZ$23,BU15&lt;&gt;"",BO15=""),AND(BY15&gt;=BZ$23,BY15&lt;&gt;"",BO15=""),AND(CS15&gt;=DA$23,CS15&lt;&gt;"",CP15=""),AND(CV15&gt;=DA$23,CV15&lt;&gt;"",CP15=""),AND(CZ15&gt;=DA$23,CZ15&lt;&gt;"",CP15=""),AND(DZ15&gt;=EK$23,DZ15&lt;&gt;""),AND(EC15&gt;=EK$23,EC15&lt;&gt;""),AND(EG15&gt;=EK$23,EG15&lt;&gt;""),AND(EJ15&gt;=EK$23,EJ15&lt;&gt;""),AND(FH15&gt;=FS$23,FH15&lt;&gt;""),AND(FK15&gt;=FS$23,FK15&lt;&gt;""),AND(FO15&gt;=FS$23,FO15&lt;&gt;""),AND(FR15&gt;=FS$23,FR15&lt;&gt;""),AND(GP15&gt;=HA$23,GP15&lt;&gt;""),AND(GS15&gt;=HA$23,GS15&lt;&gt;""),AND(GW15&gt;=HA$23,GW15&lt;&gt;""),AND(GZ15&gt;=HA$23,GZ15&lt;&gt;""),AND(HX15&gt;=II$23,HX15&lt;&gt;""),AND(IA15&gt;=II$23,IA15&lt;&gt;""),AND(IE15&gt;=II$23,IE15&lt;&gt;""),AND(IH15&gt;=II$23,IH15&lt;&gt;""),AND(JF15&gt;=JQ$23,JF15&lt;&gt;""),AND(JI15&gt;=JQ$23,JI15&lt;&gt;""),AND(JM15&gt;=JQ$23,JM15&lt;&gt;""),AND(JP15&gt;=JQ$23,JP15&lt;&gt;""),AND(KN15&gt;=KY$23,KN15&lt;&gt;""),AND(KQ15&gt;=KY$23,KQ15&lt;&gt;""),AND(KU15&gt;=KY$23,KU15&lt;&gt;""),AND(KX15&gt;=KY$23,KX15&lt;&gt;""),AND(LV15&gt;=MG$23,LV15&lt;&gt;""),AND(LY15&gt;=MG$23,LY15&lt;&gt;""),AND(MC15&gt;=MG$23,MC15&lt;&gt;""),AND(MF15&gt;=MG$23,MF15&lt;&gt;""),AND(ND15&gt;=NO$23,ND15&lt;&gt;""),AND(NG15&gt;=NO$23,NG15&lt;&gt;""),AND(NK15&gt;=NO$23,NK15&lt;&gt;""),AND(NN15&gt;=NO$23,NN15&lt;&gt;""),AND(OL15&gt;=OW$23,OL15&lt;&gt;""),AND(OO15&gt;=OW$23,OO15&lt;&gt;""),AND(OS15&gt;=OW$23,OS15&lt;&gt;""),AND(OV15&gt;=OW$23,OV15&lt;&gt;""),AND(PT15&gt;=QE$23,PT15&lt;&gt;""),AND(PW15&gt;=QE$23,PW15&lt;&gt;""),AND(QA15&gt;=QE$23,QA15&lt;&gt;""),AND(QD15&gt;=QE$23,QD15&lt;&gt;""),AND(RB15&gt;=RM$23,RB15&lt;&gt;""),AND(RE15&gt;=RM$23,RE15&lt;&gt;""),AND(RI15&gt;=RM$23,RI15&lt;&gt;""),AND(RL15&gt;=RM$23,RL15&lt;&gt;""),AND(SJ15&gt;=SU$23,SJ15&lt;&gt;""),AND(SM15&gt;=SU$23,SM15&lt;&gt;""),AND(SQ15&gt;=SU$23,SQ15&lt;&gt;""),AND(ST15&gt;=SU$23,ST15&lt;&gt;""),AND(TR15&gt;=UC$23,TR15&lt;&gt;""),AND(TU15&gt;=UC$23,TU15&lt;&gt;""),AND(TY15&gt;=UC$23,TYY15&lt;&gt;""),AND(UB15&gt;=UC$23,UB15&lt;&gt;""),AND(UZ15&gt;=VK$23,UZ15&lt;&gt;""),AND(VC15&gt;=VK$23,VC15&lt;&gt;""),AND(VG15&gt;=VK$23,VG15&lt;&gt;""),AND(VJ15&gt;=VK$23,VJ15&lt;&gt;""),AND(WH15&gt;=WS$23,WH15&lt;&gt;""),AND(WK15&gt;=WS$23,WK15&lt;&gt;""),AND(WO15&gt;=WS$23,WO15&lt;&gt;""),AND(WR15&gt;=WS$23,WR15&lt;&gt;"")),"P","")</f>
        <v>P</v>
      </c>
      <c r="H15" s="36" t="str">
        <f>IF(AND(G15="P",F15=""),"No DD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$346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Merit",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Excellence",IF(I15="P","Worlds Team",IF(F15="P","National Team","")))))</f>
        <v>No DD</v>
      </c>
      <c r="I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J15" s="8">
        <f>IF(COUNT(AQ15,AT15,BR15,BU15,CS15,CV15)&gt;0,LARGE((AQ15,AT15,BR15,BU15,CS15,CV15),1),0)</f>
        <v>49.53</v>
      </c>
      <c r="K15" s="8" t="str">
        <f>IF(J15="","",IF(OR(J15=CS15,J15=CV15),$CA$1,IF(OR(J15=BR15,J15=BU15),$AZ$1,IF(OR(J15=AQ15,J15=AT15),$Y$1,""))))</f>
        <v>2024 Nationals</v>
      </c>
      <c r="L15" s="8">
        <f>IF(COUNT(AQ15,AT15,BR15,BU15,CS15,CV15)&gt;1,LARGE((AQ15,AT15,BR15,BU15,CS15,CV15),2),0)</f>
        <v>32.82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30.33</v>
      </c>
      <c r="O15" s="8" t="str">
        <f>IF(N15="","",IF(OR(N15=CS15,N15=CV15),$CA$1,IF(OR(N15=BR15,N15=BU15),$AZ$1,IF(OR(N15=AQ15,N15=AT15),$Y$1,""))))</f>
        <v>2024 Nationals</v>
      </c>
      <c r="P15" s="8">
        <f>IF(MAX(AX15,BY15,CZ15)&gt;0,MAX(AX15,BY15,CZ15),0)</f>
        <v>48.930000000000007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11.6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$19,AP15,0),IF(AR15&gt;=$AY$19,AS15,0),IF(AV15&gt;=$AY$19,AW15,0),IF(BP15&gt;=$BZ$19,BQ15,0),IF(BS15&gt;=$BZ$19,BT15,0),IF(BW15&gt;=$BZ$19,BX15,0),IF(CQ15&gt;=$DA$19,CR15,0),IF(CT15&gt;=$DA$19,CU15,0),IF(CX15&gt;=$DA$19,CY15,0),IF(DX15&gt;=$EK$19,DY15,0),IF(EA15&gt;=$EK$19,EB15,0),IF(EE15&gt;=$EK$19,EF15,0),IF(EH15&gt;=$EK$19,EI15,0),IF(FF15&gt;=$FS$19,FG15,0),IF(FI15&gt;=$FS$19,FJ15,0),IF(FM15&gt;=$FS$19,FN15,0),IF(FP15&gt;=$FS$19,FQ15,0),IF(GN15&gt;=$HA$19,GO15,0),IF(GQ15&gt;=$HA$19,GR15,0),IF(GU15&gt;=$HA$19,GV15,0),IF(GX15&gt;=$HA$19,GY15,0),IF(HV15&gt;=$II$19,HW15,0),IF(HY15&gt;=$II$19,HZ15,0),IF(IC15&gt;=$II$19,ID15,0),IF(IF15&gt;=$II$19,IG15,0),IF(JD15&gt;=$JQ$19,JE15,0),IF(JG15&gt;=$JQ$19,JH15,0),IF(JK15&gt;=$JQ$19,JL15,0),IF(JN15&gt;=$JQ$19,JO15,0),IF(KL15&gt;=$KY$19,KM15,0),IF(KO15&gt;=$KY$19,KP15,0),IF(KS15&gt;=$KY$19,KT15,0),IF(KV15&gt;=$KY$19,KW15,0),IF(LT15&gt;=$MG$19,LU15,0),IF(LW15&gt;=$MG$19,LX15,0),IF(MA15&gt;=$MG$19,MB15,0),IF(MD15&gt;=$MG$19,ME15,0),IF(NB15&gt;=$NO$19,NC15,0),IF(NE15&gt;=$NO$19,NF15,0),IF(NI15&gt;=$NO$19,NJ15,0),IF(NL15&gt;=$NO$19,NM15,0),IF(OJ15&gt;=$OW$19,OK15,0),IF(OM15&gt;=$OW$19,ON15,0),IF(OQ15&gt;=$OW$19,OR15,0),IF(OT15&gt;=$OW$19,OU15,0),IF(PR15&gt;=$QE$19,PS15,0),IF(PU15&gt;=$QE$19,PV15,0),IF(PY15&gt;=$QE$19,PZ15,0),IF(QB15&gt;=$QE$19,QC15,0),IF(QZ15&gt;=$RM$19,RA15,0),IF(RC15&gt;=$RM$19,RD15,0),IF(RG15&gt;=$RM$19,RH15,0),IF(RJ15&gt;=$RM$19,RK15,0),IF(SH15&gt;=$SU$19,SI15,0),IF(SK15&gt;=$SU$19,SL15,0),IF(SO15&gt;=$SU$19,SP15,0),IF(SR15&gt;=$SU$19,SS15,0),IF(TP15&gt;=$UC$19,TQ15,0),IF(TS15&gt;=$UC$19,TT15,0),IF(TW15&gt;=$UC$19,TX15,0),IF(TZ15&gt;=$UC$19,UA15,0),IF(UX15&gt;=$VK$19,UY15,0),IF(VA15&gt;=$VK$19,VB15,0),IF(VE15&gt;=$VK$19,VF15,0),IF(VH15&gt;=$VK$19,VI15,0),IF(WF15&gt;=$WS$19,WG15,0),IF(WI15&gt;=$WS$19,WJ15,0),IF(WM15&gt;=$WS$19,WN15,0),IF(WP15&gt;=$WS$19,WQ15,0))&gt;0,MAX(IF(AO15&gt;=$AY$19,AP15,0),IF(AR15&gt;=$AY$19,AS15,0),IF(AV15&gt;=$AY$19,AW15,0),IF(BP15&gt;=$BZ$19,BQ15,0),IF(BS15&gt;=$BZ$19,BT15,0),IF(BW15&gt;=$BZ$19,BX15,0),IF(CQ15&gt;=$DA$19,CR15,0),IF(CT15&gt;=$DA$19,CU15,0),IF(CX15&gt;=$DA$19,CY15,0),IF(DX15&gt;=$EK$19,DY15,0),IF(EA15&gt;=$EK$19,EB15,0),IF(EE15&gt;=$EK$19,EF15,0),IF(EH15&gt;=$EK$19,EI15,0),IF(FF15&gt;=$FS$19,FG15,0),IF(FI15&gt;=$FS$19,FJ15,0),IF(FM15&gt;=$FS$19,FN15,0),IF(FP15&gt;=$FS$19,FQ15,0),IF(GN15&gt;=$HA$19,GO15,0),IF(GQ15&gt;=$HA$19,GR15,0),IF(GU15&gt;=$HA$19,GV15,0),IF(GX15&gt;=$HA$19,GY15,0),IF(HV15&gt;=$II$19,HW15,0),IF(HY15&gt;=$II$19,HZ15,0),IF(IC15&gt;=$II$19,ID15,0),IF(IF15&gt;=$II$19,IG15,0),IF(JD15&gt;=$JQ$19,JE15,0),IF(JG15&gt;=$JQ$19,JH15,0),IF(JK15&gt;=$JQ$19,JL15,0),IF(JN15&gt;=$JQ$19,JO15,0),IF(KL15&gt;=$KY$19,KM15,0),IF(KO15&gt;=$KY$19,KP15,0),IF(KS15&gt;=$KY$19,KT15,0),IF(KV15&gt;=$KY$19,KW15,0),IF(LT15&gt;=$MG$19,LU15,0),IF(LW15&gt;=$MG$19,LX15,0),IF(MA15&gt;=$MG$19,MB15,0),IF(MD15&gt;=$MG$19,ME15,0),IF(NB15&gt;=$NO$19,NC15,0),IF(NE15&gt;=$NO$19,NF15,0),IF(NI15&gt;=$NO$19,NJ15,0),IF(NL15&gt;=$NO$19,NM15,0),IF(OJ15&gt;=$OW$19,OK15,0),IF(OM15&gt;=$OW$19,ON15,0),IF(OQ15&gt;=$OW$19,OR15,0),IF(OT15&gt;=$OW$19,OU15,0),IF(PR15&gt;=$QE$19,PS15,0),IF(PU15&gt;=$QE$19,PV15,0),IF(PY15&gt;=$QE$19,PZ15,0),IF(QB15&gt;=$QE$19,QC15,0),IF(QZ15&gt;=$RM$19,RA15,0),IF(RC15&gt;=$RM$19,RD15,0),IF(RG15&gt;=$RM$19,RH15,0),IF(RJ15&gt;=$RM$19,RK15,0),IF(SH15&gt;=$SU$19,SI15,0),IF(SK15&gt;=$SU$19,SL15,0),IF(SO15&gt;=$SU$19,SP15,0),IF(SR15&gt;=$SU$19,SS15,0),IF(TP15&gt;=$UC$19,TQ15,0),IF(TS15&gt;=$UC$19,TT15,0),IF(TW15&gt;=$UC$19,TX15,0),IF(TZ15&gt;=$UC$19,UA15,0),IF(UX15&gt;=$VK$19,UY15,0),IF(VA15&gt;=$VK$19,VB15,0),IF(VE15&gt;=$VK$19,VF15,0),IF(VH15&gt;=$VK$19,VI15,0),IF(WF15&gt;=$WS$19,WG15,0),IF(WI15&gt;=$WS$19,WJ15,0),IF(WM15&gt;=$WS$19,WN15,0),IF(WP15&gt;=$WS$19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19.049999999999997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Coimbra Gym Fest (July 7)</v>
      </c>
      <c r="Y15" s="22">
        <v>7.1</v>
      </c>
      <c r="Z15" s="22">
        <v>4.5999999999999996</v>
      </c>
      <c r="AA15" s="22">
        <v>6.5</v>
      </c>
      <c r="AB15" s="22">
        <v>6.83</v>
      </c>
      <c r="AC15" s="22">
        <v>0</v>
      </c>
      <c r="AD15" s="22"/>
      <c r="AE15" s="22"/>
      <c r="AF15" s="22"/>
      <c r="AG15" s="22"/>
      <c r="AH15" s="22"/>
      <c r="AI15" s="22">
        <v>13.1</v>
      </c>
      <c r="AJ15" s="22">
        <v>8.1</v>
      </c>
      <c r="AK15" s="22">
        <v>8.5</v>
      </c>
      <c r="AL15" s="22">
        <v>12.27</v>
      </c>
      <c r="AM15" s="22">
        <v>0</v>
      </c>
      <c r="AN15" s="27"/>
      <c r="AO15" s="38">
        <f>IF(AA15&gt;0,AA15,"")</f>
        <v>6.5</v>
      </c>
      <c r="AP15" s="38">
        <f>IF(AB15&gt;0,AB15,"")</f>
        <v>6.83</v>
      </c>
      <c r="AQ15" s="40">
        <f>IF(SUM(Y15:AB15)-AC15&gt;0,SUM(Y15:AB15)-AC15,"")</f>
        <v>25.03</v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>
        <f>IF(AQ15="","",MAX(AQ15,AT15))</f>
        <v>25.03</v>
      </c>
      <c r="AV15" s="40">
        <f>IF(AK15&gt;0,AK15,"")</f>
        <v>8.5</v>
      </c>
      <c r="AW15" s="40">
        <f>IF(AL15&gt;0,AL15,"")</f>
        <v>12.27</v>
      </c>
      <c r="AX15" s="40">
        <f>IF(SUM(AI15:AL15)-AM15&gt;0,SUM(AI15:AL15)-AM15,"")</f>
        <v>41.97</v>
      </c>
      <c r="AY15" s="40">
        <f>IF(SUM(AU15,AX15)&gt;0,SUM(AU15,AX15),"")</f>
        <v>67</v>
      </c>
      <c r="AZ15" s="26">
        <v>6.1</v>
      </c>
      <c r="BA15" s="26">
        <v>3.6</v>
      </c>
      <c r="BB15" s="26">
        <v>4.5999999999999996</v>
      </c>
      <c r="BC15" s="26">
        <v>5.68</v>
      </c>
      <c r="BD15" s="26">
        <v>0</v>
      </c>
      <c r="BE15" s="26">
        <v>9.8000000000000007</v>
      </c>
      <c r="BF15" s="26">
        <v>6.5</v>
      </c>
      <c r="BG15" s="26">
        <v>7</v>
      </c>
      <c r="BH15" s="26">
        <v>9.52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4.5999999999999996</v>
      </c>
      <c r="BQ15" s="39">
        <f>IF(BC15&gt;0,BC15,"")</f>
        <v>5.68</v>
      </c>
      <c r="BR15" s="11">
        <f>IF(SUM(AZ15:BC15)-BD15&gt;0,SUM(AZ15:BC15)-BD15,"")</f>
        <v>19.979999999999997</v>
      </c>
      <c r="BS15" s="11">
        <f>IF(BG15&gt;0,BG15,"")</f>
        <v>7</v>
      </c>
      <c r="BT15" s="11">
        <f>IF(BH15&gt;0,BH15,"")</f>
        <v>9.52</v>
      </c>
      <c r="BU15" s="11">
        <f>IF(SUM(BE15:BH15)-BI15&gt;0,SUM(BE15:BH15)-BI15,"")</f>
        <v>32.82</v>
      </c>
      <c r="BV15" s="11">
        <f>IF(BR15="","",MAX(BR15,BU15))</f>
        <v>32.82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32.82</v>
      </c>
      <c r="CA15" s="22">
        <v>15.7</v>
      </c>
      <c r="CB15" s="22">
        <v>8.6999999999999993</v>
      </c>
      <c r="CC15" s="22">
        <v>11.4</v>
      </c>
      <c r="CD15" s="22">
        <v>13.73</v>
      </c>
      <c r="CE15" s="22">
        <v>0</v>
      </c>
      <c r="CF15" s="22">
        <v>9.4</v>
      </c>
      <c r="CG15" s="22">
        <v>5.5</v>
      </c>
      <c r="CH15" s="22">
        <v>7.1</v>
      </c>
      <c r="CI15" s="22">
        <v>8.33</v>
      </c>
      <c r="CJ15" s="22">
        <v>0</v>
      </c>
      <c r="CK15" s="22">
        <v>14.8</v>
      </c>
      <c r="CL15" s="22">
        <v>8.8000000000000007</v>
      </c>
      <c r="CM15" s="22">
        <v>11.6</v>
      </c>
      <c r="CN15" s="22">
        <v>13.73</v>
      </c>
      <c r="CO15" s="22">
        <v>0</v>
      </c>
      <c r="CP15" s="27"/>
      <c r="CQ15" s="38">
        <f>IF(CC15&gt;0,CC15,"")</f>
        <v>11.4</v>
      </c>
      <c r="CR15" s="38">
        <f>IF(CD15&gt;0,CD15,"")</f>
        <v>13.73</v>
      </c>
      <c r="CS15" s="40">
        <f>IF(SUM(CA15:CD15)-CE15&gt;0,SUM(CA15:CD15)-CE15,"")</f>
        <v>49.53</v>
      </c>
      <c r="CT15" s="40">
        <f>IF(CH15&gt;0,CH15,"")</f>
        <v>7.1</v>
      </c>
      <c r="CU15" s="40">
        <f>IF(CI15&gt;0,CI15,"")</f>
        <v>8.33</v>
      </c>
      <c r="CV15" s="40">
        <f>IF(SUM(CF15:CI15)-CJ15&gt;0,SUM(CF15:CI15)-CJ15,"")</f>
        <v>30.33</v>
      </c>
      <c r="CW15" s="40">
        <f>IF(CS15="","",MAX(CS15,CV15))</f>
        <v>49.53</v>
      </c>
      <c r="CX15" s="40">
        <f>IF(CM15&gt;0,CM15,"")</f>
        <v>11.6</v>
      </c>
      <c r="CY15" s="40">
        <f>IF(CN15&gt;0,CN15,"")</f>
        <v>13.73</v>
      </c>
      <c r="CZ15" s="40">
        <f>IF(SUM(CK15:CN15)-CO15&gt;0,SUM(CK15:CN15)-CO15,"")</f>
        <v>48.930000000000007</v>
      </c>
      <c r="DA15" s="40">
        <f>IF(SUM(CW15,CZ15)&gt;0,SUM(CW15,CZ15),"")</f>
        <v>98.460000000000008</v>
      </c>
      <c r="DB15" s="51">
        <f>IF(MAX(ED15,FL15,GT15,IB15,JJ15,KR15,LZ15,NH15,OP15,PX15,RF15,SN15,TV15,VD15,WWL15)-IF(N15="",0,N15)&gt;0.001,MAX(ED15,FL15,GT15,IB15,JJ15,KR15,LZ15,NH15,OP15,PX15,RF15,SN15,TV15,VD15,WL15)-IF(N15="",0,N15),"")</f>
        <v>19.049999999999997</v>
      </c>
      <c r="DC15" s="51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>
        <v>12.8</v>
      </c>
      <c r="SW15" s="17">
        <v>8.6</v>
      </c>
      <c r="SX15" s="17">
        <v>10.199999999999999</v>
      </c>
      <c r="SY15" s="17">
        <v>13.47</v>
      </c>
      <c r="SZ15" s="17">
        <v>0</v>
      </c>
      <c r="TA15" s="17">
        <v>14.7</v>
      </c>
      <c r="TB15" s="17">
        <v>9.1</v>
      </c>
      <c r="TC15" s="17">
        <v>11.6</v>
      </c>
      <c r="TD15" s="17">
        <v>13.98</v>
      </c>
      <c r="TE15" s="17">
        <v>0</v>
      </c>
      <c r="TF15" s="17">
        <v>14.7</v>
      </c>
      <c r="TG15" s="17">
        <v>8.4</v>
      </c>
      <c r="TH15" s="17">
        <v>11.4</v>
      </c>
      <c r="TI15" s="17">
        <v>13.84</v>
      </c>
      <c r="TJ15" s="17">
        <v>0</v>
      </c>
      <c r="TK15" s="17">
        <v>13.7</v>
      </c>
      <c r="TL15" s="17">
        <v>8.3000000000000007</v>
      </c>
      <c r="TM15" s="17">
        <v>10.199999999999999</v>
      </c>
      <c r="TN15" s="17">
        <v>13.68</v>
      </c>
      <c r="TO15" s="17">
        <v>0</v>
      </c>
      <c r="TP15" s="40">
        <f>IF(SX15&gt;0,SX15,"")</f>
        <v>10.199999999999999</v>
      </c>
      <c r="TQ15" s="40">
        <f>IF(SY15&gt;0,SY15,"")</f>
        <v>13.47</v>
      </c>
      <c r="TR15" s="40">
        <f>IF(SUM(SV15:SY15)-SZ15&gt;0,SUM(SV15:SY15)-SZ15,"")</f>
        <v>45.07</v>
      </c>
      <c r="TS15" s="40">
        <f>IF(TC15&gt;0,TC15,"")</f>
        <v>11.6</v>
      </c>
      <c r="TT15" s="40">
        <f>IF(TD15&gt;0,TD15,"")</f>
        <v>13.98</v>
      </c>
      <c r="TU15" s="40">
        <f>IF(SUM(TA15:TD15)-TE15&gt;0,SUM(TA15:TD15)-TE15,"")</f>
        <v>49.379999999999995</v>
      </c>
      <c r="TV15" s="40">
        <f>IF(MAX(TR15,TU15)&gt;0,MAX(TR15,TU15),"")</f>
        <v>49.379999999999995</v>
      </c>
      <c r="TW15" s="40">
        <f>IF(TH15&gt;0,TH15,"")</f>
        <v>11.4</v>
      </c>
      <c r="TX15" s="40">
        <f>IF(TI15&gt;0,TI15,"")</f>
        <v>13.84</v>
      </c>
      <c r="TY15" s="40">
        <f>IF(SUM(TF15:TI15)-TJ15&gt;0,SUM(TF15:TI15)-TJ15,"")</f>
        <v>48.34</v>
      </c>
      <c r="TZ15" s="40">
        <f>IF(TM15&gt;0,TM15,"")</f>
        <v>10.199999999999999</v>
      </c>
      <c r="UA15" s="40">
        <f>IF(TN15&gt;0,TN15,"")</f>
        <v>13.68</v>
      </c>
      <c r="UB15" s="40">
        <f>IF(SUM(TK15:TN15)-TO15&gt;0,SUM(TK15:TN15)-TO15,"")</f>
        <v>45.88</v>
      </c>
      <c r="UC15" s="40">
        <f>IF(SUM(TV15,TY15,UB15)&gt;0,SUM(TV15,TY15,UB15),"")</f>
        <v>143.6</v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0" t="str">
        <f>IF(VN15&gt;0,VN15,"")</f>
        <v/>
      </c>
      <c r="WG15" s="40" t="str">
        <f>IF(VO15&gt;0,VO15,"")</f>
        <v/>
      </c>
      <c r="WH15" s="40" t="str">
        <f>IF(SUM(VL15:VO15)-VP15&gt;0,SUM(VL15:VO15)-VP15,"")</f>
        <v/>
      </c>
      <c r="WI15" s="40" t="str">
        <f>IF(VS15&gt;0,VS15,"")</f>
        <v/>
      </c>
      <c r="WJ15" s="40" t="str">
        <f>IF(VT15&gt;0,VT15,"")</f>
        <v/>
      </c>
      <c r="WK15" s="40" t="str">
        <f>IF(SUM(VQ15:VT15)-VU15&gt;0,SUM(VQ15:VT15)-VU15,"")</f>
        <v/>
      </c>
      <c r="WL15" s="40" t="str">
        <f>IF(MAX(WH15,WK15)&gt;0,MAX(WH15,WK15),"")</f>
        <v/>
      </c>
      <c r="WM15" s="40" t="str">
        <f>IF(VX15&gt;0,VX15,"")</f>
        <v/>
      </c>
      <c r="WN15" s="40" t="str">
        <f>IF(VY15&gt;0,VY15,"")</f>
        <v/>
      </c>
      <c r="WO15" s="40" t="str">
        <f>IF(SUM(VV15:VY15)-VZ15&gt;0,SUM(VV15:VY15)-VZ15,"")</f>
        <v/>
      </c>
      <c r="WP15" s="40" t="str">
        <f>IF(WC15&gt;0,WC15,"")</f>
        <v/>
      </c>
      <c r="WQ15" s="40" t="str">
        <f>IF(WD15&gt;0,WD15,"")</f>
        <v/>
      </c>
      <c r="WR15" s="40" t="str">
        <f>IF(SUM(WA15:WD15)-WE15&gt;0,SUM(WA15:WD15)-WE15,"")</f>
        <v/>
      </c>
      <c r="WS15" s="40" t="str">
        <f>IF(SUM(WL15,WO15,WR15)&gt;0,SUM(WL15,WO15,WR15),"")</f>
        <v/>
      </c>
      <c r="WT15" s="26">
        <f>IF($CP15="P",CA15,(CA15+AZ15)/2)</f>
        <v>10.899999999999999</v>
      </c>
      <c r="WU15" s="26">
        <f>IF($CP15="P",CB15,(CB15+BA15)/2)</f>
        <v>6.1499999999999995</v>
      </c>
      <c r="WV15" s="26">
        <f>IF($CP15="P",CC15,(CC15+BB15)/2)</f>
        <v>8</v>
      </c>
      <c r="WW15" s="26">
        <f>IF($CP15="P",CD15,(CD15+BC15)/2)</f>
        <v>9.7050000000000001</v>
      </c>
      <c r="WX15" s="26">
        <f>IF($CP15="P",CE15,(CE15+BD15)/2)</f>
        <v>0</v>
      </c>
      <c r="WY15" s="26">
        <f>IF($CP15="P",CF15,(CF15+BE15)/2)</f>
        <v>9.6000000000000014</v>
      </c>
      <c r="WZ15" s="26">
        <f>IF($CP15="P",CG15,(CG15+BF15)/2)</f>
        <v>6</v>
      </c>
      <c r="XA15" s="26">
        <f>IF($CP15="P",CH15,(CH15+BG15)/2)</f>
        <v>7.05</v>
      </c>
      <c r="XB15" s="26">
        <f>IF($CP15="P",CI15,(CI15+BH15)/2)</f>
        <v>8.9250000000000007</v>
      </c>
      <c r="XC15" s="26">
        <f>IF($CP15="P",CJ15,(CJ15+BI15)/2)</f>
        <v>0</v>
      </c>
      <c r="XD15" s="26">
        <f>IF($CP15="P",CK15,(CK15+BJ15)/2)</f>
        <v>7.4</v>
      </c>
      <c r="XE15" s="26">
        <f>IF($CP15="P",CL15,(CL15+BK15)/2)</f>
        <v>4.4000000000000004</v>
      </c>
      <c r="XF15" s="26">
        <f>IF($CP15="P",CM15,(CM15+BL15)/2)</f>
        <v>5.8</v>
      </c>
      <c r="XG15" s="26">
        <f>IF($CP15="P",CN15,(CN15+BM15)/2)</f>
        <v>6.8650000000000002</v>
      </c>
      <c r="XH15" s="26">
        <f>IF($CP15="P",CO15,(CO15+BN15)/2)</f>
        <v>0</v>
      </c>
      <c r="XI15" s="28" t="s">
        <v>55</v>
      </c>
      <c r="XJ15" s="11">
        <f>IF(WV15&gt;0,WV15,"")</f>
        <v>8</v>
      </c>
      <c r="XK15" s="11">
        <f>IF(WW15&gt;0,WW15,"")</f>
        <v>9.7050000000000001</v>
      </c>
      <c r="XL15" s="11">
        <f>IF(SUM(WT15:WW15)-WX15&gt;0,SUM(WT15:WW15)-WX15,"")</f>
        <v>34.754999999999995</v>
      </c>
      <c r="XM15" s="11">
        <f>IF(XA15&gt;0,XA15,"")</f>
        <v>7.05</v>
      </c>
      <c r="XN15" s="11">
        <f>IF(XB15&gt;0,XB15,"")</f>
        <v>8.9250000000000007</v>
      </c>
      <c r="XO15" s="11">
        <f>IF(SUM(WY15:XB15)-XC15&gt;0,SUM(WY15:XB15)-XC15,"")</f>
        <v>31.575000000000003</v>
      </c>
      <c r="XP15" s="11">
        <f>IF(MAX(XL15,XO15)&gt;0,MAX(XL15,XO15),"")</f>
        <v>34.754999999999995</v>
      </c>
      <c r="XQ15" s="11">
        <f>IF(XF15&gt;0,XF15,"")</f>
        <v>5.8</v>
      </c>
      <c r="XR15" s="11">
        <f>IF(XG15&gt;0,XG15,"")</f>
        <v>6.8650000000000002</v>
      </c>
      <c r="XS15" s="11">
        <f>IF(SUM(XD15:XG15)-XH15&gt;0,SUM(XD15:XG15)-XH15,"")</f>
        <v>24.465000000000003</v>
      </c>
      <c r="XT15" s="11">
        <f>IF(SUM(XP15,XS15)&gt;0,SUM(XP15,XS15),"")</f>
        <v>59.22</v>
      </c>
    </row>
    <row r="16" spans="1:644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143</v>
      </c>
      <c r="C16" s="4" t="s">
        <v>5</v>
      </c>
      <c r="D16" s="4">
        <v>2004</v>
      </c>
      <c r="E16" s="9">
        <f>SUM(J16:V16)+SUM(J16:T16)*0.0000001+SUM(J16)*0.0000000000001</f>
        <v>181.49001814900444</v>
      </c>
      <c r="F16" s="3" t="str">
        <f>IF(OR(AND(AO16&gt;=AY$19,AO16&lt;&gt;"",AQ16&gt;=AY$23,AQ16&lt;&gt;"",AN16=""),AND(AR16&gt;=AY$19,AR16&lt;&gt;"",AT16&gt;=AY$23,AT16&lt;&gt;"",AN16=""),AND(AV16&gt;=AY$19,AV16&lt;&gt;"",AX16&gt;=AY$23,AX16&lt;&gt;"",AN16=""),AND(BP16&gt;=BZ$19,BP16&lt;&gt;"",BR16&gt;=BZ$23,BR16&lt;&gt;"",BO16=""),AND(BS16&gt;=BZ$19,BS16&lt;&gt;"",BU16&gt;=BZ$23,BU16&lt;&gt;"",BO16=""),AND(BW16&gt;=BZ$19,BW16&lt;&gt;"",BY16&gt;=BZ$23,BY16&lt;&gt;"",BO16=""),AND(CQ16&gt;=DA$19,CQ16&lt;&gt;"",CS16&gt;=DA$23,CS16&lt;&gt;"",CP16=""),AND(CT16&gt;=DA$19,CT16&lt;&gt;"",CV16&gt;=DA$23,CV16&lt;&gt;"",CP16=""),AND(CX16&gt;=DA$19,CX16&lt;&gt;"",CZ16&gt;=DA$23,CZ16&lt;&gt;"",CP16=""),AND(DX16&gt;=EK$19,DX16&lt;&gt;"",DZ16&gt;=EK$23,DZ16&lt;&gt;""),AND(EA16&gt;=EK$19,EA16&lt;&gt;"",EC16&gt;=EK$23,EC16&lt;&gt;""),AND(EE16&gt;=EK$19,EE16&lt;&gt;"",EG16&gt;=EK$23,EG16&lt;&gt;""),AND(EH16&gt;=EK$19,EH16&lt;&gt;"",EJ16&gt;=EK$23,EJ16&lt;&gt;""),AND(FF16&gt;=FS$19,FF16&lt;&gt;"",FH16&gt;=FS$23,FH16&lt;&gt;""),AND(FI16&gt;=FS$19,FI16&lt;&gt;"",FK16&gt;=FS$23,FK16&lt;&gt;""),AND(FM16&gt;=FS$19,FM16&lt;&gt;"",FO16&gt;=FS$23,FO16&lt;&gt;""),AND(FP16&gt;=FS$19,FP16&lt;&gt;"",FR16&gt;=FS$23,FR16&lt;&gt;""),AND(GN16&gt;=HA$19,GN16&lt;&gt;"",GP16&gt;=HA$23,GP16&lt;&gt;""),AND(GQ16&gt;=HA$19,GQ16&lt;&gt;"",GS16&gt;=HA$23,GS16&lt;&gt;""),AND(GU16&gt;=HA$19,GU16&lt;&gt;"",GW16&gt;=HA$23,GW16&lt;&gt;""),AND(GX16&gt;=HA$19,GX16&lt;&gt;"",GZ16&gt;=HA$23,GZ16&lt;&gt;""),AND(HV16&gt;=II$19,HV16&lt;&gt;"",HX16&gt;=II$23,HX16&lt;&gt;""),AND(HY16&gt;=II$19,HY16&lt;&gt;"",IA16&gt;=II$23,IA16&lt;&gt;""),AND(IC16&gt;=II$19,IC16&lt;&gt;"",IE16&gt;=II$23,IE16&lt;&gt;""),AND(IF16&gt;=II$19,IF16&lt;&gt;"",IH16&gt;=II$23,IH16&lt;&gt;""),AND(JD16&gt;=JQ$19,JD16&lt;&gt;"",JF16&gt;=JQ$23,JF16&lt;&gt;""),AND(JG16&gt;=JQ$19,JG16&lt;&gt;"",JI16&gt;=JQ$23,JI16&lt;&gt;""),AND(JK16&gt;=JQ$19,JK16&lt;&gt;"",JM16&gt;=JQ$23,JM16&lt;&gt;""),AND(JN16&gt;=JQ$19,JN16&lt;&gt;"",JP16&gt;=JQ$23,JP16&lt;&gt;""),AND(KL16&gt;=KY$19,KL16&lt;&gt;"",KN16&gt;=KY$23,KN16&lt;&gt;""),AND(KO16&gt;=KY$19,KO16&lt;&gt;"",KQ16&gt;=KY$23,KQ16&lt;&gt;""),AND(KS16&gt;=KY$19,KS16&lt;&gt;"",KU16&gt;=KY$23,KU16&lt;&gt;""),AND(KV16&gt;=KY$19,KV16&lt;&gt;"",KX16&gt;=KY$23,KX16&lt;&gt;""),AND(LT16&gt;=MG$19,LT16&lt;&gt;"",LV16&gt;=MG$23,LV16&lt;&gt;""),AND(LW16&gt;=MG$19,LW16&lt;&gt;"",LY16&gt;=MG$23,LY16&lt;&gt;""),AND(MA16&gt;=MG$19,MA16&lt;&gt;"",MC16&gt;=MG$23,MC16&lt;&gt;""),AND(MD16&gt;=MG$19,MD16&lt;&gt;"",MF16&gt;=MG$23,MF16&lt;&gt;""),AND(NB16&gt;=NO$19,NB16&lt;&gt;"",ND16&gt;=NO$23,ND16&lt;&gt;""),AND(NE16&gt;=NO$19,NE16&lt;&gt;"",NG16&gt;=NO$23,NG16&lt;&gt;""),AND(NI16&gt;=NO$19,NI16&lt;&gt;"",NK16&gt;=NO$23,NK16&lt;&gt;""),AND(NL16&gt;=NO$19,NL16&lt;&gt;"",NN16&gt;=NO$23,NN16&lt;&gt;""),AND(OJ16&gt;=OW$19,OJ16&lt;&gt;"",OL16&gt;=OW$23,OL16&lt;&gt;""),AND(OM16&gt;=OW$19,OM16&lt;&gt;"",OO16&gt;=OW$23,OO16&lt;&gt;""),AND(OQ16&gt;=OW$19,OQ16&lt;&gt;"",OS16&gt;=OW$23,OS16&lt;&gt;""),AND(OT16&gt;=OW$19,OT16&lt;&gt;"",OV16&gt;=OW$23,OV16&lt;&gt;""),AND(PR16&gt;=QE$19,PR16&lt;&gt;"",PT16&gt;=QE$23,PT16&lt;&gt;""),AND(PU16&gt;=QE$19,PU16&lt;&gt;"",PW16&gt;=QE$23,PW16&lt;&gt;""),AND(PY16&gt;=QE$19,PY16&lt;&gt;"",QA16&gt;=QE$23,QA16&lt;&gt;""),AND(QB16&gt;=QE$19,QB16&lt;&gt;"",QD16&gt;=QE$23,QD16&lt;&gt;""),AND(QZ16&gt;=RM$19,QZ16&lt;&gt;"",RB16&gt;=RM$23,RB16&lt;&gt;""),AND(RC16&gt;=RM$19,RC16&lt;&gt;"",RE16&gt;=RM$23,RE16&lt;&gt;""),AND(RG16&gt;=RM$19,RG16&lt;&gt;"",RI16&gt;=RM$23,RI16&lt;&gt;""),AND(RJ16&gt;=RM$19,RJ16&lt;&gt;"",RL16&gt;=RM$23,RL16&lt;&gt;""),AND(SH16&gt;=SU$19,SH16&lt;&gt;"",SJ16&gt;=SU$23,SJ16&lt;&gt;""),AND(SK16&gt;=SU$19,SK16&lt;&gt;"",SM16&gt;=SU$23,SM16&lt;&gt;""),AND(SO16&gt;=SU$19,SO16&lt;&gt;"",SQ16&gt;=SU$23,SQ16&lt;&gt;""),AND(SR16&gt;=SU$19,SR16&lt;&gt;"",ST16&gt;=SU$23,ST16&lt;&gt;""),AND(TP16&gt;=UC$19,TP16&lt;&gt;"",TR16&gt;=UC$23,TR16&lt;&gt;""),AND(TS16&gt;=UC$19,TS16&lt;&gt;"",TU16&gt;=UC$23,TU16&lt;&gt;""),AND(TW16&gt;=UC$19,TW16&lt;&gt;"",TY16&gt;=UC$23,TYY16&lt;&gt;""),AND(TZ16&gt;=UC$19,TZ16&lt;&gt;"",UB16&gt;=UC$23,UB16&lt;&gt;""),AND(UX16&gt;=VK$19,UX16&lt;&gt;"",UZ16&gt;=VK$23,UZ16&lt;&gt;""),AND(VA16&gt;=VK$19,VA16&lt;&gt;"",VC16&gt;=VK$23,VC16&lt;&gt;""),AND(VE16&gt;=VK$19,VE16&lt;&gt;"",VG16&gt;=VK$23,VG16&lt;&gt;""),AND(VH16&gt;=VK$19,VH16&lt;&gt;"",VJ16&gt;=VK$23,VJ16&lt;&gt;""),AND(WF16&gt;=WS$19,WF16&lt;&gt;"",WH16&gt;=WS$23,WH16&lt;&gt;""),AND(WI16&gt;=WS$19,WI16&lt;&gt;"",WK16&gt;=WS$23,WK16&lt;&gt;""),AND(WM16&gt;=WS$19,WM16&lt;&gt;"",WO16&gt;=WS$23,WO16&lt;&gt;""),AND(WP16&gt;=WS$19,WP16&lt;&gt;"",WR16&gt;=WS$23,WR16&lt;&gt;"")),"P","")</f>
        <v/>
      </c>
      <c r="G16" s="3" t="str">
        <f>IF(OR(AND(AQ16&gt;=AY$23,AQ16&lt;&gt;"",AN16=""),AND(AT16&gt;=AY$23,AT16&lt;&gt;"",AN16=""),AND(AX16&gt;=AY$23,AX16&lt;&gt;"",AN16=""),AND(BR16&gt;=BZ$23,BR16&lt;&gt;"",BO16=""),AND(BU16&gt;=BZ$23,BU16&lt;&gt;"",BO16=""),AND(BY16&gt;=BZ$23,BY16&lt;&gt;"",BO16=""),AND(CS16&gt;=DA$23,CS16&lt;&gt;"",CP16=""),AND(CV16&gt;=DA$23,CV16&lt;&gt;"",CP16=""),AND(CZ16&gt;=DA$23,CZ16&lt;&gt;"",CP16=""),AND(DZ16&gt;=EK$23,DZ16&lt;&gt;""),AND(EC16&gt;=EK$23,EC16&lt;&gt;""),AND(EG16&gt;=EK$23,EG16&lt;&gt;""),AND(EJ16&gt;=EK$23,EJ16&lt;&gt;""),AND(FH16&gt;=FS$23,FH16&lt;&gt;""),AND(FK16&gt;=FS$23,FK16&lt;&gt;""),AND(FO16&gt;=FS$23,FO16&lt;&gt;""),AND(FR16&gt;=FS$23,FR16&lt;&gt;""),AND(GP16&gt;=HA$23,GP16&lt;&gt;""),AND(GS16&gt;=HA$23,GS16&lt;&gt;""),AND(GW16&gt;=HA$23,GW16&lt;&gt;""),AND(GZ16&gt;=HA$23,GZ16&lt;&gt;""),AND(HX16&gt;=II$23,HX16&lt;&gt;""),AND(IA16&gt;=II$23,IA16&lt;&gt;""),AND(IE16&gt;=II$23,IE16&lt;&gt;""),AND(IH16&gt;=II$23,IH16&lt;&gt;""),AND(JF16&gt;=JQ$23,JF16&lt;&gt;""),AND(JI16&gt;=JQ$23,JI16&lt;&gt;""),AND(JM16&gt;=JQ$23,JM16&lt;&gt;""),AND(JP16&gt;=JQ$23,JP16&lt;&gt;""),AND(KN16&gt;=KY$23,KN16&lt;&gt;""),AND(KQ16&gt;=KY$23,KQ16&lt;&gt;""),AND(KU16&gt;=KY$23,KU16&lt;&gt;""),AND(KX16&gt;=KY$23,KX16&lt;&gt;""),AND(LV16&gt;=MG$23,LV16&lt;&gt;""),AND(LY16&gt;=MG$23,LY16&lt;&gt;""),AND(MC16&gt;=MG$23,MC16&lt;&gt;""),AND(MF16&gt;=MG$23,MF16&lt;&gt;""),AND(ND16&gt;=NO$23,ND16&lt;&gt;""),AND(NG16&gt;=NO$23,NG16&lt;&gt;""),AND(NK16&gt;=NO$23,NK16&lt;&gt;""),AND(NN16&gt;=NO$23,NN16&lt;&gt;""),AND(OL16&gt;=OW$23,OL16&lt;&gt;""),AND(OO16&gt;=OW$23,OO16&lt;&gt;""),AND(OS16&gt;=OW$23,OS16&lt;&gt;""),AND(OV16&gt;=OW$23,OV16&lt;&gt;""),AND(PT16&gt;=QE$23,PT16&lt;&gt;""),AND(PW16&gt;=QE$23,PW16&lt;&gt;""),AND(QA16&gt;=QE$23,QA16&lt;&gt;""),AND(QD16&gt;=QE$23,QD16&lt;&gt;""),AND(RB16&gt;=RM$23,RB16&lt;&gt;""),AND(RE16&gt;=RM$23,RE16&lt;&gt;""),AND(RI16&gt;=RM$23,RI16&lt;&gt;""),AND(RL16&gt;=RM$23,RL16&lt;&gt;""),AND(SJ16&gt;=SU$23,SJ16&lt;&gt;""),AND(SM16&gt;=SU$23,SM16&lt;&gt;""),AND(SQ16&gt;=SU$23,SQ16&lt;&gt;""),AND(ST16&gt;=SU$23,ST16&lt;&gt;""),AND(TR16&gt;=UC$23,TR16&lt;&gt;""),AND(TU16&gt;=UC$23,TU16&lt;&gt;""),AND(TY16&gt;=UC$23,TYY16&lt;&gt;""),AND(UB16&gt;=UC$23,UB16&lt;&gt;""),AND(UZ16&gt;=VK$23,UZ16&lt;&gt;""),AND(VC16&gt;=VK$23,VC16&lt;&gt;""),AND(VG16&gt;=VK$23,VG16&lt;&gt;""),AND(VJ16&gt;=VK$23,VJ16&lt;&gt;""),AND(WH16&gt;=WS$23,WH16&lt;&gt;""),AND(WK16&gt;=WS$23,WK16&lt;&gt;""),AND(WO16&gt;=WS$23,WO16&lt;&gt;""),AND(WR16&gt;=WS$23,WR16&lt;&gt;"")),"P","")</f>
        <v/>
      </c>
      <c r="H16" s="36" t="str">
        <f>IF(AND(G16="P",F16=""),"No DD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$346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Merit",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Excellence",IF(I16="P","Worlds Team",IF(F16="P","National Team","")))))</f>
        <v/>
      </c>
      <c r="I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J16" s="8">
        <f>IF(COUNT(AQ16,AT16,BR16,BU16,CS16,CV16)&gt;0,LARGE((AQ16,AT16,BR16,BU16,CS16,CV16),1),0)</f>
        <v>44.41</v>
      </c>
      <c r="K16" s="8" t="str">
        <f>IF(J16="","",IF(OR(J16=CS16,J16=CV16),$CA$1,IF(OR(J16=BR16,J16=BU16),$AZ$1,IF(OR(J16=AQ16,J16=AT16),$Y$1,""))))</f>
        <v>2024 Elite Canada</v>
      </c>
      <c r="L16" s="8">
        <f>IF(COUNT(AQ16,AT16,BR16,BU16,CS16,CV16)&gt;1,LARGE((AQ16,AT16,BR16,BU16,CS16,CV16),2),0)</f>
        <v>44.34</v>
      </c>
      <c r="M16" s="8" t="str">
        <f>IF(L16="","",IF(OR(L16=CS16,L16=CV16),$CA$1,IF(OR(L16=BR16,L16=BU16),$AZ$1,IF(OR(L16=AQ16,L16=AT16),$Y$1,""))))</f>
        <v>2023 Domestic 3rd Trial</v>
      </c>
      <c r="N16" s="8">
        <f>IF(COUNT(AQ16,AT16,BR16,BU16,CS16,CV16)&gt;2,LARGE((AQ16,AT16,BR16,BU16,CS16,CV16),3),0)</f>
        <v>43.010000000000005</v>
      </c>
      <c r="O16" s="8" t="str">
        <f>IF(N16="","",IF(OR(N16=CS16,N16=CV16),$CA$1,IF(OR(N16=BR16,N16=BU16),$AZ$1,IF(OR(N16=AQ16,N16=AT16),$Y$1,""))))</f>
        <v>2024 Elite Canada</v>
      </c>
      <c r="P16" s="8">
        <f>IF(MAX(AX16,BY16,CZ16)&gt;0,MAX(AX16,BY16,CZ16),0)</f>
        <v>39.43</v>
      </c>
      <c r="Q16" s="8" t="str">
        <f>IF(P16="","",IF(P16=CZ16,$CA$1,IF(P16=BY16,$AZ$1,IF(P16=AX16,$Y$1,""))))</f>
        <v>2023 Domestic 3rd Trial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10.3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2023 Domestic 3rd Trial</v>
      </c>
      <c r="T16" s="8">
        <f>IF(MAX(IF(AO16&gt;=$AY$19,AP16,0),IF(AR16&gt;=$AY$19,AS16,0),IF(AV16&gt;=$AY$19,AW16,0),IF(BP16&gt;=$BZ$19,BQ16,0),IF(BS16&gt;=$BZ$19,BT16,0),IF(BW16&gt;=$BZ$19,BX16,0),IF(CQ16&gt;=$DA$19,CR16,0),IF(CT16&gt;=$DA$19,CU16,0),IF(CX16&gt;=$DA$19,CY16,0),IF(DX16&gt;=$EK$19,DY16,0),IF(EA16&gt;=$EK$19,EB16,0),IF(EE16&gt;=$EK$19,EF16,0),IF(EH16&gt;=$EK$19,EI16,0),IF(FF16&gt;=$FS$19,FG16,0),IF(FI16&gt;=$FS$19,FJ16,0),IF(FM16&gt;=$FS$19,FN16,0),IF(FP16&gt;=$FS$19,FQ16,0),IF(GN16&gt;=$HA$19,GO16,0),IF(GQ16&gt;=$HA$19,GR16,0),IF(GU16&gt;=$HA$19,GV16,0),IF(GX16&gt;=$HA$19,GY16,0),IF(HV16&gt;=$II$19,HW16,0),IF(HY16&gt;=$II$19,HZ16,0),IF(IC16&gt;=$II$19,ID16,0),IF(IF16&gt;=$II$19,IG16,0),IF(JD16&gt;=$JQ$19,JE16,0),IF(JG16&gt;=$JQ$19,JH16,0),IF(JK16&gt;=$JQ$19,JL16,0),IF(JN16&gt;=$JQ$19,JO16,0),IF(KL16&gt;=$KY$19,KM16,0),IF(KO16&gt;=$KY$19,KP16,0),IF(KS16&gt;=$KY$19,KT16,0),IF(KV16&gt;=$KY$19,KW16,0),IF(LT16&gt;=$MG$19,LU16,0),IF(LW16&gt;=$MG$19,LX16,0),IF(MA16&gt;=$MG$19,MB16,0),IF(MD16&gt;=$MG$19,ME16,0),IF(NB16&gt;=$NO$19,NC16,0),IF(NE16&gt;=$NO$19,NF16,0),IF(NI16&gt;=$NO$19,NJ16,0),IF(NL16&gt;=$NO$19,NM16,0),IF(OJ16&gt;=$OW$19,OK16,0),IF(OM16&gt;=$OW$19,ON16,0),IF(OQ16&gt;=$OW$19,OR16,0),IF(OT16&gt;=$OW$19,OU16,0),IF(PR16&gt;=$QE$19,PS16,0),IF(PU16&gt;=$QE$19,PV16,0),IF(PY16&gt;=$QE$19,PZ16,0),IF(QB16&gt;=$QE$19,QC16,0),IF(QZ16&gt;=$RM$19,RA16,0),IF(RC16&gt;=$RM$19,RD16,0),IF(RG16&gt;=$RM$19,RH16,0),IF(RJ16&gt;=$RM$19,RK16,0),IF(SH16&gt;=$SU$19,SI16,0),IF(SK16&gt;=$SU$19,SL16,0),IF(SO16&gt;=$SU$19,SP16,0),IF(SR16&gt;=$SU$19,SS16,0),IF(TP16&gt;=$UC$19,TQ16,0),IF(TS16&gt;=$UC$19,TT16,0),IF(TW16&gt;=$UC$19,TX16,0),IF(TZ16&gt;=$UC$19,UA16,0),IF(UX16&gt;=$VK$19,UY16,0),IF(VA16&gt;=$VK$19,VB16,0),IF(VE16&gt;=$VK$19,VF16,0),IF(VH16&gt;=$VK$19,VI16,0),IF(WF16&gt;=$WS$19,WG16,0),IF(WI16&gt;=$WS$19,WJ16,0),IF(WM16&gt;=$WS$19,WN16,0),IF(WP16&gt;=$WS$19,WQ16,0))&gt;0,MAX(IF(AO16&gt;=$AY$19,AP16,0),IF(AR16&gt;=$AY$19,AS16,0),IF(AV16&gt;=$AY$19,AW16,0),IF(BP16&gt;=$BZ$19,BQ16,0),IF(BS16&gt;=$BZ$19,BT16,0),IF(BW16&gt;=$BZ$19,BX16,0),IF(CQ16&gt;=$DA$19,CR16,0),IF(CT16&gt;=$DA$19,CU16,0),IF(CX16&gt;=$DA$19,CY16,0),IF(DX16&gt;=$EK$19,DY16,0),IF(EA16&gt;=$EK$19,EB16,0),IF(EE16&gt;=$EK$19,EF16,0),IF(EH16&gt;=$EK$19,EI16,0),IF(FF16&gt;=$FS$19,FG16,0),IF(FI16&gt;=$FS$19,FJ16,0),IF(FM16&gt;=$FS$19,FN16,0),IF(FP16&gt;=$FS$19,FQ16,0),IF(GN16&gt;=$HA$19,GO16,0),IF(GQ16&gt;=$HA$19,GR16,0),IF(GU16&gt;=$HA$19,GV16,0),IF(GX16&gt;=$HA$19,GY16,0),IF(HV16&gt;=$II$19,HW16,0),IF(HY16&gt;=$II$19,HZ16,0),IF(IC16&gt;=$II$19,ID16,0),IF(IF16&gt;=$II$19,IG16,0),IF(JD16&gt;=$JQ$19,JE16,0),IF(JG16&gt;=$JQ$19,JH16,0),IF(JK16&gt;=$JQ$19,JL16,0),IF(JN16&gt;=$JQ$19,JO16,0),IF(KL16&gt;=$KY$19,KM16,0),IF(KO16&gt;=$KY$19,KP16,0),IF(KS16&gt;=$KY$19,KT16,0),IF(KV16&gt;=$KY$19,KW16,0),IF(LT16&gt;=$MG$19,LU16,0),IF(LW16&gt;=$MG$19,LX16,0),IF(MA16&gt;=$MG$19,MB16,0),IF(MD16&gt;=$MG$19,ME16,0),IF(NB16&gt;=$NO$19,NC16,0),IF(NE16&gt;=$NO$19,NF16,0),IF(NI16&gt;=$NO$19,NJ16,0),IF(NL16&gt;=$NO$19,NM16,0),IF(OJ16&gt;=$OW$19,OK16,0),IF(OM16&gt;=$OW$19,ON16,0),IF(OQ16&gt;=$OW$19,OR16,0),IF(OT16&gt;=$OW$19,OU16,0),IF(PR16&gt;=$QE$19,PS16,0),IF(PU16&gt;=$QE$19,PV16,0),IF(PY16&gt;=$QE$19,PZ16,0),IF(QB16&gt;=$QE$19,QC16,0),IF(QZ16&gt;=$RM$19,RA16,0),IF(RC16&gt;=$RM$19,RD16,0),IF(RG16&gt;=$RM$19,RH16,0),IF(RJ16&gt;=$RM$19,RK16,0),IF(SH16&gt;=$SU$19,SI16,0),IF(SK16&gt;=$SU$19,SL16,0),IF(SO16&gt;=$SU$19,SP16,0),IF(SR16&gt;=$SU$19,SS16,0),IF(TP16&gt;=$UC$19,TQ16,0),IF(TS16&gt;=$UC$19,TT16,0),IF(TW16&gt;=$UC$19,TX16,0),IF(TZ16&gt;=$UC$19,UA16,0),IF(UX16&gt;=$VK$19,UY16,0),IF(VA16&gt;=$VK$19,VB16,0),IF(VE16&gt;=$VK$19,VF16,0),IF(VH16&gt;=$VK$19,VI16,0),IF(WF16&gt;=$WS$19,WG16,0),IF(WI16&gt;=$WS$19,WJ16,0),IF(WM16&gt;=$WS$19,WN16,0),IF(WP16&gt;=$WS$19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2">
        <v>11.9</v>
      </c>
      <c r="Z16" s="22">
        <v>8.6</v>
      </c>
      <c r="AA16" s="22">
        <v>10.3</v>
      </c>
      <c r="AB16" s="22">
        <v>14.44</v>
      </c>
      <c r="AC16" s="22">
        <v>0.9</v>
      </c>
      <c r="AD16" s="22">
        <v>5.2</v>
      </c>
      <c r="AE16" s="22">
        <v>3.2</v>
      </c>
      <c r="AF16" s="22">
        <v>3.7</v>
      </c>
      <c r="AG16" s="22">
        <v>5.93</v>
      </c>
      <c r="AH16" s="22">
        <v>0.2</v>
      </c>
      <c r="AI16" s="22">
        <v>11.3</v>
      </c>
      <c r="AJ16" s="22">
        <v>7.2</v>
      </c>
      <c r="AK16" s="22">
        <v>9.1999999999999993</v>
      </c>
      <c r="AL16" s="22">
        <v>11.73</v>
      </c>
      <c r="AM16" s="22">
        <v>0</v>
      </c>
      <c r="AN16" s="27"/>
      <c r="AO16" s="38">
        <f>IF(AA16&gt;0,AA16,"")</f>
        <v>10.3</v>
      </c>
      <c r="AP16" s="38">
        <f>IF(AB16&gt;0,AB16,"")</f>
        <v>14.44</v>
      </c>
      <c r="AQ16" s="40">
        <f>IF(SUM(Y16:AB16)-AC16&gt;0,SUM(Y16:AB16)-AC16,"")</f>
        <v>44.34</v>
      </c>
      <c r="AR16" s="40">
        <f>IF(AF16&gt;0,AF16,"")</f>
        <v>3.7</v>
      </c>
      <c r="AS16" s="40">
        <f>IF(AG16&gt;0,AG16,"")</f>
        <v>5.93</v>
      </c>
      <c r="AT16" s="40">
        <f>IF(SUM(AD16:AG16)-AH16&gt;0,SUM(AD16:AG16)-AH16,"")</f>
        <v>17.830000000000002</v>
      </c>
      <c r="AU16" s="40">
        <f>IF(AQ16="","",MAX(AQ16,AT16))</f>
        <v>44.34</v>
      </c>
      <c r="AV16" s="40">
        <f>IF(AK16&gt;0,AK16,"")</f>
        <v>9.1999999999999993</v>
      </c>
      <c r="AW16" s="40">
        <f>IF(AL16&gt;0,AL16,"")</f>
        <v>11.73</v>
      </c>
      <c r="AX16" s="40">
        <f>IF(SUM(AI16:AL16)-AM16&gt;0,SUM(AI16:AL16)-AM16,"")</f>
        <v>39.43</v>
      </c>
      <c r="AY16" s="40">
        <f>IF(SUM(AU16,AX16)&gt;0,SUM(AU16,AX16),"")</f>
        <v>83.77000000000001</v>
      </c>
      <c r="AZ16" s="26">
        <v>11.9</v>
      </c>
      <c r="BA16" s="26">
        <v>9.1999999999999993</v>
      </c>
      <c r="BB16" s="26">
        <v>9.8000000000000007</v>
      </c>
      <c r="BC16" s="26">
        <v>13.51</v>
      </c>
      <c r="BD16" s="26">
        <v>1.4</v>
      </c>
      <c r="BE16" s="26">
        <v>13.1</v>
      </c>
      <c r="BF16" s="26">
        <v>9.1</v>
      </c>
      <c r="BG16" s="26">
        <v>10.1</v>
      </c>
      <c r="BH16" s="26">
        <v>13.21</v>
      </c>
      <c r="BI16" s="26">
        <v>1.1000000000000001</v>
      </c>
      <c r="BJ16" s="26"/>
      <c r="BK16" s="26"/>
      <c r="BL16" s="26"/>
      <c r="BM16" s="26"/>
      <c r="BN16" s="26"/>
      <c r="BO16" s="28"/>
      <c r="BP16" s="39">
        <f>IF(BB16&gt;0,BB16,"")</f>
        <v>9.8000000000000007</v>
      </c>
      <c r="BQ16" s="39">
        <f>IF(BC16&gt;0,BC16,"")</f>
        <v>13.51</v>
      </c>
      <c r="BR16" s="11">
        <f>IF(SUM(AZ16:BC16)-BD16&gt;0,SUM(AZ16:BC16)-BD16,"")</f>
        <v>43.010000000000005</v>
      </c>
      <c r="BS16" s="11">
        <f>IF(BG16&gt;0,BG16,"")</f>
        <v>10.1</v>
      </c>
      <c r="BT16" s="11">
        <f>IF(BH16&gt;0,BH16,"")</f>
        <v>13.21</v>
      </c>
      <c r="BU16" s="11">
        <f>IF(SUM(BE16:BH16)-BI16&gt;0,SUM(BE16:BH16)-BI16,"")</f>
        <v>44.41</v>
      </c>
      <c r="BV16" s="11">
        <f>IF(BR16="","",MAX(BR16,BU16))</f>
        <v>44.41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44.41</v>
      </c>
      <c r="CA16" s="22">
        <v>1.4</v>
      </c>
      <c r="CB16" s="22">
        <v>1</v>
      </c>
      <c r="CC16" s="22">
        <v>1.5</v>
      </c>
      <c r="CD16" s="22">
        <v>1.56</v>
      </c>
      <c r="CE16" s="22">
        <v>0</v>
      </c>
      <c r="CF16" s="22">
        <v>1.6</v>
      </c>
      <c r="CG16" s="22">
        <v>1</v>
      </c>
      <c r="CH16" s="22">
        <v>1.5</v>
      </c>
      <c r="CI16" s="22">
        <v>1.56</v>
      </c>
      <c r="CJ16" s="22">
        <v>0</v>
      </c>
      <c r="CK16" s="22"/>
      <c r="CL16" s="22"/>
      <c r="CM16" s="22"/>
      <c r="CN16" s="22"/>
      <c r="CO16" s="22"/>
      <c r="CP16" s="27"/>
      <c r="CQ16" s="38">
        <f>IF(CC16&gt;0,CC16,"")</f>
        <v>1.5</v>
      </c>
      <c r="CR16" s="38">
        <f>IF(CD16&gt;0,CD16,"")</f>
        <v>1.56</v>
      </c>
      <c r="CS16" s="40">
        <f>IF(SUM(CA16:CD16)-CE16&gt;0,SUM(CA16:CD16)-CE16,"")</f>
        <v>5.46</v>
      </c>
      <c r="CT16" s="40">
        <f>IF(CH16&gt;0,CH16,"")</f>
        <v>1.5</v>
      </c>
      <c r="CU16" s="40">
        <f>IF(CI16&gt;0,CI16,"")</f>
        <v>1.56</v>
      </c>
      <c r="CV16" s="40">
        <f>IF(SUM(CF16:CI16)-CJ16&gt;0,SUM(CF16:CI16)-CJ16,"")</f>
        <v>5.66</v>
      </c>
      <c r="CW16" s="40">
        <f>IF(CS16="","",MAX(CS16,CV16))</f>
        <v>5.66</v>
      </c>
      <c r="CX16" s="40" t="str">
        <f>IF(CM16&gt;0,CM16,"")</f>
        <v/>
      </c>
      <c r="CY16" s="40" t="str">
        <f>IF(CN16&gt;0,CN16,"")</f>
        <v/>
      </c>
      <c r="CZ16" s="40" t="str">
        <f>IF(SUM(CK16:CN16)-CO16&gt;0,SUM(CK16:CN16)-CO16,"")</f>
        <v/>
      </c>
      <c r="DA16" s="40">
        <f>IF(SUM(CW16,CZ16)&gt;0,SUM(CW16,CZ16),"")</f>
        <v>5.66</v>
      </c>
      <c r="DB16" s="51" t="str">
        <f>IF(MAX(ED16,FL16,GT16,IB16,JJ16,KR16,LZ16,NH16,OP16,PX16,RF16,SN16,TV16,VD16,WWL16)-IF(N16="",0,N16)&gt;0.001,MAX(ED16,FL16,GT16,IB16,JJ16,KR16,LZ16,NH16,OP16,PX16,RF16,SN16,TV16,VD16,WL16)-IF(N16="",0,N16),"")</f>
        <v/>
      </c>
      <c r="DC16" s="51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0" t="str">
        <f>IF(SX16&gt;0,SX16,"")</f>
        <v/>
      </c>
      <c r="TQ16" s="40" t="str">
        <f>IF(SY16&gt;0,SY16,"")</f>
        <v/>
      </c>
      <c r="TR16" s="40" t="str">
        <f>IF(SUM(SV16:SY16)-SZ16&gt;0,SUM(SV16:SY16)-SZ16,"")</f>
        <v/>
      </c>
      <c r="TS16" s="40" t="str">
        <f>IF(TC16&gt;0,TC16,"")</f>
        <v/>
      </c>
      <c r="TT16" s="40" t="str">
        <f>IF(TD16&gt;0,TD16,"")</f>
        <v/>
      </c>
      <c r="TU16" s="40" t="str">
        <f>IF(SUM(TA16:TD16)-TE16&gt;0,SUM(TA16:TD16)-TE16,"")</f>
        <v/>
      </c>
      <c r="TV16" s="40" t="str">
        <f>IF(MAX(TR16,TU16)&gt;0,MAX(TR16,TU16),"")</f>
        <v/>
      </c>
      <c r="TW16" s="40" t="str">
        <f>IF(TH16&gt;0,TH16,"")</f>
        <v/>
      </c>
      <c r="TX16" s="40" t="str">
        <f>IF(TI16&gt;0,TI16,"")</f>
        <v/>
      </c>
      <c r="TY16" s="40" t="str">
        <f>IF(SUM(TF16:TI16)-TJ16&gt;0,SUM(TF16:TI16)-TJ16,"")</f>
        <v/>
      </c>
      <c r="TZ16" s="40" t="str">
        <f>IF(TM16&gt;0,TM16,"")</f>
        <v/>
      </c>
      <c r="UA16" s="40" t="str">
        <f>IF(TN16&gt;0,TN16,"")</f>
        <v/>
      </c>
      <c r="UB16" s="40" t="str">
        <f>IF(SUM(TK16:TN16)-TO16&gt;0,SUM(TK16:TN16)-TO16,"")</f>
        <v/>
      </c>
      <c r="UC16" s="40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0" t="str">
        <f>IF(VN16&gt;0,VN16,"")</f>
        <v/>
      </c>
      <c r="WG16" s="40" t="str">
        <f>IF(VO16&gt;0,VO16,"")</f>
        <v/>
      </c>
      <c r="WH16" s="40" t="str">
        <f>IF(SUM(VL16:VO16)-VP16&gt;0,SUM(VL16:VO16)-VP16,"")</f>
        <v/>
      </c>
      <c r="WI16" s="40" t="str">
        <f>IF(VS16&gt;0,VS16,"")</f>
        <v/>
      </c>
      <c r="WJ16" s="40" t="str">
        <f>IF(VT16&gt;0,VT16,"")</f>
        <v/>
      </c>
      <c r="WK16" s="40" t="str">
        <f>IF(SUM(VQ16:VT16)-VU16&gt;0,SUM(VQ16:VT16)-VU16,"")</f>
        <v/>
      </c>
      <c r="WL16" s="40" t="str">
        <f>IF(MAX(WH16,WK16)&gt;0,MAX(WH16,WK16),"")</f>
        <v/>
      </c>
      <c r="WM16" s="40" t="str">
        <f>IF(VX16&gt;0,VX16,"")</f>
        <v/>
      </c>
      <c r="WN16" s="40" t="str">
        <f>IF(VY16&gt;0,VY16,"")</f>
        <v/>
      </c>
      <c r="WO16" s="40" t="str">
        <f>IF(SUM(VV16:VY16)-VZ16&gt;0,SUM(VV16:VY16)-VZ16,"")</f>
        <v/>
      </c>
      <c r="WP16" s="40" t="str">
        <f>IF(WC16&gt;0,WC16,"")</f>
        <v/>
      </c>
      <c r="WQ16" s="40" t="str">
        <f>IF(WD16&gt;0,WD16,"")</f>
        <v/>
      </c>
      <c r="WR16" s="40" t="str">
        <f>IF(SUM(WA16:WD16)-WE16&gt;0,SUM(WA16:WD16)-WE16,"")</f>
        <v/>
      </c>
      <c r="WS16" s="40" t="str">
        <f>IF(SUM(WL16,WO16,WR16)&gt;0,SUM(WL16,WO16,WR16),"")</f>
        <v/>
      </c>
      <c r="WT16" s="26">
        <f>IF($CP16="P",CA16,(CA16+AZ16)/2)</f>
        <v>6.65</v>
      </c>
      <c r="WU16" s="26">
        <f>IF($CP16="P",CB16,(CB16+BA16)/2)</f>
        <v>5.0999999999999996</v>
      </c>
      <c r="WV16" s="26">
        <f>IF($CP16="P",CC16,(CC16+BB16)/2)</f>
        <v>5.65</v>
      </c>
      <c r="WW16" s="26">
        <f>IF($CP16="P",CD16,(CD16+BC16)/2)</f>
        <v>7.5350000000000001</v>
      </c>
      <c r="WX16" s="26">
        <f>IF($CP16="P",CE16,(CE16+BD16)/2)</f>
        <v>0.7</v>
      </c>
      <c r="WY16" s="26">
        <f>IF($CP16="P",CF16,(CF16+BE16)/2)</f>
        <v>7.35</v>
      </c>
      <c r="WZ16" s="26">
        <f>IF($CP16="P",CG16,(CG16+BF16)/2)</f>
        <v>5.05</v>
      </c>
      <c r="XA16" s="26">
        <f>IF($CP16="P",CH16,(CH16+BG16)/2)</f>
        <v>5.8</v>
      </c>
      <c r="XB16" s="26">
        <f>IF($CP16="P",CI16,(CI16+BH16)/2)</f>
        <v>7.3850000000000007</v>
      </c>
      <c r="XC16" s="26">
        <f>IF($CP16="P",CJ16,(CJ16+BI16)/2)</f>
        <v>0.55000000000000004</v>
      </c>
      <c r="XD16" s="26">
        <f>IF($CP16="P",CK16,(CK16+BJ16)/2)</f>
        <v>0</v>
      </c>
      <c r="XE16" s="26">
        <f>IF($CP16="P",CL16,(CL16+BK16)/2)</f>
        <v>0</v>
      </c>
      <c r="XF16" s="26">
        <f>IF($CP16="P",CM16,(CM16+BL16)/2)</f>
        <v>0</v>
      </c>
      <c r="XG16" s="26">
        <f>IF($CP16="P",CN16,(CN16+BM16)/2)</f>
        <v>0</v>
      </c>
      <c r="XH16" s="26">
        <f>IF($CP16="P",CO16,(CO16+BN16)/2)</f>
        <v>0</v>
      </c>
      <c r="XI16" s="28" t="s">
        <v>55</v>
      </c>
      <c r="XJ16" s="11">
        <f>IF(WV16&gt;0,WV16,"")</f>
        <v>5.65</v>
      </c>
      <c r="XK16" s="11">
        <f>IF(WW16&gt;0,WW16,"")</f>
        <v>7.5350000000000001</v>
      </c>
      <c r="XL16" s="11">
        <f>IF(SUM(WT16:WW16)-WX16&gt;0,SUM(WT16:WW16)-WX16,"")</f>
        <v>24.234999999999999</v>
      </c>
      <c r="XM16" s="11">
        <f>IF(XA16&gt;0,XA16,"")</f>
        <v>5.8</v>
      </c>
      <c r="XN16" s="11">
        <f>IF(XB16&gt;0,XB16,"")</f>
        <v>7.3850000000000007</v>
      </c>
      <c r="XO16" s="11">
        <f>IF(SUM(WY16:XB16)-XC16&gt;0,SUM(WY16:XB16)-XC16,"")</f>
        <v>25.035</v>
      </c>
      <c r="XP16" s="11">
        <f>IF(MAX(XL16,XO16)&gt;0,MAX(XL16,XO16),"")</f>
        <v>25.035</v>
      </c>
      <c r="XQ16" s="11" t="str">
        <f>IF(XF16&gt;0,XF16,"")</f>
        <v/>
      </c>
      <c r="XR16" s="11" t="str">
        <f>IF(XG16&gt;0,XG16,"")</f>
        <v/>
      </c>
      <c r="XS16" s="11" t="str">
        <f>IF(SUM(XD16:XG16)-XH16&gt;0,SUM(XD16:XG16)-XH16,"")</f>
        <v/>
      </c>
      <c r="XT16" s="11">
        <f>IF(SUM(XP16,XS16)&gt;0,SUM(XP16,XS16),"")</f>
        <v>25.035</v>
      </c>
    </row>
    <row r="17" spans="1:617" x14ac:dyDescent="0.2">
      <c r="B17" s="5"/>
      <c r="D17" s="1"/>
    </row>
    <row r="18" spans="1:617" x14ac:dyDescent="0.2">
      <c r="G18" s="36"/>
      <c r="I18" s="36"/>
    </row>
    <row r="19" spans="1:617" x14ac:dyDescent="0.2">
      <c r="B19" s="23" t="s">
        <v>53</v>
      </c>
      <c r="C19" s="5"/>
      <c r="G19" s="3"/>
      <c r="AR19" s="41"/>
      <c r="AS19" s="41"/>
      <c r="AT19" s="41"/>
      <c r="AV19" s="32"/>
      <c r="AW19" s="32"/>
      <c r="AY19" s="42">
        <v>12.7</v>
      </c>
      <c r="BS19" s="41"/>
      <c r="BT19" s="41"/>
      <c r="BU19" s="41"/>
      <c r="BW19" s="32"/>
      <c r="BX19" s="32"/>
      <c r="BZ19" s="42">
        <v>12.7</v>
      </c>
      <c r="CT19" s="41"/>
      <c r="CU19" s="41"/>
      <c r="CV19" s="41"/>
      <c r="CX19" s="32"/>
      <c r="CY19" s="32"/>
      <c r="DA19" s="42">
        <v>12.7</v>
      </c>
      <c r="DX19" s="5"/>
      <c r="DY19" s="5"/>
      <c r="EH19" s="2"/>
      <c r="EI19" s="2"/>
      <c r="EK19" s="42">
        <v>12.7</v>
      </c>
      <c r="FF19" s="5"/>
      <c r="FG19" s="5"/>
      <c r="FP19" s="2"/>
      <c r="FQ19" s="2"/>
      <c r="FS19" s="42">
        <v>12.7</v>
      </c>
      <c r="GN19" s="5"/>
      <c r="GO19" s="5"/>
      <c r="GX19" s="2"/>
      <c r="GY19" s="2"/>
      <c r="HA19" s="42">
        <v>12.7</v>
      </c>
      <c r="HV19" s="5"/>
      <c r="HW19" s="5"/>
      <c r="IF19" s="2"/>
      <c r="IG19" s="2"/>
      <c r="II19" s="42">
        <v>12.7</v>
      </c>
      <c r="JD19" s="5"/>
      <c r="JE19" s="5"/>
      <c r="JN19" s="2"/>
      <c r="JO19" s="2"/>
      <c r="JQ19" s="42">
        <v>12.7</v>
      </c>
      <c r="KL19" s="5"/>
      <c r="KM19" s="5"/>
      <c r="KV19" s="2"/>
      <c r="KW19" s="2"/>
      <c r="KY19" s="42">
        <v>12.7</v>
      </c>
      <c r="LT19" s="5"/>
      <c r="LU19" s="5"/>
      <c r="MD19" s="2"/>
      <c r="ME19" s="2"/>
      <c r="MG19" s="42">
        <v>12.7</v>
      </c>
      <c r="NB19" s="5"/>
      <c r="NC19" s="5"/>
      <c r="NL19" s="2"/>
      <c r="NM19" s="2"/>
      <c r="NO19" s="42">
        <v>12.7</v>
      </c>
      <c r="OJ19" s="5"/>
      <c r="OK19" s="5"/>
      <c r="OT19" s="2"/>
      <c r="OU19" s="2"/>
      <c r="OW19" s="42">
        <v>12.7</v>
      </c>
      <c r="PR19" s="5"/>
      <c r="PS19" s="5"/>
      <c r="QB19" s="2"/>
      <c r="QC19" s="2"/>
      <c r="QE19" s="42">
        <v>12.7</v>
      </c>
      <c r="QZ19" s="5"/>
      <c r="RA19" s="5"/>
      <c r="RJ19" s="2"/>
      <c r="RK19" s="2"/>
      <c r="RM19" s="42">
        <v>12.7</v>
      </c>
      <c r="SH19" s="5"/>
      <c r="SI19" s="5"/>
      <c r="SR19" s="2"/>
      <c r="SS19" s="2"/>
      <c r="SU19" s="42">
        <v>12.7</v>
      </c>
      <c r="TP19" s="5"/>
      <c r="TQ19" s="5"/>
      <c r="TZ19" s="2"/>
      <c r="UA19" s="2"/>
      <c r="UC19" s="42">
        <v>12.7</v>
      </c>
      <c r="UX19" s="5"/>
      <c r="UY19" s="5"/>
      <c r="VH19" s="2"/>
      <c r="VI19" s="2"/>
      <c r="VK19" s="42">
        <v>12.7</v>
      </c>
      <c r="WF19" s="5"/>
      <c r="WG19" s="5"/>
      <c r="WP19" s="2"/>
      <c r="WQ19" s="2"/>
      <c r="WS19" s="42">
        <v>12.7</v>
      </c>
    </row>
    <row r="20" spans="1:617" x14ac:dyDescent="0.2">
      <c r="B20" s="30" t="s">
        <v>52</v>
      </c>
      <c r="C20" s="5"/>
      <c r="X20" s="2"/>
      <c r="AR20" s="41"/>
      <c r="AS20" s="41"/>
      <c r="AT20" s="41"/>
      <c r="AV20" s="32"/>
      <c r="AW20" s="32"/>
      <c r="AY20" s="43">
        <v>13.1</v>
      </c>
      <c r="BS20" s="41"/>
      <c r="BT20" s="41"/>
      <c r="BU20" s="41"/>
      <c r="BW20" s="32"/>
      <c r="BX20" s="32"/>
      <c r="BZ20" s="43">
        <v>13.1</v>
      </c>
      <c r="CT20" s="41"/>
      <c r="CU20" s="41"/>
      <c r="CV20" s="41"/>
      <c r="CX20" s="32"/>
      <c r="CY20" s="32"/>
      <c r="DA20" s="43">
        <v>13.1</v>
      </c>
      <c r="DX20" s="5"/>
      <c r="DY20" s="5"/>
      <c r="EH20" s="2"/>
      <c r="EI20" s="2"/>
      <c r="EK20" s="43">
        <v>13.1</v>
      </c>
      <c r="FF20" s="5"/>
      <c r="FG20" s="5"/>
      <c r="FP20" s="2"/>
      <c r="FQ20" s="2"/>
      <c r="FS20" s="43">
        <v>13.1</v>
      </c>
      <c r="GN20" s="5"/>
      <c r="GO20" s="5"/>
      <c r="GX20" s="2"/>
      <c r="GY20" s="2"/>
      <c r="HA20" s="43">
        <v>13.1</v>
      </c>
      <c r="HV20" s="5"/>
      <c r="HW20" s="5"/>
      <c r="IF20" s="2"/>
      <c r="IG20" s="2"/>
      <c r="II20" s="43">
        <v>13.1</v>
      </c>
      <c r="JD20" s="5"/>
      <c r="JE20" s="5"/>
      <c r="JN20" s="2"/>
      <c r="JO20" s="2"/>
      <c r="JQ20" s="43">
        <v>13.1</v>
      </c>
      <c r="KL20" s="5"/>
      <c r="KM20" s="5"/>
      <c r="KV20" s="2"/>
      <c r="KW20" s="2"/>
      <c r="KY20" s="43">
        <v>13.1</v>
      </c>
      <c r="LT20" s="5"/>
      <c r="LU20" s="5"/>
      <c r="MD20" s="2"/>
      <c r="ME20" s="2"/>
      <c r="MG20" s="43">
        <v>13.1</v>
      </c>
      <c r="NB20" s="5"/>
      <c r="NC20" s="5"/>
      <c r="NL20" s="2"/>
      <c r="NM20" s="2"/>
      <c r="NO20" s="43">
        <v>13.1</v>
      </c>
      <c r="OJ20" s="5"/>
      <c r="OK20" s="5"/>
      <c r="OT20" s="2"/>
      <c r="OU20" s="2"/>
      <c r="OW20" s="43">
        <v>13.1</v>
      </c>
      <c r="PR20" s="5"/>
      <c r="PS20" s="5"/>
      <c r="QB20" s="2"/>
      <c r="QC20" s="2"/>
      <c r="QE20" s="43">
        <v>13.1</v>
      </c>
      <c r="QZ20" s="5"/>
      <c r="RA20" s="5"/>
      <c r="RJ20" s="2"/>
      <c r="RK20" s="2"/>
      <c r="RM20" s="43">
        <v>13.1</v>
      </c>
      <c r="SH20" s="5"/>
      <c r="SI20" s="5"/>
      <c r="SR20" s="2"/>
      <c r="SS20" s="2"/>
      <c r="SU20" s="43">
        <v>13.1</v>
      </c>
      <c r="TP20" s="5"/>
      <c r="TQ20" s="5"/>
      <c r="TZ20" s="2"/>
      <c r="UA20" s="2"/>
      <c r="UC20" s="43">
        <v>13.1</v>
      </c>
      <c r="UX20" s="5"/>
      <c r="UY20" s="5"/>
      <c r="VH20" s="2"/>
      <c r="VI20" s="2"/>
      <c r="VK20" s="43">
        <v>13.1</v>
      </c>
      <c r="WF20" s="5"/>
      <c r="WG20" s="5"/>
      <c r="WP20" s="2"/>
      <c r="WQ20" s="2"/>
      <c r="WS20" s="43">
        <v>13.1</v>
      </c>
    </row>
    <row r="21" spans="1:617" x14ac:dyDescent="0.2">
      <c r="A21" s="5"/>
      <c r="B21" s="31" t="s">
        <v>65</v>
      </c>
      <c r="C21" s="5"/>
      <c r="E21" s="2"/>
      <c r="AR21" s="41"/>
      <c r="AS21" s="41"/>
      <c r="AT21" s="41"/>
      <c r="AU21" s="32"/>
      <c r="AV21" s="32"/>
      <c r="AW21" s="32"/>
      <c r="AX21" s="32"/>
      <c r="AY21" s="44">
        <v>13.5</v>
      </c>
      <c r="BS21" s="41"/>
      <c r="BT21" s="41"/>
      <c r="BU21" s="41"/>
      <c r="BW21" s="32"/>
      <c r="BX21" s="32"/>
      <c r="BZ21" s="44">
        <v>13.5</v>
      </c>
      <c r="CT21" s="41"/>
      <c r="CU21" s="41"/>
      <c r="CV21" s="41"/>
      <c r="CW21" s="32"/>
      <c r="CX21" s="32"/>
      <c r="CY21" s="32"/>
      <c r="CZ21" s="32"/>
      <c r="DA21" s="44">
        <v>13.5</v>
      </c>
      <c r="DX21" s="5"/>
      <c r="DY21" s="5"/>
      <c r="EH21" s="2"/>
      <c r="EI21" s="2"/>
      <c r="EK21" s="44">
        <v>13.5</v>
      </c>
      <c r="FF21" s="5"/>
      <c r="FG21" s="5"/>
      <c r="FP21" s="2"/>
      <c r="FQ21" s="2"/>
      <c r="FS21" s="44">
        <v>13.5</v>
      </c>
      <c r="GN21" s="5"/>
      <c r="GO21" s="5"/>
      <c r="GX21" s="2"/>
      <c r="GY21" s="2"/>
      <c r="HA21" s="44">
        <v>13.5</v>
      </c>
      <c r="HV21" s="5"/>
      <c r="HW21" s="5"/>
      <c r="IF21" s="2"/>
      <c r="IG21" s="2"/>
      <c r="II21" s="44">
        <v>13.5</v>
      </c>
      <c r="JD21" s="5"/>
      <c r="JE21" s="5"/>
      <c r="JN21" s="2"/>
      <c r="JO21" s="2"/>
      <c r="JQ21" s="44">
        <v>13.5</v>
      </c>
      <c r="KL21" s="5"/>
      <c r="KM21" s="5"/>
      <c r="KV21" s="2"/>
      <c r="KW21" s="2"/>
      <c r="KY21" s="44">
        <v>13.5</v>
      </c>
      <c r="LT21" s="5"/>
      <c r="LU21" s="5"/>
      <c r="MD21" s="2"/>
      <c r="ME21" s="2"/>
      <c r="MG21" s="44">
        <v>13.5</v>
      </c>
      <c r="NB21" s="5"/>
      <c r="NC21" s="5"/>
      <c r="NL21" s="2"/>
      <c r="NM21" s="2"/>
      <c r="NO21" s="44">
        <v>13.5</v>
      </c>
      <c r="OJ21" s="5"/>
      <c r="OK21" s="5"/>
      <c r="OT21" s="2"/>
      <c r="OU21" s="2"/>
      <c r="OW21" s="44">
        <v>13.5</v>
      </c>
      <c r="PR21" s="5"/>
      <c r="PS21" s="5"/>
      <c r="QB21" s="2"/>
      <c r="QC21" s="2"/>
      <c r="QE21" s="44">
        <v>13.5</v>
      </c>
      <c r="QZ21" s="5"/>
      <c r="RA21" s="5"/>
      <c r="RJ21" s="2"/>
      <c r="RK21" s="2"/>
      <c r="RM21" s="44">
        <v>13.5</v>
      </c>
      <c r="SH21" s="5"/>
      <c r="SI21" s="5"/>
      <c r="SR21" s="2"/>
      <c r="SS21" s="2"/>
      <c r="SU21" s="44">
        <v>13.5</v>
      </c>
      <c r="TP21" s="5"/>
      <c r="TQ21" s="5"/>
      <c r="TZ21" s="2"/>
      <c r="UA21" s="2"/>
      <c r="UC21" s="44">
        <v>13.5</v>
      </c>
      <c r="UX21" s="5"/>
      <c r="UY21" s="5"/>
      <c r="VH21" s="2"/>
      <c r="VI21" s="2"/>
      <c r="VK21" s="44">
        <v>13.5</v>
      </c>
      <c r="WF21" s="5"/>
      <c r="WG21" s="5"/>
      <c r="WP21" s="2"/>
      <c r="WQ21" s="2"/>
      <c r="WS21" s="44">
        <v>13.5</v>
      </c>
    </row>
    <row r="22" spans="1:617" x14ac:dyDescent="0.2">
      <c r="A22" s="5"/>
      <c r="B22" s="35" t="s">
        <v>78</v>
      </c>
      <c r="C22" s="5"/>
      <c r="E22" s="2"/>
      <c r="AR22" s="41"/>
      <c r="AS22" s="41"/>
      <c r="AT22" s="41"/>
      <c r="AU22" s="32"/>
      <c r="AV22" s="32"/>
      <c r="AW22" s="32"/>
      <c r="AX22" s="32"/>
      <c r="AY22" s="45">
        <v>14</v>
      </c>
      <c r="BS22" s="41"/>
      <c r="BT22" s="41"/>
      <c r="BU22" s="41"/>
      <c r="BW22" s="32"/>
      <c r="BX22" s="32"/>
      <c r="BZ22" s="45">
        <v>14</v>
      </c>
      <c r="CT22" s="41"/>
      <c r="CU22" s="41"/>
      <c r="CV22" s="41"/>
      <c r="CW22" s="32"/>
      <c r="CX22" s="32"/>
      <c r="CY22" s="32"/>
      <c r="CZ22" s="32"/>
      <c r="DA22" s="45">
        <v>14</v>
      </c>
      <c r="DX22" s="5"/>
      <c r="DY22" s="5"/>
      <c r="EH22" s="2"/>
      <c r="EI22" s="2"/>
      <c r="EK22" s="45">
        <v>14</v>
      </c>
      <c r="FF22" s="5"/>
      <c r="FG22" s="5"/>
      <c r="FP22" s="2"/>
      <c r="FQ22" s="2"/>
      <c r="FS22" s="45">
        <v>14</v>
      </c>
      <c r="GN22" s="5"/>
      <c r="GO22" s="5"/>
      <c r="GX22" s="2"/>
      <c r="GY22" s="2"/>
      <c r="HA22" s="45">
        <v>14</v>
      </c>
      <c r="HV22" s="5"/>
      <c r="HW22" s="5"/>
      <c r="IF22" s="2"/>
      <c r="IG22" s="2"/>
      <c r="II22" s="45">
        <v>14</v>
      </c>
      <c r="JD22" s="5"/>
      <c r="JE22" s="5"/>
      <c r="JN22" s="2"/>
      <c r="JO22" s="2"/>
      <c r="JQ22" s="45">
        <v>14</v>
      </c>
      <c r="KL22" s="5"/>
      <c r="KM22" s="5"/>
      <c r="KV22" s="2"/>
      <c r="KW22" s="2"/>
      <c r="KY22" s="45">
        <v>14</v>
      </c>
      <c r="LT22" s="5"/>
      <c r="LU22" s="5"/>
      <c r="MD22" s="2"/>
      <c r="ME22" s="2"/>
      <c r="MG22" s="45">
        <v>14</v>
      </c>
      <c r="NB22" s="5"/>
      <c r="NC22" s="5"/>
      <c r="NL22" s="2"/>
      <c r="NM22" s="2"/>
      <c r="NO22" s="45">
        <v>14</v>
      </c>
      <c r="OJ22" s="5"/>
      <c r="OK22" s="5"/>
      <c r="OT22" s="2"/>
      <c r="OU22" s="2"/>
      <c r="OW22" s="45">
        <v>14</v>
      </c>
      <c r="PR22" s="5"/>
      <c r="PS22" s="5"/>
      <c r="QB22" s="2"/>
      <c r="QC22" s="2"/>
      <c r="QE22" s="45">
        <v>14</v>
      </c>
      <c r="QZ22" s="5"/>
      <c r="RA22" s="5"/>
      <c r="RJ22" s="2"/>
      <c r="RK22" s="2"/>
      <c r="RM22" s="45">
        <v>14</v>
      </c>
      <c r="SH22" s="5"/>
      <c r="SI22" s="5"/>
      <c r="SR22" s="2"/>
      <c r="SS22" s="2"/>
      <c r="SU22" s="45">
        <v>14</v>
      </c>
      <c r="TP22" s="5"/>
      <c r="TQ22" s="5"/>
      <c r="TZ22" s="2"/>
      <c r="UA22" s="2"/>
      <c r="UC22" s="45">
        <v>14</v>
      </c>
      <c r="UX22" s="5"/>
      <c r="UY22" s="5"/>
      <c r="VH22" s="2"/>
      <c r="VI22" s="2"/>
      <c r="VK22" s="45">
        <v>14</v>
      </c>
      <c r="WF22" s="5"/>
      <c r="WG22" s="5"/>
      <c r="WP22" s="2"/>
      <c r="WQ22" s="2"/>
      <c r="WS22" s="45">
        <v>14</v>
      </c>
    </row>
    <row r="23" spans="1:617" x14ac:dyDescent="0.2">
      <c r="A23" s="5"/>
      <c r="B23" s="34" t="s">
        <v>50</v>
      </c>
      <c r="C23" s="5"/>
      <c r="P23" s="2"/>
      <c r="AR23" s="41"/>
      <c r="AS23" s="41"/>
      <c r="AT23" s="41"/>
      <c r="AU23" s="32"/>
      <c r="AV23" s="32"/>
      <c r="AW23" s="32"/>
      <c r="AX23" s="32"/>
      <c r="AY23" s="46">
        <v>49.5</v>
      </c>
      <c r="BS23" s="41"/>
      <c r="BT23" s="41"/>
      <c r="BU23" s="41"/>
      <c r="BW23" s="32"/>
      <c r="BX23" s="32"/>
      <c r="BZ23" s="46">
        <v>49.5</v>
      </c>
      <c r="CT23" s="41"/>
      <c r="CU23" s="41"/>
      <c r="CV23" s="41"/>
      <c r="CW23" s="32"/>
      <c r="CX23" s="32"/>
      <c r="CY23" s="32"/>
      <c r="CZ23" s="32"/>
      <c r="DA23" s="46">
        <v>49.5</v>
      </c>
      <c r="DX23" s="5"/>
      <c r="DY23" s="5"/>
      <c r="EH23" s="2"/>
      <c r="EI23" s="2"/>
      <c r="EK23" s="46">
        <v>49.5</v>
      </c>
      <c r="FF23" s="5"/>
      <c r="FG23" s="5"/>
      <c r="FP23" s="2"/>
      <c r="FQ23" s="2"/>
      <c r="FS23" s="46">
        <v>49.5</v>
      </c>
      <c r="GN23" s="5"/>
      <c r="GO23" s="5"/>
      <c r="GX23" s="2"/>
      <c r="GY23" s="2"/>
      <c r="HA23" s="46">
        <v>49.5</v>
      </c>
      <c r="HV23" s="5"/>
      <c r="HW23" s="5"/>
      <c r="IF23" s="2"/>
      <c r="IG23" s="2"/>
      <c r="II23" s="46">
        <v>49.5</v>
      </c>
      <c r="JD23" s="5"/>
      <c r="JE23" s="5"/>
      <c r="JN23" s="2"/>
      <c r="JO23" s="2"/>
      <c r="JQ23" s="46">
        <v>49.5</v>
      </c>
      <c r="KL23" s="5"/>
      <c r="KM23" s="5"/>
      <c r="KV23" s="2"/>
      <c r="KW23" s="2"/>
      <c r="KY23" s="46">
        <v>49.5</v>
      </c>
      <c r="LT23" s="5"/>
      <c r="LU23" s="5"/>
      <c r="MD23" s="2"/>
      <c r="ME23" s="2"/>
      <c r="MG23" s="46">
        <v>49.5</v>
      </c>
      <c r="NB23" s="5"/>
      <c r="NC23" s="5"/>
      <c r="NL23" s="2"/>
      <c r="NM23" s="2"/>
      <c r="NO23" s="46">
        <v>49.5</v>
      </c>
      <c r="OJ23" s="5"/>
      <c r="OK23" s="5"/>
      <c r="OT23" s="2"/>
      <c r="OU23" s="2"/>
      <c r="OW23" s="46">
        <v>49.5</v>
      </c>
      <c r="PR23" s="5"/>
      <c r="PS23" s="5"/>
      <c r="QB23" s="2"/>
      <c r="QC23" s="2"/>
      <c r="QE23" s="46">
        <v>49.5</v>
      </c>
      <c r="QZ23" s="5"/>
      <c r="RA23" s="5"/>
      <c r="RJ23" s="2"/>
      <c r="RK23" s="2"/>
      <c r="RM23" s="46">
        <v>49.5</v>
      </c>
      <c r="SH23" s="5"/>
      <c r="SI23" s="5"/>
      <c r="SR23" s="2"/>
      <c r="SS23" s="2"/>
      <c r="SU23" s="46">
        <v>49.5</v>
      </c>
      <c r="TP23" s="5"/>
      <c r="TQ23" s="5"/>
      <c r="TZ23" s="2"/>
      <c r="UA23" s="2"/>
      <c r="UC23" s="46">
        <v>49.5</v>
      </c>
      <c r="UX23" s="5"/>
      <c r="UY23" s="5"/>
      <c r="VH23" s="2"/>
      <c r="VI23" s="2"/>
      <c r="VK23" s="46">
        <v>49.5</v>
      </c>
      <c r="WF23" s="5"/>
      <c r="WG23" s="5"/>
      <c r="WP23" s="2"/>
      <c r="WQ23" s="2"/>
      <c r="WS23" s="46">
        <v>49.5</v>
      </c>
    </row>
    <row r="24" spans="1:617" x14ac:dyDescent="0.2">
      <c r="A24" s="5"/>
      <c r="B24" s="24" t="s">
        <v>51</v>
      </c>
      <c r="C24" s="5"/>
      <c r="P24" s="2"/>
      <c r="AR24" s="41"/>
      <c r="AS24" s="41"/>
      <c r="AT24" s="41"/>
      <c r="AU24" s="32"/>
      <c r="AV24" s="32"/>
      <c r="AW24" s="32"/>
      <c r="AX24" s="32"/>
      <c r="AY24" s="47">
        <v>51.3</v>
      </c>
      <c r="BS24" s="41"/>
      <c r="BT24" s="41"/>
      <c r="BU24" s="41"/>
      <c r="BW24" s="32"/>
      <c r="BX24" s="32"/>
      <c r="BZ24" s="47">
        <v>51.3</v>
      </c>
      <c r="CT24" s="41"/>
      <c r="CU24" s="41"/>
      <c r="CV24" s="41"/>
      <c r="CW24" s="32"/>
      <c r="CX24" s="32"/>
      <c r="CY24" s="32"/>
      <c r="CZ24" s="32"/>
      <c r="DA24" s="47">
        <v>51.3</v>
      </c>
      <c r="DX24" s="5"/>
      <c r="DY24" s="5"/>
      <c r="EH24" s="2"/>
      <c r="EI24" s="2"/>
      <c r="EK24" s="47">
        <v>51.3</v>
      </c>
      <c r="FF24" s="5"/>
      <c r="FG24" s="5"/>
      <c r="FP24" s="2"/>
      <c r="FQ24" s="2"/>
      <c r="FS24" s="47">
        <v>51.3</v>
      </c>
      <c r="GN24" s="5"/>
      <c r="GO24" s="5"/>
      <c r="GX24" s="2"/>
      <c r="GY24" s="2"/>
      <c r="HA24" s="47">
        <v>51.3</v>
      </c>
      <c r="HV24" s="5"/>
      <c r="HW24" s="5"/>
      <c r="IF24" s="2"/>
      <c r="IG24" s="2"/>
      <c r="II24" s="47">
        <v>51.3</v>
      </c>
      <c r="JD24" s="5"/>
      <c r="JE24" s="5"/>
      <c r="JN24" s="2"/>
      <c r="JO24" s="2"/>
      <c r="JQ24" s="47">
        <v>51.3</v>
      </c>
      <c r="KL24" s="5"/>
      <c r="KM24" s="5"/>
      <c r="KV24" s="2"/>
      <c r="KW24" s="2"/>
      <c r="KY24" s="47">
        <v>51.3</v>
      </c>
      <c r="LT24" s="5"/>
      <c r="LU24" s="5"/>
      <c r="MD24" s="2"/>
      <c r="ME24" s="2"/>
      <c r="MG24" s="47">
        <v>51.3</v>
      </c>
      <c r="NB24" s="5"/>
      <c r="NC24" s="5"/>
      <c r="NL24" s="2"/>
      <c r="NM24" s="2"/>
      <c r="NO24" s="47">
        <v>51.3</v>
      </c>
      <c r="OJ24" s="5"/>
      <c r="OK24" s="5"/>
      <c r="OT24" s="2"/>
      <c r="OU24" s="2"/>
      <c r="OW24" s="47">
        <v>51.3</v>
      </c>
      <c r="PR24" s="5"/>
      <c r="PS24" s="5"/>
      <c r="QB24" s="2"/>
      <c r="QC24" s="2"/>
      <c r="QE24" s="47">
        <v>51.3</v>
      </c>
      <c r="QZ24" s="5"/>
      <c r="RA24" s="5"/>
      <c r="RJ24" s="2"/>
      <c r="RK24" s="2"/>
      <c r="RM24" s="47">
        <v>51.3</v>
      </c>
      <c r="SH24" s="5"/>
      <c r="SI24" s="5"/>
      <c r="SR24" s="2"/>
      <c r="SS24" s="2"/>
      <c r="SU24" s="47">
        <v>51.3</v>
      </c>
      <c r="TP24" s="5"/>
      <c r="TQ24" s="5"/>
      <c r="TZ24" s="2"/>
      <c r="UA24" s="2"/>
      <c r="UC24" s="47">
        <v>51.3</v>
      </c>
      <c r="UX24" s="5"/>
      <c r="UY24" s="5"/>
      <c r="VH24" s="2"/>
      <c r="VI24" s="2"/>
      <c r="VK24" s="47">
        <v>51.3</v>
      </c>
      <c r="WF24" s="5"/>
      <c r="WG24" s="5"/>
      <c r="WP24" s="2"/>
      <c r="WQ24" s="2"/>
      <c r="WS24" s="47">
        <v>51.3</v>
      </c>
    </row>
    <row r="25" spans="1:617" x14ac:dyDescent="0.2">
      <c r="A25" s="5"/>
      <c r="B25" s="33" t="s">
        <v>64</v>
      </c>
      <c r="C25" s="5"/>
      <c r="AR25" s="41"/>
      <c r="AS25" s="41"/>
      <c r="AT25" s="41"/>
      <c r="AU25" s="32"/>
      <c r="AV25" s="32"/>
      <c r="AW25" s="32"/>
      <c r="AX25" s="32"/>
      <c r="AY25" s="48">
        <v>52.2</v>
      </c>
      <c r="BS25" s="41"/>
      <c r="BT25" s="41"/>
      <c r="BU25" s="41"/>
      <c r="BW25" s="32"/>
      <c r="BX25" s="32"/>
      <c r="BZ25" s="48">
        <v>52.2</v>
      </c>
      <c r="CT25" s="41"/>
      <c r="CU25" s="41"/>
      <c r="CV25" s="41"/>
      <c r="CW25" s="32"/>
      <c r="CX25" s="32"/>
      <c r="CY25" s="32"/>
      <c r="CZ25" s="32"/>
      <c r="DA25" s="48">
        <v>52.2</v>
      </c>
      <c r="DX25" s="5"/>
      <c r="DY25" s="5"/>
      <c r="EH25" s="2"/>
      <c r="EI25" s="2"/>
      <c r="EJ25" s="37"/>
      <c r="EK25" s="48">
        <v>52.2</v>
      </c>
      <c r="FF25" s="5"/>
      <c r="FG25" s="5"/>
      <c r="FP25" s="2"/>
      <c r="FQ25" s="2"/>
      <c r="FR25" s="37"/>
      <c r="FS25" s="48">
        <v>52.2</v>
      </c>
      <c r="GN25" s="5"/>
      <c r="GO25" s="5"/>
      <c r="GX25" s="2"/>
      <c r="GY25" s="2"/>
      <c r="GZ25" s="37"/>
      <c r="HA25" s="48">
        <v>52.2</v>
      </c>
      <c r="HV25" s="5"/>
      <c r="HW25" s="5"/>
      <c r="IF25" s="2"/>
      <c r="IG25" s="2"/>
      <c r="IH25" s="37"/>
      <c r="II25" s="48">
        <v>52.2</v>
      </c>
      <c r="JD25" s="5"/>
      <c r="JE25" s="5"/>
      <c r="JN25" s="2"/>
      <c r="JO25" s="2"/>
      <c r="JP25" s="37"/>
      <c r="JQ25" s="48">
        <v>52.2</v>
      </c>
      <c r="KL25" s="5"/>
      <c r="KM25" s="5"/>
      <c r="KV25" s="2"/>
      <c r="KW25" s="2"/>
      <c r="KX25" s="37"/>
      <c r="KY25" s="48">
        <v>52.2</v>
      </c>
      <c r="LT25" s="5"/>
      <c r="LU25" s="5"/>
      <c r="MD25" s="2"/>
      <c r="ME25" s="2"/>
      <c r="MF25" s="37"/>
      <c r="MG25" s="48">
        <v>52.2</v>
      </c>
      <c r="NB25" s="5"/>
      <c r="NC25" s="5"/>
      <c r="NL25" s="2"/>
      <c r="NM25" s="2"/>
      <c r="NN25" s="37"/>
      <c r="NO25" s="48">
        <v>52.2</v>
      </c>
      <c r="OJ25" s="5"/>
      <c r="OK25" s="5"/>
      <c r="OT25" s="2"/>
      <c r="OU25" s="2"/>
      <c r="OV25" s="37"/>
      <c r="OW25" s="48">
        <v>52.2</v>
      </c>
      <c r="PR25" s="5"/>
      <c r="PS25" s="5"/>
      <c r="QB25" s="2"/>
      <c r="QC25" s="2"/>
      <c r="QD25" s="37"/>
      <c r="QE25" s="48">
        <v>52.2</v>
      </c>
      <c r="QZ25" s="5"/>
      <c r="RA25" s="5"/>
      <c r="RJ25" s="2"/>
      <c r="RK25" s="2"/>
      <c r="RL25" s="37"/>
      <c r="RM25" s="48">
        <v>52.2</v>
      </c>
      <c r="SH25" s="5"/>
      <c r="SI25" s="5"/>
      <c r="SR25" s="2"/>
      <c r="SS25" s="2"/>
      <c r="ST25" s="37"/>
      <c r="SU25" s="48">
        <v>52.2</v>
      </c>
      <c r="TP25" s="5"/>
      <c r="TQ25" s="5"/>
      <c r="TZ25" s="2"/>
      <c r="UA25" s="2"/>
      <c r="UB25" s="37"/>
      <c r="UC25" s="48">
        <v>52.2</v>
      </c>
      <c r="UX25" s="5"/>
      <c r="UY25" s="5"/>
      <c r="VH25" s="2"/>
      <c r="VI25" s="2"/>
      <c r="VJ25" s="37"/>
      <c r="VK25" s="48">
        <v>52.2</v>
      </c>
      <c r="WF25" s="5"/>
      <c r="WG25" s="5"/>
      <c r="WP25" s="2"/>
      <c r="WQ25" s="2"/>
      <c r="WR25" s="37"/>
      <c r="WS25" s="48">
        <v>52.2</v>
      </c>
    </row>
    <row r="26" spans="1:617" x14ac:dyDescent="0.2">
      <c r="A26" s="5"/>
      <c r="B26" s="25" t="s">
        <v>34</v>
      </c>
      <c r="C26" s="5"/>
      <c r="P26" s="2"/>
      <c r="AR26" s="41"/>
      <c r="AS26" s="41"/>
      <c r="AT26" s="41"/>
      <c r="AU26" s="32"/>
      <c r="AV26" s="41"/>
      <c r="AW26" s="41"/>
      <c r="AX26" s="32"/>
      <c r="AY26" s="49">
        <v>54</v>
      </c>
      <c r="BS26" s="41"/>
      <c r="BT26" s="41"/>
      <c r="BU26" s="41"/>
      <c r="BW26" s="41"/>
      <c r="BX26" s="32"/>
      <c r="BZ26" s="49">
        <v>54</v>
      </c>
      <c r="CT26" s="41"/>
      <c r="CU26" s="41"/>
      <c r="CV26" s="41"/>
      <c r="CW26" s="32"/>
      <c r="CX26" s="41"/>
      <c r="CY26" s="32"/>
      <c r="CZ26" s="32"/>
      <c r="DA26" s="49">
        <v>54</v>
      </c>
      <c r="DX26" s="5"/>
      <c r="DY26" s="5"/>
      <c r="EH26" s="41"/>
      <c r="EI26" s="2"/>
      <c r="EK26" s="49">
        <v>54</v>
      </c>
      <c r="FF26" s="5"/>
      <c r="FG26" s="5"/>
      <c r="FP26" s="41"/>
      <c r="FQ26" s="2"/>
      <c r="FS26" s="49">
        <v>54</v>
      </c>
      <c r="GN26" s="5"/>
      <c r="GO26" s="5"/>
      <c r="GX26" s="2"/>
      <c r="GY26" s="2"/>
      <c r="HA26" s="49">
        <v>54</v>
      </c>
      <c r="HV26" s="5"/>
      <c r="HW26" s="5"/>
      <c r="IF26" s="41"/>
      <c r="IG26" s="2"/>
      <c r="II26" s="49">
        <v>54</v>
      </c>
      <c r="JD26" s="5"/>
      <c r="JE26" s="5"/>
      <c r="JN26" s="2"/>
      <c r="JO26" s="2"/>
      <c r="JQ26" s="49">
        <v>54</v>
      </c>
      <c r="KL26" s="5"/>
      <c r="KM26" s="5"/>
      <c r="KV26" s="2"/>
      <c r="KW26" s="2"/>
      <c r="KY26" s="49">
        <v>54</v>
      </c>
      <c r="LT26" s="5"/>
      <c r="LU26" s="5"/>
      <c r="MD26" s="2"/>
      <c r="ME26" s="2"/>
      <c r="MG26" s="49">
        <v>54</v>
      </c>
      <c r="NB26" s="5"/>
      <c r="NC26" s="5"/>
      <c r="NL26" s="2"/>
      <c r="NM26" s="2"/>
      <c r="NO26" s="49">
        <v>54</v>
      </c>
      <c r="OJ26" s="5"/>
      <c r="OK26" s="5"/>
      <c r="OT26" s="2"/>
      <c r="OU26" s="2"/>
      <c r="OW26" s="49">
        <v>54</v>
      </c>
      <c r="PR26" s="5"/>
      <c r="PS26" s="5"/>
      <c r="QB26" s="2"/>
      <c r="QC26" s="2"/>
      <c r="QE26" s="49">
        <v>54</v>
      </c>
      <c r="QZ26" s="5"/>
      <c r="RA26" s="5"/>
      <c r="RJ26" s="2"/>
      <c r="RK26" s="2"/>
      <c r="RM26" s="49">
        <v>54</v>
      </c>
      <c r="SH26" s="5"/>
      <c r="SI26" s="5"/>
      <c r="SR26" s="2"/>
      <c r="SS26" s="2"/>
      <c r="SU26" s="49">
        <v>54</v>
      </c>
      <c r="TP26" s="5"/>
      <c r="TQ26" s="5"/>
      <c r="TZ26" s="2"/>
      <c r="UA26" s="2"/>
      <c r="UC26" s="49">
        <v>54</v>
      </c>
      <c r="UX26" s="5"/>
      <c r="UY26" s="5"/>
      <c r="VH26" s="2"/>
      <c r="VI26" s="2"/>
      <c r="VK26" s="49">
        <v>54</v>
      </c>
      <c r="WF26" s="5"/>
      <c r="WG26" s="5"/>
      <c r="WP26" s="2"/>
      <c r="WQ26" s="2"/>
      <c r="WS26" s="49">
        <v>54</v>
      </c>
    </row>
    <row r="27" spans="1:617" s="36" customFormat="1" x14ac:dyDescent="0.2">
      <c r="A27"/>
      <c r="B27" s="29" t="s">
        <v>56</v>
      </c>
      <c r="C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U27" s="32"/>
      <c r="AX27" s="32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W27" s="32"/>
      <c r="CZ27" s="32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</row>
    <row r="28" spans="1:617" s="36" customFormat="1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Q28" s="32"/>
      <c r="AR28" s="32"/>
      <c r="AS28" s="32"/>
      <c r="AT28" s="32"/>
      <c r="AU28" s="32"/>
      <c r="AX28" s="32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S28" s="32"/>
      <c r="CT28" s="32"/>
      <c r="CU28" s="32"/>
      <c r="CV28" s="32"/>
      <c r="CW28" s="32"/>
      <c r="CZ28" s="32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17" s="36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 s="10"/>
      <c r="W29" s="10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2"/>
      <c r="AR29" s="32"/>
      <c r="AS29" s="32"/>
      <c r="AT29" s="32"/>
      <c r="AU29" s="32"/>
      <c r="AX29" s="32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2"/>
      <c r="CT29" s="32"/>
      <c r="CU29" s="32"/>
      <c r="CV29" s="32"/>
      <c r="CW29" s="32"/>
      <c r="CZ29" s="32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17" s="36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2"/>
      <c r="AR30" s="32"/>
      <c r="AS30" s="32"/>
      <c r="AT30" s="32"/>
      <c r="AU30" s="32"/>
      <c r="AX30" s="32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2"/>
      <c r="CT30" s="32"/>
      <c r="CU30" s="32"/>
      <c r="CV30" s="32"/>
      <c r="CW30" s="32"/>
      <c r="CZ30" s="32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17" s="36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 s="10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2"/>
      <c r="AR31" s="32"/>
      <c r="AS31" s="32"/>
      <c r="AT31" s="32"/>
      <c r="AU31" s="32"/>
      <c r="AX31" s="32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2"/>
      <c r="CT31" s="32"/>
      <c r="CU31" s="32"/>
      <c r="CV31" s="32"/>
      <c r="CW31" s="32"/>
      <c r="CZ31" s="32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17" s="36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2"/>
      <c r="AR32" s="32"/>
      <c r="AS32" s="32"/>
      <c r="AT32" s="32"/>
      <c r="AU32" s="32"/>
      <c r="AX32" s="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2"/>
      <c r="CT32" s="32"/>
      <c r="CU32" s="32"/>
      <c r="CV32" s="32"/>
      <c r="CW32" s="32"/>
      <c r="CZ32" s="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6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2"/>
      <c r="AR33" s="32"/>
      <c r="AS33" s="32"/>
      <c r="AT33" s="32"/>
      <c r="AU33" s="32"/>
      <c r="AX33" s="32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2"/>
      <c r="CT33" s="32"/>
      <c r="CU33" s="32"/>
      <c r="CV33" s="32"/>
      <c r="CW33" s="32"/>
      <c r="CZ33" s="32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TU33"/>
      <c r="TV33"/>
      <c r="TW33"/>
      <c r="TX33"/>
    </row>
    <row r="34" spans="1:544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 s="10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ht="17" x14ac:dyDescent="0.2">
      <c r="V43" s="10"/>
      <c r="W43" s="10"/>
      <c r="X43" s="10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6">
      <sortCondition descending="1" ref="F1:F17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662" priority="66" operator="containsText" text="No DD">
      <formula>NOT(ISERROR(SEARCH("No DD",H1)))</formula>
    </cfRule>
    <cfRule type="containsText" dxfId="661" priority="67" operator="containsText" text="Merit">
      <formula>NOT(ISERROR(SEARCH("Merit",H1)))</formula>
    </cfRule>
    <cfRule type="containsText" dxfId="660" priority="68" operator="containsText" text="Excellence">
      <formula>NOT(ISERROR(SEARCH("Excellence",H1)))</formula>
    </cfRule>
    <cfRule type="containsText" dxfId="659" priority="69" operator="containsText" text="Worlds Team">
      <formula>NOT(ISERROR(SEARCH("Worlds Team",H1)))</formula>
    </cfRule>
    <cfRule type="containsText" dxfId="658" priority="70" operator="containsText" text="National Team">
      <formula>NOT(ISERROR(SEARCH("National Team",H1)))</formula>
    </cfRule>
  </conditionalFormatting>
  <conditionalFormatting sqref="A4:A1048576">
    <cfRule type="expression" dxfId="657" priority="31">
      <formula>AND(G4&lt;&gt;"",F4="")</formula>
    </cfRule>
    <cfRule type="expression" dxfId="656" priority="71">
      <formula>IF(A4&gt;8,1,0)</formula>
    </cfRule>
  </conditionalFormatting>
  <conditionalFormatting sqref="Y4:AY16">
    <cfRule type="expression" dxfId="655" priority="72" stopIfTrue="1">
      <formula>IF($AN4&lt;&gt;"",1,0)</formula>
    </cfRule>
  </conditionalFormatting>
  <conditionalFormatting sqref="AZ4:BZ16">
    <cfRule type="expression" dxfId="654" priority="65" stopIfTrue="1">
      <formula>IF($BO4&lt;&gt;"",1,0)</formula>
    </cfRule>
  </conditionalFormatting>
  <conditionalFormatting sqref="CA4:DA16">
    <cfRule type="expression" dxfId="653" priority="64" stopIfTrue="1">
      <formula>IF($CP4&lt;&gt;"",1,0)</formula>
    </cfRule>
  </conditionalFormatting>
  <conditionalFormatting sqref="BW27:BW1048576 BP1:BP1048576 BS1:BS1048576 BW1:BW25">
    <cfRule type="cellIs" dxfId="652" priority="77" operator="between">
      <formula>$BZ$22</formula>
      <formula>1000</formula>
    </cfRule>
    <cfRule type="cellIs" dxfId="651" priority="78" operator="between">
      <formula>$BZ$21</formula>
      <formula>$BZ$22</formula>
    </cfRule>
    <cfRule type="cellIs" dxfId="650" priority="79" operator="between">
      <formula>$BZ$20</formula>
      <formula>$BZ$21</formula>
    </cfRule>
    <cfRule type="cellIs" dxfId="649" priority="80" operator="between">
      <formula>$BZ$19</formula>
      <formula>$BZ$20</formula>
    </cfRule>
  </conditionalFormatting>
  <conditionalFormatting sqref="CX27:CX1048576 CQ1:CQ1048576 CT1:CT1048576 CX1:CX25">
    <cfRule type="cellIs" dxfId="648" priority="73" operator="between">
      <formula>$DA$22</formula>
      <formula>1000</formula>
    </cfRule>
    <cfRule type="cellIs" dxfId="647" priority="74" operator="between">
      <formula>$DA$21</formula>
      <formula>$DA$22</formula>
    </cfRule>
    <cfRule type="cellIs" dxfId="646" priority="75" operator="between">
      <formula>$DA$20</formula>
      <formula>$DA$21</formula>
    </cfRule>
    <cfRule type="cellIs" dxfId="645" priority="76" operator="between">
      <formula>$DA$19</formula>
      <formula>$DA$20</formula>
    </cfRule>
  </conditionalFormatting>
  <conditionalFormatting sqref="EH27:EH1048576 DX1:DX1048576 EA1:EA1048576 EE1:EE1048576 EH1:EH25">
    <cfRule type="cellIs" dxfId="644" priority="84" operator="between">
      <formula>$EK$22</formula>
      <formula>1000</formula>
    </cfRule>
    <cfRule type="cellIs" dxfId="643" priority="85" operator="between">
      <formula>$EK$21</formula>
      <formula>$EK$22</formula>
    </cfRule>
    <cfRule type="cellIs" dxfId="642" priority="86" operator="between">
      <formula>$EK$20</formula>
      <formula>$EK$21</formula>
    </cfRule>
    <cfRule type="cellIs" dxfId="641" priority="87" operator="between">
      <formula>$EK$19</formula>
      <formula>$EK$20</formula>
    </cfRule>
  </conditionalFormatting>
  <conditionalFormatting sqref="FP27:FP1048576 FF1:FF1048576 FI1:FI1048576 FM1:FM1048576 FP1:FP25">
    <cfRule type="cellIs" dxfId="640" priority="60" operator="between">
      <formula>$FS$22</formula>
      <formula>1000</formula>
    </cfRule>
    <cfRule type="cellIs" dxfId="639" priority="61" operator="between">
      <formula>$FS$21</formula>
      <formula>$FS$22</formula>
    </cfRule>
    <cfRule type="cellIs" dxfId="638" priority="62" operator="between">
      <formula>$FS$20</formula>
      <formula>$FS$21</formula>
    </cfRule>
    <cfRule type="cellIs" dxfId="637" priority="63" operator="between">
      <formula>$FS$19</formula>
      <formula>$FS$20</formula>
    </cfRule>
  </conditionalFormatting>
  <conditionalFormatting sqref="IF27:IF1048576 HV1:HV1048576 HY1:HY1048576 IC1:IC1048576 IF1:IF25">
    <cfRule type="cellIs" dxfId="636" priority="56" operator="between">
      <formula>$II$22</formula>
      <formula>1000</formula>
    </cfRule>
    <cfRule type="cellIs" dxfId="635" priority="57" operator="between">
      <formula>$II$21</formula>
      <formula>$II$22</formula>
    </cfRule>
    <cfRule type="cellIs" dxfId="634" priority="58" operator="between">
      <formula>$II$20</formula>
      <formula>$II$21</formula>
    </cfRule>
    <cfRule type="cellIs" dxfId="633" priority="59" operator="between">
      <formula>$II$19</formula>
      <formula>$II$20</formula>
    </cfRule>
  </conditionalFormatting>
  <conditionalFormatting sqref="AW26 AO1:AO1048576 AR1:AR1048576 AV1:AV1048576">
    <cfRule type="cellIs" dxfId="632" priority="52" operator="between">
      <formula>$AY$22</formula>
      <formula>1000</formula>
    </cfRule>
    <cfRule type="cellIs" dxfId="631" priority="53" operator="between">
      <formula>$AY$21</formula>
      <formula>$AY$22</formula>
    </cfRule>
    <cfRule type="cellIs" dxfId="630" priority="54" operator="between">
      <formula>$AY$20</formula>
      <formula>$AY$21</formula>
    </cfRule>
    <cfRule type="cellIs" dxfId="629" priority="55" operator="between">
      <formula>$AY$19</formula>
      <formula>$AY$20</formula>
    </cfRule>
  </conditionalFormatting>
  <conditionalFormatting sqref="BW26">
    <cfRule type="cellIs" dxfId="628" priority="48" operator="between">
      <formula>$AY$22</formula>
      <formula>1000</formula>
    </cfRule>
    <cfRule type="cellIs" dxfId="627" priority="49" operator="between">
      <formula>$AY$21</formula>
      <formula>$AY$22</formula>
    </cfRule>
    <cfRule type="cellIs" dxfId="626" priority="50" operator="between">
      <formula>$AY$20</formula>
      <formula>$AY$21</formula>
    </cfRule>
    <cfRule type="cellIs" dxfId="625" priority="51" operator="between">
      <formula>$AY$19</formula>
      <formula>$AY$20</formula>
    </cfRule>
  </conditionalFormatting>
  <conditionalFormatting sqref="CX26">
    <cfRule type="cellIs" dxfId="624" priority="44" operator="between">
      <formula>$AY$22</formula>
      <formula>1000</formula>
    </cfRule>
    <cfRule type="cellIs" dxfId="623" priority="45" operator="between">
      <formula>$AY$21</formula>
      <formula>$AY$22</formula>
    </cfRule>
    <cfRule type="cellIs" dxfId="622" priority="46" operator="between">
      <formula>$AY$20</formula>
      <formula>$AY$21</formula>
    </cfRule>
    <cfRule type="cellIs" dxfId="621" priority="47" operator="between">
      <formula>$AY$19</formula>
      <formula>$AY$20</formula>
    </cfRule>
  </conditionalFormatting>
  <conditionalFormatting sqref="EH26">
    <cfRule type="cellIs" dxfId="620" priority="40" operator="between">
      <formula>$AY$22</formula>
      <formula>1000</formula>
    </cfRule>
    <cfRule type="cellIs" dxfId="619" priority="41" operator="between">
      <formula>$AY$21</formula>
      <formula>$AY$22</formula>
    </cfRule>
    <cfRule type="cellIs" dxfId="618" priority="42" operator="between">
      <formula>$AY$20</formula>
      <formula>$AY$21</formula>
    </cfRule>
    <cfRule type="cellIs" dxfId="617" priority="43" operator="between">
      <formula>$AY$19</formula>
      <formula>$AY$20</formula>
    </cfRule>
  </conditionalFormatting>
  <conditionalFormatting sqref="FP26">
    <cfRule type="cellIs" dxfId="616" priority="36" operator="between">
      <formula>$AY$22</formula>
      <formula>1000</formula>
    </cfRule>
    <cfRule type="cellIs" dxfId="615" priority="37" operator="between">
      <formula>$AY$21</formula>
      <formula>$AY$22</formula>
    </cfRule>
    <cfRule type="cellIs" dxfId="614" priority="38" operator="between">
      <formula>$AY$20</formula>
      <formula>$AY$21</formula>
    </cfRule>
    <cfRule type="cellIs" dxfId="613" priority="39" operator="between">
      <formula>$AY$19</formula>
      <formula>$AY$20</formula>
    </cfRule>
  </conditionalFormatting>
  <conditionalFormatting sqref="IF26">
    <cfRule type="cellIs" dxfId="612" priority="32" operator="between">
      <formula>$AY$22</formula>
      <formula>1000</formula>
    </cfRule>
    <cfRule type="cellIs" dxfId="611" priority="33" operator="between">
      <formula>$AY$21</formula>
      <formula>$AY$22</formula>
    </cfRule>
    <cfRule type="cellIs" dxfId="610" priority="34" operator="between">
      <formula>$AY$20</formula>
      <formula>$AY$21</formula>
    </cfRule>
    <cfRule type="cellIs" dxfId="609" priority="35" operator="between">
      <formula>$AY$19</formula>
      <formula>$AY$20</formula>
    </cfRule>
  </conditionalFormatting>
  <conditionalFormatting sqref="K1:K1048576 M1:M1048576 O1:O1048576 Q1:Q1048576 S1:S1048576 U1:U1048576">
    <cfRule type="expression" dxfId="608" priority="81">
      <formula>IF(K1=$CA$1,1,0)</formula>
    </cfRule>
    <cfRule type="expression" dxfId="607" priority="82" stopIfTrue="1">
      <formula>IF(K1=$AZ$1,1,0)</formula>
    </cfRule>
    <cfRule type="expression" dxfId="606" priority="83">
      <formula>IF(K1=$Y$1,1,0)</formula>
    </cfRule>
  </conditionalFormatting>
  <conditionalFormatting sqref="ST50:ST1048576 SJ1:SJ1048576 SM1:SM1048576 SQ1:SQ1048576 ST1:ST32 WT1:WT16 TU1:TU26 TY1:TY26 UB1:UB26 VC1:VC26 VG1:VG26 VJ1:VJ26 WK1:WK26 WO1:WO26 WR1:WR26 TR1:TR26 UZ1:UZ26 WH1:WH26">
    <cfRule type="cellIs" dxfId="605" priority="98990" operator="between">
      <formula>$SU$26</formula>
      <formula>1000</formula>
    </cfRule>
    <cfRule type="cellIs" dxfId="604" priority="98991" operator="between">
      <formula>$SU$25</formula>
      <formula>$SU$26</formula>
    </cfRule>
    <cfRule type="cellIs" dxfId="603" priority="98992" operator="between">
      <formula>$SU$24</formula>
      <formula>$SU$25</formula>
    </cfRule>
    <cfRule type="cellIs" dxfId="602" priority="98993" operator="between">
      <formula>$SU$23</formula>
      <formula>$SU$24</formula>
    </cfRule>
  </conditionalFormatting>
  <conditionalFormatting sqref="CV1:CV1048576 AT1:AT1048576">
    <cfRule type="cellIs" dxfId="601" priority="108812" operator="between">
      <formula>AY$26</formula>
      <formula>1000</formula>
    </cfRule>
    <cfRule type="cellIs" dxfId="600" priority="108813" operator="between">
      <formula>AY$25</formula>
      <formula>AY$26</formula>
    </cfRule>
  </conditionalFormatting>
  <conditionalFormatting sqref="EC1:EC1048576 FK1:FK1048576 GS1:GS1048576 IA1:IA1048576 JI1:JI1048576 KQ1:KQ1048576 LY1:LY1048576 NG1:NG1048576 OO1:OO1048576 PW1:PW1048576 RE1:RE1048576 SM1:SM1048576 TU1:TU26 VC1:VC26 WK1:WK26">
    <cfRule type="cellIs" dxfId="599" priority="108824" operator="between">
      <formula>EK$26</formula>
      <formula>1000</formula>
    </cfRule>
    <cfRule type="cellIs" dxfId="598" priority="108825" operator="between">
      <formula>EK$25</formula>
      <formula>EK$26</formula>
    </cfRule>
  </conditionalFormatting>
  <conditionalFormatting sqref="AQ1:AQ1048576 AT1:AT1048576 AX1:AX1048576">
    <cfRule type="cellIs" dxfId="597" priority="108908" operator="between">
      <formula>$AY$26</formula>
      <formula>1000</formula>
    </cfRule>
    <cfRule type="cellIs" dxfId="596" priority="108909" operator="between">
      <formula>$AY$25</formula>
      <formula>$AY$26</formula>
    </cfRule>
    <cfRule type="cellIs" dxfId="595" priority="108910" operator="between">
      <formula>$AY$24</formula>
      <formula>$AY$25</formula>
    </cfRule>
    <cfRule type="cellIs" dxfId="594" priority="108911" operator="between">
      <formula>$AY$23</formula>
      <formula>$AY$24</formula>
    </cfRule>
  </conditionalFormatting>
  <conditionalFormatting sqref="BR1:BR1048576 BU1:BU1048576 BY1:BY1048576">
    <cfRule type="cellIs" dxfId="593" priority="108944" operator="between">
      <formula>$BZ$26</formula>
      <formula>1000</formula>
    </cfRule>
    <cfRule type="cellIs" dxfId="592" priority="108945" operator="between">
      <formula>$BZ$25</formula>
      <formula>$BZ$26</formula>
    </cfRule>
    <cfRule type="cellIs" dxfId="591" priority="108946" operator="between">
      <formula>$BZ$24</formula>
      <formula>$BZ$25</formula>
    </cfRule>
    <cfRule type="cellIs" dxfId="590" priority="108947" operator="between">
      <formula>$BZ$23</formula>
      <formula>$BZ$24</formula>
    </cfRule>
  </conditionalFormatting>
  <conditionalFormatting sqref="CS1:CS1048576 CV1:CV1048576 CZ1:CZ1048576">
    <cfRule type="cellIs" dxfId="589" priority="108980" operator="between">
      <formula>$DA$26</formula>
      <formula>1000</formula>
    </cfRule>
    <cfRule type="cellIs" dxfId="588" priority="108981" operator="between">
      <formula>$DA$25</formula>
      <formula>$DA$26</formula>
    </cfRule>
    <cfRule type="cellIs" dxfId="587" priority="108982" operator="between">
      <formula>$DA$24</formula>
      <formula>$DA$25</formula>
    </cfRule>
    <cfRule type="cellIs" dxfId="586" priority="108983" operator="between">
      <formula>$DA$23</formula>
      <formula>$DA$24</formula>
    </cfRule>
  </conditionalFormatting>
  <conditionalFormatting sqref="NB1:NB1048576 NE1:NE1048576 NI1:NI1048576 NL1:NL1048576">
    <cfRule type="cellIs" dxfId="585" priority="109016" operator="between">
      <formula>$NO$19</formula>
      <formula>$NO$20</formula>
    </cfRule>
  </conditionalFormatting>
  <conditionalFormatting sqref="DZ1:DZ1048576 EC1:EC1048576 EG1:EG1048576 EJ1:EJ1048576">
    <cfRule type="cellIs" dxfId="584" priority="109028" operator="between">
      <formula>$EK$26</formula>
      <formula>1000</formula>
    </cfRule>
    <cfRule type="cellIs" dxfId="583" priority="109029" operator="between">
      <formula>$EK$25</formula>
      <formula>$EK$26</formula>
    </cfRule>
    <cfRule type="cellIs" dxfId="582" priority="109030" operator="between">
      <formula>$EK$24</formula>
      <formula>$EK$25</formula>
    </cfRule>
    <cfRule type="cellIs" dxfId="581" priority="109031" operator="between">
      <formula>$EK$23</formula>
      <formula>$EK$24</formula>
    </cfRule>
  </conditionalFormatting>
  <conditionalFormatting sqref="FH1:FH1048576 FK1:FK1048576 FO1:FO1048576 FR1:FR1048576">
    <cfRule type="cellIs" dxfId="580" priority="109076" operator="between">
      <formula>$FS$26</formula>
      <formula>1000</formula>
    </cfRule>
    <cfRule type="cellIs" dxfId="579" priority="109077" operator="between">
      <formula>$FS$25</formula>
      <formula>$FS$26</formula>
    </cfRule>
    <cfRule type="cellIs" dxfId="578" priority="109078" operator="between">
      <formula>$FS$24</formula>
      <formula>$FS$25</formula>
    </cfRule>
    <cfRule type="cellIs" dxfId="577" priority="109079" operator="between">
      <formula>$FS$23</formula>
      <formula>$FS$24</formula>
    </cfRule>
  </conditionalFormatting>
  <conditionalFormatting sqref="GN1:GN1048576 GQ1:GQ1048576 GU1:GU1048576 GX1:GX1048576">
    <cfRule type="cellIs" dxfId="576" priority="109124" operator="between">
      <formula>$HA$22</formula>
      <formula>1000</formula>
    </cfRule>
    <cfRule type="cellIs" dxfId="575" priority="109125" operator="between">
      <formula>$HA$21</formula>
      <formula>$HA$22</formula>
    </cfRule>
    <cfRule type="cellIs" dxfId="574" priority="109126" operator="between">
      <formula>$HA$20</formula>
      <formula>$HA$21</formula>
    </cfRule>
    <cfRule type="cellIs" dxfId="573" priority="109127" operator="between">
      <formula>$HA$19</formula>
      <formula>$HA$20</formula>
    </cfRule>
  </conditionalFormatting>
  <conditionalFormatting sqref="GP1:GP1048576 GS1:GS1048576 GW1:GW1048576 GZ1:GZ1048576">
    <cfRule type="cellIs" dxfId="572" priority="109172" operator="between">
      <formula>$HA$26</formula>
      <formula>1000</formula>
    </cfRule>
    <cfRule type="cellIs" dxfId="571" priority="109173" operator="between">
      <formula>$HA$25</formula>
      <formula>$HA$26</formula>
    </cfRule>
    <cfRule type="cellIs" dxfId="570" priority="109174" operator="between">
      <formula>$HA$24</formula>
      <formula>$HA$25</formula>
    </cfRule>
    <cfRule type="cellIs" dxfId="569" priority="109175" operator="between">
      <formula>$HA$23</formula>
      <formula>$HA$24</formula>
    </cfRule>
  </conditionalFormatting>
  <conditionalFormatting sqref="HX1:HX1048576 IA1:IA1048576 IE1:IE1048576 IH1:IH1048576">
    <cfRule type="cellIs" dxfId="568" priority="109220" operator="between">
      <formula>$II$26</formula>
      <formula>1000</formula>
    </cfRule>
    <cfRule type="cellIs" dxfId="567" priority="109221" operator="between">
      <formula>$II$25</formula>
      <formula>$II$26</formula>
    </cfRule>
    <cfRule type="cellIs" dxfId="566" priority="109222" operator="between">
      <formula>$II$24</formula>
      <formula>$II$25</formula>
    </cfRule>
    <cfRule type="cellIs" dxfId="565" priority="109223" operator="between">
      <formula>$II$23</formula>
      <formula>$II$24</formula>
    </cfRule>
  </conditionalFormatting>
  <conditionalFormatting sqref="JD1:JD1048576 JG1:JG1048576 JK1:JK1048576 JN1:JN1048576">
    <cfRule type="cellIs" dxfId="564" priority="109268" operator="between">
      <formula>$JQ$22</formula>
      <formula>1000</formula>
    </cfRule>
    <cfRule type="cellIs" dxfId="563" priority="109269" operator="between">
      <formula>$JQ$21</formula>
      <formula>$JQ$22</formula>
    </cfRule>
    <cfRule type="cellIs" dxfId="562" priority="109270" operator="between">
      <formula>$JQ$20</formula>
      <formula>$JQ$21</formula>
    </cfRule>
    <cfRule type="cellIs" dxfId="561" priority="109271" operator="between">
      <formula>$JQ$19</formula>
      <formula>$JQ$20</formula>
    </cfRule>
  </conditionalFormatting>
  <conditionalFormatting sqref="JF1:JF1048576 JI1:JI1048576 JM1:JM1048576 JP1:JP1048576">
    <cfRule type="cellIs" dxfId="560" priority="109316" operator="between">
      <formula>$JQ$26</formula>
      <formula>1000</formula>
    </cfRule>
    <cfRule type="cellIs" dxfId="559" priority="109317" operator="between">
      <formula>$JQ$25</formula>
      <formula>$JQ$26</formula>
    </cfRule>
    <cfRule type="cellIs" dxfId="558" priority="109318" operator="between">
      <formula>$JQ$24</formula>
      <formula>$JQ$25</formula>
    </cfRule>
    <cfRule type="cellIs" dxfId="557" priority="109319" operator="between">
      <formula>$JQ$23</formula>
      <formula>$JQ$24</formula>
    </cfRule>
  </conditionalFormatting>
  <conditionalFormatting sqref="KL1:KL1048576 KO1:KO1048576 KS1:KS1048576 KV1:KV1048576">
    <cfRule type="cellIs" dxfId="556" priority="109364" operator="between">
      <formula>$KY$22</formula>
      <formula>1000</formula>
    </cfRule>
    <cfRule type="cellIs" dxfId="555" priority="109365" operator="between">
      <formula>$KY$21</formula>
      <formula>$KY$22</formula>
    </cfRule>
    <cfRule type="cellIs" dxfId="554" priority="109366" operator="between">
      <formula>$KY$20</formula>
      <formula>$KY$21</formula>
    </cfRule>
    <cfRule type="cellIs" dxfId="553" priority="109367" operator="between">
      <formula>$KY$19</formula>
      <formula>$KY$20</formula>
    </cfRule>
  </conditionalFormatting>
  <conditionalFormatting sqref="KN1:KN1048576 KQ1:KQ1048576 KU1:KU1048576 KX1:KX1048576">
    <cfRule type="cellIs" dxfId="552" priority="109412" operator="between">
      <formula>$KY$26</formula>
      <formula>1000</formula>
    </cfRule>
    <cfRule type="cellIs" dxfId="551" priority="109413" operator="between">
      <formula>$KY$25</formula>
      <formula>$KY$26</formula>
    </cfRule>
    <cfRule type="cellIs" dxfId="550" priority="109414" operator="between">
      <formula>$KY$24</formula>
      <formula>$KY$25</formula>
    </cfRule>
    <cfRule type="cellIs" dxfId="549" priority="109415" operator="between">
      <formula>$KY$23</formula>
      <formula>$KY$24</formula>
    </cfRule>
  </conditionalFormatting>
  <conditionalFormatting sqref="LT1:LT1048576 LW1:LW1048576 MA1:MA1048576 MD1:MD1048576">
    <cfRule type="cellIs" dxfId="548" priority="109460" operator="between">
      <formula>$MG$22</formula>
      <formula>1000</formula>
    </cfRule>
    <cfRule type="cellIs" dxfId="547" priority="109461" operator="between">
      <formula>$MG$21</formula>
      <formula>$MG$22</formula>
    </cfRule>
    <cfRule type="cellIs" dxfId="546" priority="109462" operator="between">
      <formula>$MG$20</formula>
      <formula>$MG$21</formula>
    </cfRule>
    <cfRule type="cellIs" dxfId="545" priority="109463" operator="between">
      <formula>$MG$19</formula>
      <formula>$MG$20</formula>
    </cfRule>
  </conditionalFormatting>
  <conditionalFormatting sqref="LV1:LV1048576 LY1:LY1048576 MC1:MC1048576 MF1:MF1048576">
    <cfRule type="cellIs" dxfId="544" priority="109508" operator="between">
      <formula>$MG$26</formula>
      <formula>1000</formula>
    </cfRule>
    <cfRule type="cellIs" dxfId="543" priority="109509" operator="between">
      <formula>$MG$25</formula>
      <formula>$MG$26</formula>
    </cfRule>
    <cfRule type="cellIs" dxfId="542" priority="109510" operator="between">
      <formula>$MG$24</formula>
      <formula>$MG$25</formula>
    </cfRule>
    <cfRule type="cellIs" dxfId="541" priority="109511" operator="between">
      <formula>$MG$23</formula>
      <formula>$MG$24</formula>
    </cfRule>
  </conditionalFormatting>
  <conditionalFormatting sqref="NB1:NB1048576 NE1:NE1048576 NI1:NI1048576">
    <cfRule type="cellIs" dxfId="540" priority="109556" operator="between">
      <formula>$NO$22</formula>
      <formula>1000</formula>
    </cfRule>
    <cfRule type="cellIs" dxfId="539" priority="109557" operator="between">
      <formula>$NO$21</formula>
      <formula>$NO$22</formula>
    </cfRule>
    <cfRule type="cellIs" dxfId="538" priority="109558" operator="between">
      <formula>$NO$20</formula>
      <formula>$NO$21</formula>
    </cfRule>
  </conditionalFormatting>
  <conditionalFormatting sqref="ND1:ND1048576 NG1:NG1048576 NK1:NK1048576 NN1:NN1048576">
    <cfRule type="cellIs" dxfId="537" priority="109583" operator="between">
      <formula>$NO$26</formula>
      <formula>1000</formula>
    </cfRule>
    <cfRule type="cellIs" dxfId="536" priority="109584" operator="between">
      <formula>$NO$25</formula>
      <formula>$NO$26</formula>
    </cfRule>
    <cfRule type="cellIs" dxfId="535" priority="109585" operator="between">
      <formula>$NO$24</formula>
      <formula>$NO$25</formula>
    </cfRule>
    <cfRule type="cellIs" dxfId="534" priority="109586" operator="between">
      <formula>$NO$23</formula>
      <formula>$NO$24</formula>
    </cfRule>
  </conditionalFormatting>
  <conditionalFormatting sqref="OJ1:OJ1048576 OM1:OM1048576 OQ1:OQ1048576 OT1:OT1048576">
    <cfRule type="cellIs" dxfId="533" priority="109631" operator="between">
      <formula>$OW$22</formula>
      <formula>1000</formula>
    </cfRule>
    <cfRule type="cellIs" dxfId="532" priority="109632" operator="between">
      <formula>$OW$21</formula>
      <formula>$OW$22</formula>
    </cfRule>
    <cfRule type="cellIs" dxfId="531" priority="109633" operator="between">
      <formula>$OW$20</formula>
      <formula>$OW$21</formula>
    </cfRule>
    <cfRule type="cellIs" dxfId="530" priority="109634" operator="between">
      <formula>$OW$19</formula>
      <formula>$OW$20</formula>
    </cfRule>
  </conditionalFormatting>
  <conditionalFormatting sqref="OL1:OL1048576 OO1:OO1048576 OS1:OS1048576 OV1:OV1048576">
    <cfRule type="cellIs" dxfId="529" priority="109679" operator="between">
      <formula>$OW$26</formula>
      <formula>1000</formula>
    </cfRule>
    <cfRule type="cellIs" dxfId="528" priority="109680" operator="between">
      <formula>$OW$25</formula>
      <formula>$OW$26</formula>
    </cfRule>
    <cfRule type="cellIs" dxfId="527" priority="109681" operator="between">
      <formula>$OW$24</formula>
      <formula>$OW$25</formula>
    </cfRule>
    <cfRule type="cellIs" dxfId="526" priority="109682" operator="between">
      <formula>$OW$23</formula>
      <formula>$OW$24</formula>
    </cfRule>
  </conditionalFormatting>
  <conditionalFormatting sqref="PR1:PR1048576 PU1:PU1048576 PY1:PY1048576 QB1:QB1048576">
    <cfRule type="cellIs" dxfId="525" priority="109727" operator="between">
      <formula>$QE$22</formula>
      <formula>1000</formula>
    </cfRule>
    <cfRule type="cellIs" dxfId="524" priority="109728" operator="between">
      <formula>$QE$21</formula>
      <formula>$QE$22</formula>
    </cfRule>
    <cfRule type="cellIs" dxfId="523" priority="109729" operator="between">
      <formula>$QE$20</formula>
      <formula>$QE$21</formula>
    </cfRule>
    <cfRule type="cellIs" dxfId="522" priority="109730" operator="between">
      <formula>$QE$19</formula>
      <formula>$QE$20</formula>
    </cfRule>
  </conditionalFormatting>
  <conditionalFormatting sqref="PT1:PT1048576 PW1:PW1048576 QA1:QA1048576 QD1:QD1048576">
    <cfRule type="cellIs" dxfId="521" priority="109775" operator="between">
      <formula>$QE$26</formula>
      <formula>1000</formula>
    </cfRule>
    <cfRule type="cellIs" dxfId="520" priority="109776" operator="between">
      <formula>$QE$25</formula>
      <formula>$QE$26</formula>
    </cfRule>
    <cfRule type="cellIs" dxfId="519" priority="109777" operator="between">
      <formula>$QE$24</formula>
      <formula>$QE$25</formula>
    </cfRule>
    <cfRule type="cellIs" dxfId="518" priority="109778" operator="between">
      <formula>$QE$23</formula>
      <formula>$QE$24</formula>
    </cfRule>
  </conditionalFormatting>
  <conditionalFormatting sqref="QZ1:QZ1048576 RC1:RC1048576 RG1:RG1048576 RJ1:RJ1048576">
    <cfRule type="cellIs" dxfId="517" priority="109823" operator="between">
      <formula>$RM$22</formula>
      <formula>1000</formula>
    </cfRule>
    <cfRule type="cellIs" dxfId="516" priority="109824" operator="between">
      <formula>$RM$21</formula>
      <formula>$RM$22</formula>
    </cfRule>
    <cfRule type="cellIs" dxfId="515" priority="109825" operator="between">
      <formula>$RM$20</formula>
      <formula>$RM$21</formula>
    </cfRule>
    <cfRule type="cellIs" dxfId="514" priority="109826" operator="between">
      <formula>$RM$19</formula>
      <formula>$RM$20</formula>
    </cfRule>
  </conditionalFormatting>
  <conditionalFormatting sqref="RB1:RB1048576 RE1:RE1048576 RI1:RI1048576 RL1:RL1048576">
    <cfRule type="cellIs" dxfId="513" priority="109871" operator="between">
      <formula>$RM$26</formula>
      <formula>1000</formula>
    </cfRule>
    <cfRule type="cellIs" dxfId="512" priority="109872" operator="between">
      <formula>$RM$25</formula>
      <formula>$RM$26</formula>
    </cfRule>
    <cfRule type="cellIs" dxfId="511" priority="109873" operator="between">
      <formula>$RM$24</formula>
      <formula>$RM$25</formula>
    </cfRule>
    <cfRule type="cellIs" dxfId="510" priority="109874" operator="between">
      <formula>$RM$23</formula>
      <formula>$RM$24</formula>
    </cfRule>
  </conditionalFormatting>
  <conditionalFormatting sqref="SH1:SH1048576 SK1:SK1048576 SO1:SO1048576 SR1:SR1048576 TS1:TS26 TW1:TW26 TZ1:TZ26 VA1:VA26 VE1:VE26 VH1:VH26 WI1:WI26 WM1:WM26 WP1:WP26 TP1:TP26 UX1:UX26 WF1:WF26">
    <cfRule type="cellIs" dxfId="509" priority="109919" operator="between">
      <formula>$SU$22</formula>
      <formula>1000</formula>
    </cfRule>
    <cfRule type="cellIs" dxfId="508" priority="109920" operator="between">
      <formula>$SU$21</formula>
      <formula>$SU$22</formula>
    </cfRule>
    <cfRule type="cellIs" dxfId="507" priority="109921" operator="between">
      <formula>$SU$20</formula>
      <formula>$SU$21</formula>
    </cfRule>
    <cfRule type="cellIs" dxfId="506" priority="109922" operator="between">
      <formula>$SU$19</formula>
      <formula>$SU$20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7" t="s">
        <v>11</v>
      </c>
      <c r="H1" s="67" t="s">
        <v>12</v>
      </c>
      <c r="I1" s="67" t="s">
        <v>85</v>
      </c>
      <c r="J1" s="73" t="s">
        <v>107</v>
      </c>
      <c r="K1" s="69" t="s">
        <v>32</v>
      </c>
      <c r="L1" s="73" t="s">
        <v>159</v>
      </c>
      <c r="M1" s="69" t="s">
        <v>32</v>
      </c>
      <c r="N1" s="72" t="s">
        <v>14</v>
      </c>
      <c r="O1" s="69" t="s">
        <v>33</v>
      </c>
      <c r="P1" s="69" t="s">
        <v>32</v>
      </c>
      <c r="Q1" s="70" t="s">
        <v>197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226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266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192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203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204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207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205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211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257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258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274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278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5"/>
      <c r="TW1" s="75"/>
      <c r="TX1" s="75"/>
      <c r="TY1" s="75"/>
      <c r="TZ1" s="75"/>
      <c r="UA1" s="75"/>
      <c r="UB1" s="75"/>
      <c r="UC1" s="75"/>
      <c r="UD1" s="75"/>
      <c r="UE1" s="75"/>
      <c r="UF1" s="75"/>
      <c r="UG1" s="75"/>
      <c r="UH1" s="75"/>
      <c r="UI1" s="75"/>
      <c r="UJ1" s="75"/>
      <c r="UK1" s="75"/>
      <c r="UL1" s="75"/>
      <c r="UM1" s="75"/>
      <c r="UN1" s="75"/>
      <c r="UO1" s="75"/>
      <c r="UP1" s="75"/>
      <c r="UQ1" s="75"/>
      <c r="UR1" s="75"/>
      <c r="US1" s="75"/>
      <c r="UT1" s="75"/>
      <c r="UU1" s="75"/>
      <c r="UV1" s="75"/>
      <c r="UW1" s="75"/>
      <c r="UX1" s="75"/>
      <c r="UY1" s="75"/>
      <c r="UZ1" s="75"/>
      <c r="VA1" s="75"/>
      <c r="VB1" s="75"/>
      <c r="VC1" s="75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5" t="s">
        <v>66</v>
      </c>
      <c r="WM1" s="75"/>
      <c r="WN1" s="75"/>
      <c r="WO1" s="75"/>
      <c r="WP1" s="75"/>
      <c r="WQ1" s="75"/>
      <c r="WR1" s="75"/>
      <c r="WS1" s="75"/>
      <c r="WT1" s="75"/>
      <c r="WU1" s="75"/>
      <c r="WV1" s="75"/>
      <c r="WW1" s="75"/>
      <c r="WX1" s="75"/>
      <c r="WY1" s="75"/>
      <c r="WZ1" s="75"/>
      <c r="XA1" s="75"/>
      <c r="XB1" s="75"/>
      <c r="XC1" s="75"/>
      <c r="XD1" s="75"/>
      <c r="XE1" s="75"/>
      <c r="XF1" s="75"/>
      <c r="XG1" s="75"/>
      <c r="XH1" s="75"/>
      <c r="XI1" s="75"/>
      <c r="XJ1" s="75"/>
      <c r="XK1" s="75"/>
      <c r="XL1" s="75"/>
    </row>
    <row r="2" spans="1:636" ht="16" customHeight="1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99</v>
      </c>
      <c r="AH2" s="14" t="s">
        <v>132</v>
      </c>
      <c r="AI2" s="14" t="s">
        <v>21</v>
      </c>
      <c r="AJ2" s="14" t="s">
        <v>79</v>
      </c>
      <c r="AK2" s="14" t="s">
        <v>131</v>
      </c>
      <c r="AL2" s="14" t="s">
        <v>22</v>
      </c>
      <c r="AM2" s="14" t="s">
        <v>24</v>
      </c>
      <c r="AN2" s="14" t="s">
        <v>102</v>
      </c>
      <c r="AO2" s="14" t="s">
        <v>133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99</v>
      </c>
      <c r="BI2" s="13" t="s">
        <v>132</v>
      </c>
      <c r="BJ2" s="13" t="s">
        <v>21</v>
      </c>
      <c r="BK2" s="13" t="s">
        <v>79</v>
      </c>
      <c r="BL2" s="13" t="s">
        <v>131</v>
      </c>
      <c r="BM2" s="13" t="s">
        <v>22</v>
      </c>
      <c r="BN2" s="13" t="s">
        <v>24</v>
      </c>
      <c r="BO2" s="13" t="s">
        <v>102</v>
      </c>
      <c r="BP2" s="13" t="s">
        <v>133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99</v>
      </c>
      <c r="CJ2" s="14" t="s">
        <v>132</v>
      </c>
      <c r="CK2" s="14" t="s">
        <v>21</v>
      </c>
      <c r="CL2" s="14" t="s">
        <v>79</v>
      </c>
      <c r="CM2" s="14" t="s">
        <v>131</v>
      </c>
      <c r="CN2" s="14" t="s">
        <v>22</v>
      </c>
      <c r="CO2" s="14" t="s">
        <v>24</v>
      </c>
      <c r="CP2" s="14" t="s">
        <v>102</v>
      </c>
      <c r="CQ2" s="14" t="s">
        <v>133</v>
      </c>
      <c r="CR2" s="14" t="s">
        <v>23</v>
      </c>
      <c r="CS2" s="14" t="s">
        <v>18</v>
      </c>
      <c r="CT2" s="50" t="s">
        <v>24</v>
      </c>
      <c r="CU2" s="50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104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99</v>
      </c>
      <c r="DQ2" s="14" t="s">
        <v>132</v>
      </c>
      <c r="DR2" s="14" t="s">
        <v>21</v>
      </c>
      <c r="DS2" s="14" t="s">
        <v>79</v>
      </c>
      <c r="DT2" s="14" t="s">
        <v>131</v>
      </c>
      <c r="DU2" s="14" t="s">
        <v>22</v>
      </c>
      <c r="DV2" s="14" t="s">
        <v>24</v>
      </c>
      <c r="DW2" s="14" t="s">
        <v>105</v>
      </c>
      <c r="DX2" s="14" t="s">
        <v>134</v>
      </c>
      <c r="DY2" s="14" t="s">
        <v>104</v>
      </c>
      <c r="DZ2" s="14" t="s">
        <v>102</v>
      </c>
      <c r="EA2" s="14" t="s">
        <v>133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104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99</v>
      </c>
      <c r="EY2" s="13" t="s">
        <v>132</v>
      </c>
      <c r="EZ2" s="13" t="s">
        <v>21</v>
      </c>
      <c r="FA2" s="13" t="s">
        <v>79</v>
      </c>
      <c r="FB2" s="13" t="s">
        <v>131</v>
      </c>
      <c r="FC2" s="13" t="s">
        <v>22</v>
      </c>
      <c r="FD2" s="13" t="s">
        <v>24</v>
      </c>
      <c r="FE2" s="13" t="s">
        <v>105</v>
      </c>
      <c r="FF2" s="13" t="s">
        <v>134</v>
      </c>
      <c r="FG2" s="13" t="s">
        <v>104</v>
      </c>
      <c r="FH2" s="13" t="s">
        <v>102</v>
      </c>
      <c r="FI2" s="13" t="s">
        <v>133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104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99</v>
      </c>
      <c r="GG2" s="14" t="s">
        <v>132</v>
      </c>
      <c r="GH2" s="14" t="s">
        <v>21</v>
      </c>
      <c r="GI2" s="14" t="s">
        <v>79</v>
      </c>
      <c r="GJ2" s="14" t="s">
        <v>131</v>
      </c>
      <c r="GK2" s="14" t="s">
        <v>22</v>
      </c>
      <c r="GL2" s="14" t="s">
        <v>24</v>
      </c>
      <c r="GM2" s="14" t="s">
        <v>105</v>
      </c>
      <c r="GN2" s="14" t="s">
        <v>134</v>
      </c>
      <c r="GO2" s="14" t="s">
        <v>104</v>
      </c>
      <c r="GP2" s="14" t="s">
        <v>102</v>
      </c>
      <c r="GQ2" s="14" t="s">
        <v>133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104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99</v>
      </c>
      <c r="HO2" s="13" t="s">
        <v>132</v>
      </c>
      <c r="HP2" s="13" t="s">
        <v>21</v>
      </c>
      <c r="HQ2" s="13" t="s">
        <v>79</v>
      </c>
      <c r="HR2" s="13" t="s">
        <v>131</v>
      </c>
      <c r="HS2" s="13" t="s">
        <v>22</v>
      </c>
      <c r="HT2" s="13" t="s">
        <v>24</v>
      </c>
      <c r="HU2" s="13" t="s">
        <v>105</v>
      </c>
      <c r="HV2" s="13" t="s">
        <v>134</v>
      </c>
      <c r="HW2" s="13" t="s">
        <v>104</v>
      </c>
      <c r="HX2" s="13" t="s">
        <v>102</v>
      </c>
      <c r="HY2" s="13" t="s">
        <v>133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104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99</v>
      </c>
      <c r="IW2" s="14" t="s">
        <v>132</v>
      </c>
      <c r="IX2" s="14" t="s">
        <v>21</v>
      </c>
      <c r="IY2" s="14" t="s">
        <v>79</v>
      </c>
      <c r="IZ2" s="14" t="s">
        <v>131</v>
      </c>
      <c r="JA2" s="14" t="s">
        <v>22</v>
      </c>
      <c r="JB2" s="14" t="s">
        <v>24</v>
      </c>
      <c r="JC2" s="14" t="s">
        <v>105</v>
      </c>
      <c r="JD2" s="14" t="s">
        <v>134</v>
      </c>
      <c r="JE2" s="14" t="s">
        <v>104</v>
      </c>
      <c r="JF2" s="14" t="s">
        <v>102</v>
      </c>
      <c r="JG2" s="14" t="s">
        <v>133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104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99</v>
      </c>
      <c r="KE2" s="13" t="s">
        <v>132</v>
      </c>
      <c r="KF2" s="13" t="s">
        <v>21</v>
      </c>
      <c r="KG2" s="13" t="s">
        <v>79</v>
      </c>
      <c r="KH2" s="13" t="s">
        <v>131</v>
      </c>
      <c r="KI2" s="13" t="s">
        <v>22</v>
      </c>
      <c r="KJ2" s="13" t="s">
        <v>24</v>
      </c>
      <c r="KK2" s="13" t="s">
        <v>105</v>
      </c>
      <c r="KL2" s="13" t="s">
        <v>134</v>
      </c>
      <c r="KM2" s="13" t="s">
        <v>104</v>
      </c>
      <c r="KN2" s="13" t="s">
        <v>102</v>
      </c>
      <c r="KO2" s="13" t="s">
        <v>133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104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99</v>
      </c>
      <c r="LM2" s="14" t="s">
        <v>132</v>
      </c>
      <c r="LN2" s="14" t="s">
        <v>21</v>
      </c>
      <c r="LO2" s="14" t="s">
        <v>79</v>
      </c>
      <c r="LP2" s="14" t="s">
        <v>131</v>
      </c>
      <c r="LQ2" s="14" t="s">
        <v>22</v>
      </c>
      <c r="LR2" s="14" t="s">
        <v>24</v>
      </c>
      <c r="LS2" s="14" t="s">
        <v>105</v>
      </c>
      <c r="LT2" s="14" t="s">
        <v>134</v>
      </c>
      <c r="LU2" s="14" t="s">
        <v>104</v>
      </c>
      <c r="LV2" s="14" t="s">
        <v>102</v>
      </c>
      <c r="LW2" s="14" t="s">
        <v>133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104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99</v>
      </c>
      <c r="MU2" s="13" t="s">
        <v>132</v>
      </c>
      <c r="MV2" s="13" t="s">
        <v>21</v>
      </c>
      <c r="MW2" s="13" t="s">
        <v>79</v>
      </c>
      <c r="MX2" s="13" t="s">
        <v>131</v>
      </c>
      <c r="MY2" s="13" t="s">
        <v>22</v>
      </c>
      <c r="MZ2" s="13" t="s">
        <v>24</v>
      </c>
      <c r="NA2" s="13" t="s">
        <v>105</v>
      </c>
      <c r="NB2" s="13" t="s">
        <v>134</v>
      </c>
      <c r="NC2" s="13" t="s">
        <v>104</v>
      </c>
      <c r="ND2" s="13" t="s">
        <v>102</v>
      </c>
      <c r="NE2" s="13" t="s">
        <v>133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104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99</v>
      </c>
      <c r="OC2" s="14" t="s">
        <v>132</v>
      </c>
      <c r="OD2" s="14" t="s">
        <v>21</v>
      </c>
      <c r="OE2" s="14" t="s">
        <v>79</v>
      </c>
      <c r="OF2" s="14" t="s">
        <v>131</v>
      </c>
      <c r="OG2" s="14" t="s">
        <v>22</v>
      </c>
      <c r="OH2" s="14" t="s">
        <v>24</v>
      </c>
      <c r="OI2" s="14" t="s">
        <v>105</v>
      </c>
      <c r="OJ2" s="14" t="s">
        <v>134</v>
      </c>
      <c r="OK2" s="14" t="s">
        <v>104</v>
      </c>
      <c r="OL2" s="14" t="s">
        <v>102</v>
      </c>
      <c r="OM2" s="14" t="s">
        <v>133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104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99</v>
      </c>
      <c r="PK2" s="13" t="s">
        <v>132</v>
      </c>
      <c r="PL2" s="13" t="s">
        <v>21</v>
      </c>
      <c r="PM2" s="13" t="s">
        <v>79</v>
      </c>
      <c r="PN2" s="13" t="s">
        <v>131</v>
      </c>
      <c r="PO2" s="13" t="s">
        <v>22</v>
      </c>
      <c r="PP2" s="13" t="s">
        <v>24</v>
      </c>
      <c r="PQ2" s="13" t="s">
        <v>105</v>
      </c>
      <c r="PR2" s="13" t="s">
        <v>134</v>
      </c>
      <c r="PS2" s="13" t="s">
        <v>104</v>
      </c>
      <c r="PT2" s="13" t="s">
        <v>102</v>
      </c>
      <c r="PU2" s="13" t="s">
        <v>133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104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99</v>
      </c>
      <c r="QS2" s="14" t="s">
        <v>132</v>
      </c>
      <c r="QT2" s="14" t="s">
        <v>21</v>
      </c>
      <c r="QU2" s="14" t="s">
        <v>79</v>
      </c>
      <c r="QV2" s="14" t="s">
        <v>131</v>
      </c>
      <c r="QW2" s="14" t="s">
        <v>22</v>
      </c>
      <c r="QX2" s="14" t="s">
        <v>24</v>
      </c>
      <c r="QY2" s="14" t="s">
        <v>105</v>
      </c>
      <c r="QZ2" s="14" t="s">
        <v>134</v>
      </c>
      <c r="RA2" s="14" t="s">
        <v>104</v>
      </c>
      <c r="RB2" s="14" t="s">
        <v>102</v>
      </c>
      <c r="RC2" s="14" t="s">
        <v>133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104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99</v>
      </c>
      <c r="SA2" s="13" t="s">
        <v>132</v>
      </c>
      <c r="SB2" s="13" t="s">
        <v>21</v>
      </c>
      <c r="SC2" s="13" t="s">
        <v>79</v>
      </c>
      <c r="SD2" s="13" t="s">
        <v>131</v>
      </c>
      <c r="SE2" s="13" t="s">
        <v>22</v>
      </c>
      <c r="SF2" s="13" t="s">
        <v>24</v>
      </c>
      <c r="SG2" s="13" t="s">
        <v>105</v>
      </c>
      <c r="SH2" s="13" t="s">
        <v>134</v>
      </c>
      <c r="SI2" s="13" t="s">
        <v>104</v>
      </c>
      <c r="SJ2" s="13" t="s">
        <v>102</v>
      </c>
      <c r="SK2" s="13" t="s">
        <v>133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104</v>
      </c>
      <c r="SY2" s="71"/>
      <c r="SZ2" s="71"/>
      <c r="TA2" s="71"/>
      <c r="TB2" s="71"/>
      <c r="TC2" s="71" t="s">
        <v>23</v>
      </c>
      <c r="TD2" s="71"/>
      <c r="TE2" s="71"/>
      <c r="TF2" s="71"/>
      <c r="TG2" s="71"/>
      <c r="TH2" s="14" t="s">
        <v>99</v>
      </c>
      <c r="TI2" s="14" t="s">
        <v>132</v>
      </c>
      <c r="TJ2" s="14" t="s">
        <v>21</v>
      </c>
      <c r="TK2" s="14" t="s">
        <v>79</v>
      </c>
      <c r="TL2" s="14" t="s">
        <v>131</v>
      </c>
      <c r="TM2" s="14" t="s">
        <v>22</v>
      </c>
      <c r="TN2" s="14" t="s">
        <v>24</v>
      </c>
      <c r="TO2" s="14" t="s">
        <v>105</v>
      </c>
      <c r="TP2" s="14" t="s">
        <v>134</v>
      </c>
      <c r="TQ2" s="14" t="s">
        <v>104</v>
      </c>
      <c r="TR2" s="14" t="s">
        <v>102</v>
      </c>
      <c r="TS2" s="14" t="s">
        <v>133</v>
      </c>
      <c r="TT2" s="14" t="s">
        <v>23</v>
      </c>
      <c r="TU2" s="14" t="s">
        <v>18</v>
      </c>
      <c r="TV2" s="74" t="s">
        <v>19</v>
      </c>
      <c r="TW2" s="74"/>
      <c r="TX2" s="74"/>
      <c r="TY2" s="74"/>
      <c r="TZ2" s="74"/>
      <c r="UA2" s="74" t="s">
        <v>20</v>
      </c>
      <c r="UB2" s="74"/>
      <c r="UC2" s="74"/>
      <c r="UD2" s="74"/>
      <c r="UE2" s="74"/>
      <c r="UF2" s="74" t="s">
        <v>104</v>
      </c>
      <c r="UG2" s="74"/>
      <c r="UH2" s="74"/>
      <c r="UI2" s="74"/>
      <c r="UJ2" s="74"/>
      <c r="UK2" s="74" t="s">
        <v>23</v>
      </c>
      <c r="UL2" s="74"/>
      <c r="UM2" s="74"/>
      <c r="UN2" s="74"/>
      <c r="UO2" s="74"/>
      <c r="UP2" s="13" t="s">
        <v>99</v>
      </c>
      <c r="UQ2" s="13" t="s">
        <v>132</v>
      </c>
      <c r="UR2" s="13" t="s">
        <v>21</v>
      </c>
      <c r="US2" s="13" t="s">
        <v>79</v>
      </c>
      <c r="UT2" s="13" t="s">
        <v>131</v>
      </c>
      <c r="UU2" s="13" t="s">
        <v>22</v>
      </c>
      <c r="UV2" s="13" t="s">
        <v>24</v>
      </c>
      <c r="UW2" s="13" t="s">
        <v>105</v>
      </c>
      <c r="UX2" s="13" t="s">
        <v>134</v>
      </c>
      <c r="UY2" s="13" t="s">
        <v>104</v>
      </c>
      <c r="UZ2" s="13" t="s">
        <v>102</v>
      </c>
      <c r="VA2" s="13" t="s">
        <v>133</v>
      </c>
      <c r="VB2" s="13" t="s">
        <v>23</v>
      </c>
      <c r="VC2" s="13" t="s">
        <v>18</v>
      </c>
      <c r="VD2" s="71" t="s">
        <v>19</v>
      </c>
      <c r="VE2" s="71"/>
      <c r="VF2" s="71"/>
      <c r="VG2" s="71"/>
      <c r="VH2" s="71"/>
      <c r="VI2" s="71" t="s">
        <v>20</v>
      </c>
      <c r="VJ2" s="71"/>
      <c r="VK2" s="71"/>
      <c r="VL2" s="71"/>
      <c r="VM2" s="71"/>
      <c r="VN2" s="71" t="s">
        <v>104</v>
      </c>
      <c r="VO2" s="71"/>
      <c r="VP2" s="71"/>
      <c r="VQ2" s="71"/>
      <c r="VR2" s="71"/>
      <c r="VS2" s="71" t="s">
        <v>23</v>
      </c>
      <c r="VT2" s="71"/>
      <c r="VU2" s="71"/>
      <c r="VV2" s="71"/>
      <c r="VW2" s="71"/>
      <c r="VX2" s="14" t="s">
        <v>99</v>
      </c>
      <c r="VY2" s="14" t="s">
        <v>132</v>
      </c>
      <c r="VZ2" s="14" t="s">
        <v>21</v>
      </c>
      <c r="WA2" s="14" t="s">
        <v>79</v>
      </c>
      <c r="WB2" s="14" t="s">
        <v>131</v>
      </c>
      <c r="WC2" s="14" t="s">
        <v>22</v>
      </c>
      <c r="WD2" s="14" t="s">
        <v>24</v>
      </c>
      <c r="WE2" s="14" t="s">
        <v>105</v>
      </c>
      <c r="WF2" s="14" t="s">
        <v>134</v>
      </c>
      <c r="WG2" s="14" t="s">
        <v>104</v>
      </c>
      <c r="WH2" s="14" t="s">
        <v>102</v>
      </c>
      <c r="WI2" s="14" t="s">
        <v>133</v>
      </c>
      <c r="WJ2" s="14" t="s">
        <v>23</v>
      </c>
      <c r="WK2" s="14" t="s">
        <v>18</v>
      </c>
      <c r="WL2" s="74" t="s">
        <v>19</v>
      </c>
      <c r="WM2" s="74"/>
      <c r="WN2" s="74"/>
      <c r="WO2" s="74"/>
      <c r="WP2" s="74"/>
      <c r="WQ2" s="74" t="s">
        <v>20</v>
      </c>
      <c r="WR2" s="74"/>
      <c r="WS2" s="74"/>
      <c r="WT2" s="74"/>
      <c r="WU2" s="74"/>
      <c r="WV2" s="74" t="s">
        <v>23</v>
      </c>
      <c r="WW2" s="74"/>
      <c r="WX2" s="74"/>
      <c r="WY2" s="74"/>
      <c r="WZ2" s="74"/>
      <c r="XA2" s="13"/>
      <c r="XB2" s="13" t="s">
        <v>99</v>
      </c>
      <c r="XC2" s="13" t="s">
        <v>132</v>
      </c>
      <c r="XD2" s="13" t="s">
        <v>21</v>
      </c>
      <c r="XE2" s="13" t="s">
        <v>79</v>
      </c>
      <c r="XF2" s="13" t="s">
        <v>131</v>
      </c>
      <c r="XG2" s="13" t="s">
        <v>22</v>
      </c>
      <c r="XH2" s="13" t="s">
        <v>24</v>
      </c>
      <c r="XI2" s="13" t="s">
        <v>102</v>
      </c>
      <c r="XJ2" s="13" t="s">
        <v>133</v>
      </c>
      <c r="XK2" s="13" t="s">
        <v>23</v>
      </c>
      <c r="XL2" s="13" t="s">
        <v>18</v>
      </c>
    </row>
    <row r="3" spans="1:636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130</v>
      </c>
      <c r="U3" s="14" t="s">
        <v>29</v>
      </c>
      <c r="V3" s="14" t="s">
        <v>15</v>
      </c>
      <c r="W3" s="14" t="s">
        <v>16</v>
      </c>
      <c r="X3" s="14" t="s">
        <v>10</v>
      </c>
      <c r="Y3" s="14" t="s">
        <v>130</v>
      </c>
      <c r="Z3" s="14" t="s">
        <v>29</v>
      </c>
      <c r="AA3" s="14" t="s">
        <v>15</v>
      </c>
      <c r="AB3" s="14" t="s">
        <v>16</v>
      </c>
      <c r="AC3" s="14" t="s">
        <v>10</v>
      </c>
      <c r="AD3" s="14" t="s">
        <v>130</v>
      </c>
      <c r="AE3" s="14" t="s">
        <v>29</v>
      </c>
      <c r="AF3" s="14" t="s">
        <v>54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130</v>
      </c>
      <c r="AV3" s="13" t="s">
        <v>29</v>
      </c>
      <c r="AW3" s="13" t="s">
        <v>15</v>
      </c>
      <c r="AX3" s="13" t="s">
        <v>16</v>
      </c>
      <c r="AY3" s="13" t="s">
        <v>10</v>
      </c>
      <c r="AZ3" s="13" t="s">
        <v>130</v>
      </c>
      <c r="BA3" s="13" t="s">
        <v>29</v>
      </c>
      <c r="BB3" s="13" t="s">
        <v>15</v>
      </c>
      <c r="BC3" s="13" t="s">
        <v>16</v>
      </c>
      <c r="BD3" s="13" t="s">
        <v>10</v>
      </c>
      <c r="BE3" s="13" t="s">
        <v>130</v>
      </c>
      <c r="BF3" s="13" t="s">
        <v>29</v>
      </c>
      <c r="BG3" s="13" t="s">
        <v>54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130</v>
      </c>
      <c r="BW3" s="14" t="s">
        <v>29</v>
      </c>
      <c r="BX3" s="14" t="s">
        <v>15</v>
      </c>
      <c r="BY3" s="14" t="s">
        <v>16</v>
      </c>
      <c r="BZ3" s="14" t="s">
        <v>10</v>
      </c>
      <c r="CA3" s="14" t="s">
        <v>130</v>
      </c>
      <c r="CB3" s="14" t="s">
        <v>29</v>
      </c>
      <c r="CC3" s="14" t="s">
        <v>15</v>
      </c>
      <c r="CD3" s="14" t="s">
        <v>16</v>
      </c>
      <c r="CE3" s="14" t="s">
        <v>10</v>
      </c>
      <c r="CF3" s="14" t="s">
        <v>130</v>
      </c>
      <c r="CG3" s="14" t="s">
        <v>29</v>
      </c>
      <c r="CH3" s="14" t="s">
        <v>54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15</v>
      </c>
      <c r="CW3" s="14" t="s">
        <v>16</v>
      </c>
      <c r="CX3" s="14" t="s">
        <v>10</v>
      </c>
      <c r="CY3" s="14" t="s">
        <v>130</v>
      </c>
      <c r="CZ3" s="14" t="s">
        <v>29</v>
      </c>
      <c r="DA3" s="14" t="s">
        <v>15</v>
      </c>
      <c r="DB3" s="14" t="s">
        <v>16</v>
      </c>
      <c r="DC3" s="14" t="s">
        <v>10</v>
      </c>
      <c r="DD3" s="14" t="s">
        <v>130</v>
      </c>
      <c r="DE3" s="14" t="s">
        <v>29</v>
      </c>
      <c r="DF3" s="14" t="s">
        <v>15</v>
      </c>
      <c r="DG3" s="14" t="s">
        <v>16</v>
      </c>
      <c r="DH3" s="14" t="s">
        <v>10</v>
      </c>
      <c r="DI3" s="14" t="s">
        <v>130</v>
      </c>
      <c r="DJ3" s="14" t="s">
        <v>29</v>
      </c>
      <c r="DK3" s="14" t="s">
        <v>15</v>
      </c>
      <c r="DL3" s="14" t="s">
        <v>16</v>
      </c>
      <c r="DM3" s="14" t="s">
        <v>10</v>
      </c>
      <c r="DN3" s="14" t="s">
        <v>130</v>
      </c>
      <c r="DO3" s="14" t="s">
        <v>29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130</v>
      </c>
      <c r="EH3" s="13" t="s">
        <v>29</v>
      </c>
      <c r="EI3" s="13" t="s">
        <v>15</v>
      </c>
      <c r="EJ3" s="13" t="s">
        <v>16</v>
      </c>
      <c r="EK3" s="13" t="s">
        <v>10</v>
      </c>
      <c r="EL3" s="13" t="s">
        <v>130</v>
      </c>
      <c r="EM3" s="13" t="s">
        <v>29</v>
      </c>
      <c r="EN3" s="13" t="s">
        <v>15</v>
      </c>
      <c r="EO3" s="13" t="s">
        <v>16</v>
      </c>
      <c r="EP3" s="13" t="s">
        <v>10</v>
      </c>
      <c r="EQ3" s="13" t="s">
        <v>130</v>
      </c>
      <c r="ER3" s="13" t="s">
        <v>29</v>
      </c>
      <c r="ES3" s="13" t="s">
        <v>15</v>
      </c>
      <c r="ET3" s="13" t="s">
        <v>16</v>
      </c>
      <c r="EU3" s="13" t="s">
        <v>10</v>
      </c>
      <c r="EV3" s="13" t="s">
        <v>130</v>
      </c>
      <c r="EW3" s="13" t="s">
        <v>29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130</v>
      </c>
      <c r="FP3" s="14" t="s">
        <v>29</v>
      </c>
      <c r="FQ3" s="14" t="s">
        <v>15</v>
      </c>
      <c r="FR3" s="14" t="s">
        <v>16</v>
      </c>
      <c r="FS3" s="14" t="s">
        <v>10</v>
      </c>
      <c r="FT3" s="14" t="s">
        <v>130</v>
      </c>
      <c r="FU3" s="14" t="s">
        <v>29</v>
      </c>
      <c r="FV3" s="14" t="s">
        <v>15</v>
      </c>
      <c r="FW3" s="14" t="s">
        <v>16</v>
      </c>
      <c r="FX3" s="14" t="s">
        <v>10</v>
      </c>
      <c r="FY3" s="14" t="s">
        <v>130</v>
      </c>
      <c r="FZ3" s="14" t="s">
        <v>29</v>
      </c>
      <c r="GA3" s="14" t="s">
        <v>15</v>
      </c>
      <c r="GB3" s="14" t="s">
        <v>16</v>
      </c>
      <c r="GC3" s="14" t="s">
        <v>10</v>
      </c>
      <c r="GD3" s="14" t="s">
        <v>130</v>
      </c>
      <c r="GE3" s="14" t="s">
        <v>29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130</v>
      </c>
      <c r="GX3" s="13" t="s">
        <v>29</v>
      </c>
      <c r="GY3" s="13" t="s">
        <v>15</v>
      </c>
      <c r="GZ3" s="13" t="s">
        <v>16</v>
      </c>
      <c r="HA3" s="13" t="s">
        <v>10</v>
      </c>
      <c r="HB3" s="13" t="s">
        <v>130</v>
      </c>
      <c r="HC3" s="13" t="s">
        <v>29</v>
      </c>
      <c r="HD3" s="13" t="s">
        <v>15</v>
      </c>
      <c r="HE3" s="13" t="s">
        <v>16</v>
      </c>
      <c r="HF3" s="13" t="s">
        <v>10</v>
      </c>
      <c r="HG3" s="13" t="s">
        <v>130</v>
      </c>
      <c r="HH3" s="13" t="s">
        <v>29</v>
      </c>
      <c r="HI3" s="13" t="s">
        <v>15</v>
      </c>
      <c r="HJ3" s="13" t="s">
        <v>16</v>
      </c>
      <c r="HK3" s="13" t="s">
        <v>10</v>
      </c>
      <c r="HL3" s="13" t="s">
        <v>130</v>
      </c>
      <c r="HM3" s="13" t="s">
        <v>29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130</v>
      </c>
      <c r="IF3" s="14" t="s">
        <v>29</v>
      </c>
      <c r="IG3" s="14" t="s">
        <v>15</v>
      </c>
      <c r="IH3" s="14" t="s">
        <v>16</v>
      </c>
      <c r="II3" s="14" t="s">
        <v>10</v>
      </c>
      <c r="IJ3" s="14" t="s">
        <v>130</v>
      </c>
      <c r="IK3" s="14" t="s">
        <v>29</v>
      </c>
      <c r="IL3" s="14" t="s">
        <v>15</v>
      </c>
      <c r="IM3" s="14" t="s">
        <v>16</v>
      </c>
      <c r="IN3" s="14" t="s">
        <v>10</v>
      </c>
      <c r="IO3" s="14" t="s">
        <v>130</v>
      </c>
      <c r="IP3" s="14" t="s">
        <v>29</v>
      </c>
      <c r="IQ3" s="14" t="s">
        <v>15</v>
      </c>
      <c r="IR3" s="14" t="s">
        <v>16</v>
      </c>
      <c r="IS3" s="14" t="s">
        <v>10</v>
      </c>
      <c r="IT3" s="14" t="s">
        <v>130</v>
      </c>
      <c r="IU3" s="14" t="s">
        <v>29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130</v>
      </c>
      <c r="JN3" s="13" t="s">
        <v>29</v>
      </c>
      <c r="JO3" s="13" t="s">
        <v>15</v>
      </c>
      <c r="JP3" s="13" t="s">
        <v>16</v>
      </c>
      <c r="JQ3" s="13" t="s">
        <v>10</v>
      </c>
      <c r="JR3" s="13" t="s">
        <v>130</v>
      </c>
      <c r="JS3" s="13" t="s">
        <v>29</v>
      </c>
      <c r="JT3" s="13" t="s">
        <v>15</v>
      </c>
      <c r="JU3" s="13" t="s">
        <v>16</v>
      </c>
      <c r="JV3" s="13" t="s">
        <v>10</v>
      </c>
      <c r="JW3" s="13" t="s">
        <v>130</v>
      </c>
      <c r="JX3" s="13" t="s">
        <v>29</v>
      </c>
      <c r="JY3" s="13" t="s">
        <v>15</v>
      </c>
      <c r="JZ3" s="13" t="s">
        <v>16</v>
      </c>
      <c r="KA3" s="13" t="s">
        <v>10</v>
      </c>
      <c r="KB3" s="13" t="s">
        <v>130</v>
      </c>
      <c r="KC3" s="13" t="s">
        <v>29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130</v>
      </c>
      <c r="KV3" s="14" t="s">
        <v>29</v>
      </c>
      <c r="KW3" s="14" t="s">
        <v>15</v>
      </c>
      <c r="KX3" s="14" t="s">
        <v>16</v>
      </c>
      <c r="KY3" s="14" t="s">
        <v>10</v>
      </c>
      <c r="KZ3" s="14" t="s">
        <v>130</v>
      </c>
      <c r="LA3" s="14" t="s">
        <v>29</v>
      </c>
      <c r="LB3" s="14" t="s">
        <v>15</v>
      </c>
      <c r="LC3" s="14" t="s">
        <v>16</v>
      </c>
      <c r="LD3" s="14" t="s">
        <v>10</v>
      </c>
      <c r="LE3" s="14" t="s">
        <v>130</v>
      </c>
      <c r="LF3" s="14" t="s">
        <v>29</v>
      </c>
      <c r="LG3" s="14" t="s">
        <v>15</v>
      </c>
      <c r="LH3" s="14" t="s">
        <v>16</v>
      </c>
      <c r="LI3" s="14" t="s">
        <v>10</v>
      </c>
      <c r="LJ3" s="14" t="s">
        <v>130</v>
      </c>
      <c r="LK3" s="14" t="s">
        <v>29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130</v>
      </c>
      <c r="MD3" s="13" t="s">
        <v>29</v>
      </c>
      <c r="ME3" s="13" t="s">
        <v>15</v>
      </c>
      <c r="MF3" s="13" t="s">
        <v>16</v>
      </c>
      <c r="MG3" s="13" t="s">
        <v>10</v>
      </c>
      <c r="MH3" s="13" t="s">
        <v>130</v>
      </c>
      <c r="MI3" s="13" t="s">
        <v>29</v>
      </c>
      <c r="MJ3" s="13" t="s">
        <v>15</v>
      </c>
      <c r="MK3" s="13" t="s">
        <v>16</v>
      </c>
      <c r="ML3" s="13" t="s">
        <v>10</v>
      </c>
      <c r="MM3" s="13" t="s">
        <v>130</v>
      </c>
      <c r="MN3" s="13" t="s">
        <v>29</v>
      </c>
      <c r="MO3" s="13" t="s">
        <v>15</v>
      </c>
      <c r="MP3" s="13" t="s">
        <v>16</v>
      </c>
      <c r="MQ3" s="13" t="s">
        <v>10</v>
      </c>
      <c r="MR3" s="13" t="s">
        <v>130</v>
      </c>
      <c r="MS3" s="13" t="s">
        <v>29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130</v>
      </c>
      <c r="NL3" s="14" t="s">
        <v>29</v>
      </c>
      <c r="NM3" s="14" t="s">
        <v>15</v>
      </c>
      <c r="NN3" s="14" t="s">
        <v>16</v>
      </c>
      <c r="NO3" s="14" t="s">
        <v>10</v>
      </c>
      <c r="NP3" s="14" t="s">
        <v>130</v>
      </c>
      <c r="NQ3" s="14" t="s">
        <v>29</v>
      </c>
      <c r="NR3" s="14" t="s">
        <v>15</v>
      </c>
      <c r="NS3" s="14" t="s">
        <v>16</v>
      </c>
      <c r="NT3" s="14" t="s">
        <v>10</v>
      </c>
      <c r="NU3" s="14" t="s">
        <v>130</v>
      </c>
      <c r="NV3" s="14" t="s">
        <v>29</v>
      </c>
      <c r="NW3" s="14" t="s">
        <v>15</v>
      </c>
      <c r="NX3" s="14" t="s">
        <v>16</v>
      </c>
      <c r="NY3" s="14" t="s">
        <v>10</v>
      </c>
      <c r="NZ3" s="14" t="s">
        <v>130</v>
      </c>
      <c r="OA3" s="14" t="s">
        <v>29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130</v>
      </c>
      <c r="OT3" s="13" t="s">
        <v>29</v>
      </c>
      <c r="OU3" s="13" t="s">
        <v>15</v>
      </c>
      <c r="OV3" s="13" t="s">
        <v>16</v>
      </c>
      <c r="OW3" s="13" t="s">
        <v>10</v>
      </c>
      <c r="OX3" s="13" t="s">
        <v>130</v>
      </c>
      <c r="OY3" s="13" t="s">
        <v>29</v>
      </c>
      <c r="OZ3" s="13" t="s">
        <v>15</v>
      </c>
      <c r="PA3" s="13" t="s">
        <v>16</v>
      </c>
      <c r="PB3" s="13" t="s">
        <v>10</v>
      </c>
      <c r="PC3" s="13" t="s">
        <v>130</v>
      </c>
      <c r="PD3" s="13" t="s">
        <v>29</v>
      </c>
      <c r="PE3" s="13" t="s">
        <v>15</v>
      </c>
      <c r="PF3" s="13" t="s">
        <v>16</v>
      </c>
      <c r="PG3" s="13" t="s">
        <v>10</v>
      </c>
      <c r="PH3" s="13" t="s">
        <v>130</v>
      </c>
      <c r="PI3" s="13" t="s">
        <v>29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130</v>
      </c>
      <c r="QB3" s="14" t="s">
        <v>29</v>
      </c>
      <c r="QC3" s="14" t="s">
        <v>15</v>
      </c>
      <c r="QD3" s="14" t="s">
        <v>16</v>
      </c>
      <c r="QE3" s="14" t="s">
        <v>10</v>
      </c>
      <c r="QF3" s="14" t="s">
        <v>130</v>
      </c>
      <c r="QG3" s="14" t="s">
        <v>29</v>
      </c>
      <c r="QH3" s="14" t="s">
        <v>15</v>
      </c>
      <c r="QI3" s="14" t="s">
        <v>16</v>
      </c>
      <c r="QJ3" s="14" t="s">
        <v>10</v>
      </c>
      <c r="QK3" s="14" t="s">
        <v>130</v>
      </c>
      <c r="QL3" s="14" t="s">
        <v>29</v>
      </c>
      <c r="QM3" s="14" t="s">
        <v>15</v>
      </c>
      <c r="QN3" s="14" t="s">
        <v>16</v>
      </c>
      <c r="QO3" s="14" t="s">
        <v>10</v>
      </c>
      <c r="QP3" s="14" t="s">
        <v>130</v>
      </c>
      <c r="QQ3" s="14" t="s">
        <v>29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130</v>
      </c>
      <c r="RJ3" s="13" t="s">
        <v>29</v>
      </c>
      <c r="RK3" s="13" t="s">
        <v>15</v>
      </c>
      <c r="RL3" s="13" t="s">
        <v>16</v>
      </c>
      <c r="RM3" s="13" t="s">
        <v>10</v>
      </c>
      <c r="RN3" s="13" t="s">
        <v>130</v>
      </c>
      <c r="RO3" s="13" t="s">
        <v>29</v>
      </c>
      <c r="RP3" s="13" t="s">
        <v>15</v>
      </c>
      <c r="RQ3" s="13" t="s">
        <v>16</v>
      </c>
      <c r="RR3" s="13" t="s">
        <v>10</v>
      </c>
      <c r="RS3" s="13" t="s">
        <v>130</v>
      </c>
      <c r="RT3" s="13" t="s">
        <v>29</v>
      </c>
      <c r="RU3" s="13" t="s">
        <v>15</v>
      </c>
      <c r="RV3" s="13" t="s">
        <v>16</v>
      </c>
      <c r="RW3" s="13" t="s">
        <v>10</v>
      </c>
      <c r="RX3" s="13" t="s">
        <v>130</v>
      </c>
      <c r="RY3" s="13" t="s">
        <v>29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130</v>
      </c>
      <c r="SR3" s="14" t="s">
        <v>29</v>
      </c>
      <c r="SS3" s="14" t="s">
        <v>15</v>
      </c>
      <c r="ST3" s="14" t="s">
        <v>16</v>
      </c>
      <c r="SU3" s="14" t="s">
        <v>10</v>
      </c>
      <c r="SV3" s="14" t="s">
        <v>130</v>
      </c>
      <c r="SW3" s="14" t="s">
        <v>29</v>
      </c>
      <c r="SX3" s="14" t="s">
        <v>15</v>
      </c>
      <c r="SY3" s="14" t="s">
        <v>16</v>
      </c>
      <c r="SZ3" s="14" t="s">
        <v>10</v>
      </c>
      <c r="TA3" s="14" t="s">
        <v>130</v>
      </c>
      <c r="TB3" s="14" t="s">
        <v>29</v>
      </c>
      <c r="TC3" s="14" t="s">
        <v>15</v>
      </c>
      <c r="TD3" s="14" t="s">
        <v>16</v>
      </c>
      <c r="TE3" s="14" t="s">
        <v>10</v>
      </c>
      <c r="TF3" s="14" t="s">
        <v>130</v>
      </c>
      <c r="TG3" s="14" t="s">
        <v>29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130</v>
      </c>
      <c r="TZ3" s="13" t="s">
        <v>29</v>
      </c>
      <c r="UA3" s="13" t="s">
        <v>15</v>
      </c>
      <c r="UB3" s="13" t="s">
        <v>16</v>
      </c>
      <c r="UC3" s="13" t="s">
        <v>10</v>
      </c>
      <c r="UD3" s="13" t="s">
        <v>130</v>
      </c>
      <c r="UE3" s="13" t="s">
        <v>29</v>
      </c>
      <c r="UF3" s="13" t="s">
        <v>15</v>
      </c>
      <c r="UG3" s="13" t="s">
        <v>16</v>
      </c>
      <c r="UH3" s="13" t="s">
        <v>10</v>
      </c>
      <c r="UI3" s="13" t="s">
        <v>130</v>
      </c>
      <c r="UJ3" s="13" t="s">
        <v>29</v>
      </c>
      <c r="UK3" s="13" t="s">
        <v>15</v>
      </c>
      <c r="UL3" s="13" t="s">
        <v>16</v>
      </c>
      <c r="UM3" s="13" t="s">
        <v>10</v>
      </c>
      <c r="UN3" s="13" t="s">
        <v>130</v>
      </c>
      <c r="UO3" s="13" t="s">
        <v>29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130</v>
      </c>
      <c r="VH3" s="14" t="s">
        <v>29</v>
      </c>
      <c r="VI3" s="14" t="s">
        <v>15</v>
      </c>
      <c r="VJ3" s="14" t="s">
        <v>16</v>
      </c>
      <c r="VK3" s="14" t="s">
        <v>10</v>
      </c>
      <c r="VL3" s="14" t="s">
        <v>130</v>
      </c>
      <c r="VM3" s="14" t="s">
        <v>29</v>
      </c>
      <c r="VN3" s="14" t="s">
        <v>15</v>
      </c>
      <c r="VO3" s="14" t="s">
        <v>16</v>
      </c>
      <c r="VP3" s="14" t="s">
        <v>10</v>
      </c>
      <c r="VQ3" s="14" t="s">
        <v>130</v>
      </c>
      <c r="VR3" s="14" t="s">
        <v>29</v>
      </c>
      <c r="VS3" s="14" t="s">
        <v>15</v>
      </c>
      <c r="VT3" s="14" t="s">
        <v>16</v>
      </c>
      <c r="VU3" s="14" t="s">
        <v>10</v>
      </c>
      <c r="VV3" s="14" t="s">
        <v>130</v>
      </c>
      <c r="VW3" s="14" t="s">
        <v>29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130</v>
      </c>
      <c r="WP3" s="13" t="s">
        <v>29</v>
      </c>
      <c r="WQ3" s="13" t="s">
        <v>15</v>
      </c>
      <c r="WR3" s="13" t="s">
        <v>16</v>
      </c>
      <c r="WS3" s="13" t="s">
        <v>10</v>
      </c>
      <c r="WT3" s="13" t="s">
        <v>130</v>
      </c>
      <c r="WU3" s="13" t="s">
        <v>29</v>
      </c>
      <c r="WV3" s="13" t="s">
        <v>15</v>
      </c>
      <c r="WW3" s="13" t="s">
        <v>16</v>
      </c>
      <c r="WX3" s="13" t="s">
        <v>10</v>
      </c>
      <c r="WY3" s="13" t="s">
        <v>130</v>
      </c>
      <c r="WZ3" s="13" t="s">
        <v>29</v>
      </c>
      <c r="XA3" s="13" t="s">
        <v>54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184</v>
      </c>
      <c r="C4" s="4" t="s">
        <v>183</v>
      </c>
      <c r="D4" s="4" t="s">
        <v>182</v>
      </c>
      <c r="E4" s="9">
        <f>SUM(J4,L4,N4)</f>
        <v>101.97000000000001</v>
      </c>
      <c r="F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P","")</f>
        <v>P</v>
      </c>
      <c r="G4" s="3" t="str">
        <f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,AND(TJ4&gt;=TU$27,TJ4&lt;&gt;""),AND(TM4&gt;=TU$27,TM4&lt;&gt;""),AND(TQ4&gt;=TU$27,TQ4&lt;&gt;""),AND(TT4&gt;=TU$27,TT4&lt;&gt;""),AND(UR4&gt;=VC$27,UR4&lt;&gt;""),AND(UU4&gt;=VC$27,UU4&lt;&gt;""),AND(UY4&gt;=VC$27,UY4&lt;&gt;""),AND(VB4&gt;=VC$27,VB4&lt;&gt;""),AND(VZ4&gt;=WK$27,VZ4&lt;&gt;""),AND(WC4&gt;=WK$27,WC4&lt;&gt;""),AND(WG4&gt;=WK$27,WG4&lt;&gt;""),AND(WJ4&gt;=WK$27,WJ4&lt;&gt;"")),"P","")</f>
        <v>P</v>
      </c>
      <c r="H4" s="36" t="str">
        <f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Excellence",IF(I4="P","Worlds Team",IF(F4="P","National Team","")))))</f>
        <v>Excellence</v>
      </c>
      <c r="I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BUL (Oct 8)</v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8"/>
      <c r="BH4" s="39" t="str">
        <f>IF(AT4&gt;0,AT4,"")</f>
        <v/>
      </c>
      <c r="BI4" s="39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2">
        <v>8.5</v>
      </c>
      <c r="BT4" s="22">
        <v>9.1999999999999993</v>
      </c>
      <c r="BU4" s="22">
        <v>14.6</v>
      </c>
      <c r="BV4" s="22">
        <v>18.12</v>
      </c>
      <c r="BW4" s="22">
        <v>0.4</v>
      </c>
      <c r="BX4" s="22">
        <v>2.35</v>
      </c>
      <c r="BY4" s="22">
        <v>2.8</v>
      </c>
      <c r="BZ4" s="22">
        <v>5.5</v>
      </c>
      <c r="CA4" s="22">
        <v>5.2</v>
      </c>
      <c r="CB4" s="22">
        <v>0</v>
      </c>
      <c r="CC4" s="22">
        <v>8.15</v>
      </c>
      <c r="CD4" s="22">
        <v>9.3000000000000007</v>
      </c>
      <c r="CE4" s="22">
        <v>14.6</v>
      </c>
      <c r="CF4" s="22">
        <v>16.100000000000001</v>
      </c>
      <c r="CG4" s="22">
        <v>0</v>
      </c>
      <c r="CH4" s="27"/>
      <c r="CI4" s="38">
        <f>IF(BU4&gt;0,BU4,"")</f>
        <v>14.6</v>
      </c>
      <c r="CJ4" s="38">
        <f>IF(BV4&gt;0,BV4,"")</f>
        <v>18.12</v>
      </c>
      <c r="CK4" s="40">
        <f>IF(SUM(BS4:BV4)-BW4&gt;0,SUM(BS4:BV4)-BW4,"")</f>
        <v>50.02</v>
      </c>
      <c r="CL4" s="40">
        <f>IF(BZ4&gt;0,BZ4,"")</f>
        <v>5.5</v>
      </c>
      <c r="CM4" s="40">
        <f>IF(CA4&gt;0,CA4,"")</f>
        <v>5.2</v>
      </c>
      <c r="CN4" s="40">
        <f>IF(SUM(BX4:CA4)-CB4&gt;0,SUM(BX4:CA4)-CB4,"")</f>
        <v>15.850000000000001</v>
      </c>
      <c r="CO4" s="40">
        <f>IF(CK4="","",MAX(CK4,CN4))</f>
        <v>50.02</v>
      </c>
      <c r="CP4" s="40">
        <f>IF(CE4&gt;0,CE4,"")</f>
        <v>14.6</v>
      </c>
      <c r="CQ4" s="40">
        <f>IF(CF4&gt;0,CF4,"")</f>
        <v>16.100000000000001</v>
      </c>
      <c r="CR4" s="40">
        <f>IF(SUM(CC4:CF4)-CG4&gt;0,SUM(CC4:CF4)-CG4,"")</f>
        <v>48.150000000000006</v>
      </c>
      <c r="CS4" s="40">
        <f>IF(SUM(CO4,CR4)&gt;0,SUM(CO4,CR4),"")</f>
        <v>98.170000000000016</v>
      </c>
      <c r="CT4" s="51">
        <f>IF(MAX(DV4,FD4,GL4,HT4,JB4,KJ4,LR4,MZ4,OH4,PP4,QX4,SF4,TN4,UV4,WD4)-IF(L4="",0,L4)&gt;0.001,MAX(DV4,FD4,GL4,HT4,JB4,KJ4,LR4,MZ4,OH4,PP4,QX4,SF4,TN4,UV4,WD4)-IF(L4="",0,L4),"")</f>
        <v>2.1599999999999966</v>
      </c>
      <c r="CU4" s="51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3.7999999999999972</v>
      </c>
      <c r="CV4" s="17">
        <v>3.05</v>
      </c>
      <c r="CW4" s="17">
        <v>3.6</v>
      </c>
      <c r="CX4" s="17">
        <v>6.7</v>
      </c>
      <c r="CY4" s="17">
        <v>7.08</v>
      </c>
      <c r="CZ4" s="17">
        <v>0</v>
      </c>
      <c r="DA4" s="17">
        <v>7.4</v>
      </c>
      <c r="DB4" s="17">
        <v>9.25</v>
      </c>
      <c r="DC4" s="17">
        <v>15.6</v>
      </c>
      <c r="DD4" s="17">
        <v>18.059999999999999</v>
      </c>
      <c r="DE4" s="17">
        <v>0</v>
      </c>
      <c r="DF4" s="17"/>
      <c r="DG4" s="17"/>
      <c r="DH4" s="17"/>
      <c r="DI4" s="17"/>
      <c r="DJ4" s="17"/>
      <c r="DK4" s="17">
        <v>7.6</v>
      </c>
      <c r="DL4" s="17">
        <v>9.0500000000000007</v>
      </c>
      <c r="DM4" s="17">
        <v>15.6</v>
      </c>
      <c r="DN4" s="17">
        <v>18.78</v>
      </c>
      <c r="DO4" s="17">
        <v>0</v>
      </c>
      <c r="DP4" s="40">
        <f>IF(CX4&gt;0,CX4,"")</f>
        <v>6.7</v>
      </c>
      <c r="DQ4" s="40">
        <f>IF(CY4&gt;0,CY4,"")</f>
        <v>7.08</v>
      </c>
      <c r="DR4" s="40">
        <f>IF(SUM(CV4:CY4)-CZ4&gt;0,SUM(CV4:CY4)-CZ4,"")</f>
        <v>20.43</v>
      </c>
      <c r="DS4" s="40">
        <f>IF(DC4&gt;0,DC4,"")</f>
        <v>15.6</v>
      </c>
      <c r="DT4" s="40">
        <f>IF(DD4&gt;0,DD4,"")</f>
        <v>18.059999999999999</v>
      </c>
      <c r="DU4" s="40">
        <f>IF(SUM(DA4:DD4)-DE4&gt;0,SUM(DA4:DD4)-DE4,"")</f>
        <v>50.31</v>
      </c>
      <c r="DV4" s="40">
        <f>IF(MAX(DR4,DU4)&gt;0,MAX(DR4,DU4),"")</f>
        <v>50.31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>
        <f>IF(DM4&gt;0,DM4,"")</f>
        <v>15.6</v>
      </c>
      <c r="EA4" s="40">
        <f>IF(DN4&gt;0,DN4,"")</f>
        <v>18.78</v>
      </c>
      <c r="EB4" s="40">
        <f>IF(SUM(DK4:DN4)-DO4&gt;0,SUM(DK4:DN4)-DO4,"")</f>
        <v>51.03</v>
      </c>
      <c r="EC4" s="40">
        <f>IF(SUM(DV4,EB4)&gt;0,SUM(DV4,EB4),"")</f>
        <v>101.34</v>
      </c>
      <c r="ED4" s="18">
        <v>4.7</v>
      </c>
      <c r="EE4" s="18">
        <v>5.65</v>
      </c>
      <c r="EF4" s="18">
        <v>9.8000000000000007</v>
      </c>
      <c r="EG4" s="18">
        <v>10.1</v>
      </c>
      <c r="EH4" s="18">
        <v>0</v>
      </c>
      <c r="EI4" s="18">
        <v>7.2</v>
      </c>
      <c r="EJ4" s="18">
        <v>9.0500000000000007</v>
      </c>
      <c r="EK4" s="18">
        <v>15.6</v>
      </c>
      <c r="EL4" s="18">
        <v>16.22</v>
      </c>
      <c r="EM4" s="18">
        <v>0.4</v>
      </c>
      <c r="EN4" s="18"/>
      <c r="EO4" s="18"/>
      <c r="EP4" s="18"/>
      <c r="EQ4" s="18"/>
      <c r="ER4" s="18"/>
      <c r="ES4" s="18">
        <v>7.75</v>
      </c>
      <c r="ET4" s="18">
        <v>9.1</v>
      </c>
      <c r="EU4" s="18">
        <v>15.6</v>
      </c>
      <c r="EV4" s="18">
        <v>19.5</v>
      </c>
      <c r="EW4" s="18">
        <v>0</v>
      </c>
      <c r="EX4" s="11">
        <f>IF(EF4&gt;0,EF4,"")</f>
        <v>9.8000000000000007</v>
      </c>
      <c r="EY4" s="11">
        <f>IF(EG4&gt;0,EG4,"")</f>
        <v>10.1</v>
      </c>
      <c r="EZ4" s="11">
        <f>IF(SUM(ED4:EG4)-EH4&gt;0,SUM(ED4:EG4)-EH4,"")</f>
        <v>30.25</v>
      </c>
      <c r="FA4" s="11">
        <f>IF(EK4&gt;0,EK4,"")</f>
        <v>15.6</v>
      </c>
      <c r="FB4" s="11">
        <f>IF(EL4&gt;0,EL4,"")</f>
        <v>16.22</v>
      </c>
      <c r="FC4" s="11">
        <f>IF(SUM(EI4:EL4)-EM4&gt;0,SUM(EI4:EL4)-EM4,"")</f>
        <v>47.67</v>
      </c>
      <c r="FD4" s="11">
        <f>IF(MAX(EZ4,FC4)&gt;0,MAX(EZ4,FC4),"")</f>
        <v>47.67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15.6</v>
      </c>
      <c r="FI4" s="11">
        <f>IF(EV4&gt;0,EV4,"")</f>
        <v>19.5</v>
      </c>
      <c r="FJ4" s="11">
        <f>IF(SUM(ES4:EV4)-EW4&gt;0,SUM(ES4:EV4)-EW4,"")</f>
        <v>51.95</v>
      </c>
      <c r="FK4" s="11">
        <f>IF(SUM(FD4,FJ4)&gt;0,SUM(FD4,FJ4),"")</f>
        <v>99.62</v>
      </c>
      <c r="FL4" s="17">
        <v>0.8</v>
      </c>
      <c r="FM4" s="17">
        <v>0.9</v>
      </c>
      <c r="FN4" s="17">
        <v>2</v>
      </c>
      <c r="FO4" s="17">
        <v>1.6</v>
      </c>
      <c r="FP4" s="17">
        <v>0</v>
      </c>
      <c r="FQ4" s="17">
        <v>7.65</v>
      </c>
      <c r="FR4" s="17">
        <v>9.35</v>
      </c>
      <c r="FS4" s="17">
        <v>15.6</v>
      </c>
      <c r="FT4" s="17">
        <v>16.64</v>
      </c>
      <c r="FU4" s="17">
        <v>0</v>
      </c>
      <c r="FV4" s="17"/>
      <c r="FW4" s="17"/>
      <c r="FX4" s="17"/>
      <c r="FY4" s="17"/>
      <c r="FZ4" s="17"/>
      <c r="GA4" s="17">
        <v>7.25</v>
      </c>
      <c r="GB4" s="17">
        <v>9.0500000000000007</v>
      </c>
      <c r="GC4" s="17">
        <v>15.6</v>
      </c>
      <c r="GD4" s="17">
        <v>16.579999999999998</v>
      </c>
      <c r="GE4" s="17">
        <v>0</v>
      </c>
      <c r="GF4" s="40">
        <f>IF(FN4&gt;0,FN4,"")</f>
        <v>2</v>
      </c>
      <c r="GG4" s="40">
        <f>IF(FO4&gt;0,FO4,"")</f>
        <v>1.6</v>
      </c>
      <c r="GH4" s="40">
        <f>IF(SUM(FL4:FO4)-FP4&gt;0,SUM(FL4:FO4)-FP4,"")</f>
        <v>5.3000000000000007</v>
      </c>
      <c r="GI4" s="40">
        <f>IF(FS4&gt;0,FS4,"")</f>
        <v>15.6</v>
      </c>
      <c r="GJ4" s="40">
        <f>IF(FT4&gt;0,FT4,"")</f>
        <v>16.64</v>
      </c>
      <c r="GK4" s="40">
        <f>IF(SUM(FQ4:FT4)-FU4&gt;0,SUM(FQ4:FT4)-FU4,"")</f>
        <v>49.24</v>
      </c>
      <c r="GL4" s="40">
        <f>IF(MAX(GH4,GK4)&gt;0,MAX(GH4,GK4),"")</f>
        <v>49.24</v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>
        <f>IF(GC4&gt;0,GC4,"")</f>
        <v>15.6</v>
      </c>
      <c r="GQ4" s="40">
        <f>IF(GD4&gt;0,GD4,"")</f>
        <v>16.579999999999998</v>
      </c>
      <c r="GR4" s="40">
        <f>IF(SUM(GA4:GD4)-GE4&gt;0,SUM(GA4:GD4)-GE4,"")</f>
        <v>48.48</v>
      </c>
      <c r="GS4" s="40">
        <f>IF(SUM(GL4,GR4)&gt;0,SUM(GL4,GR4),"")</f>
        <v>97.72</v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>
        <v>7.6</v>
      </c>
      <c r="NI4" s="17">
        <v>8.9499999999999993</v>
      </c>
      <c r="NJ4" s="17">
        <v>15.6</v>
      </c>
      <c r="NK4" s="17">
        <v>18.14</v>
      </c>
      <c r="NL4" s="17">
        <v>0</v>
      </c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>
        <v>7.75</v>
      </c>
      <c r="NX4" s="17">
        <v>9.1</v>
      </c>
      <c r="NY4" s="17">
        <v>15.6</v>
      </c>
      <c r="NZ4" s="17">
        <v>18.04</v>
      </c>
      <c r="OA4" s="17">
        <v>0</v>
      </c>
      <c r="OB4" s="40">
        <f>IF(NJ4&gt;0,NJ4,"")</f>
        <v>15.6</v>
      </c>
      <c r="OC4" s="40">
        <f>IF(NK4&gt;0,NK4,"")</f>
        <v>18.14</v>
      </c>
      <c r="OD4" s="40">
        <f>IF(SUM(NH4:NK4)-NL4&gt;0,SUM(NH4:NK4)-NL4,"")</f>
        <v>50.29</v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>
        <f>IF(MAX(OD4,OG4)&gt;0,MAX(OD4,OG4),"")</f>
        <v>50.29</v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>
        <f>IF(NY4&gt;0,NY4,"")</f>
        <v>15.6</v>
      </c>
      <c r="OM4" s="40">
        <f>IF(NZ4&gt;0,NZ4,"")</f>
        <v>18.04</v>
      </c>
      <c r="ON4" s="40">
        <f>IF(SUM(NW4:NZ4)-OA4&gt;0,SUM(NW4:NZ4)-OA4,"")</f>
        <v>50.49</v>
      </c>
      <c r="OO4" s="40">
        <f>IF(SUM(OH4,ON4)&gt;0,SUM(OH4,ON4),"")</f>
        <v>100.78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 t="str">
        <f>IF(PZ4&gt;0,PZ4,"")</f>
        <v/>
      </c>
      <c r="QS4" s="40" t="str">
        <f>IF(QA4&gt;0,QA4,"")</f>
        <v/>
      </c>
      <c r="QT4" s="40" t="str">
        <f>IF(SUM(PX4:QA4)-QB4&gt;0,SUM(PX4:QA4)-QB4,"")</f>
        <v/>
      </c>
      <c r="QU4" s="40" t="str">
        <f>IF(QE4&gt;0,QE4,"")</f>
        <v/>
      </c>
      <c r="QV4" s="40" t="str">
        <f>IF(QF4&gt;0,QF4,"")</f>
        <v/>
      </c>
      <c r="QW4" s="40" t="str">
        <f>IF(SUM(QC4:QF4)-QG4&gt;0,SUM(QC4:QF4)-QG4,"")</f>
        <v/>
      </c>
      <c r="QX4" s="40" t="str">
        <f>IF(MAX(QT4,QW4)&gt;0,MAX(QT4,QW4),"")</f>
        <v/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IF(SUM(WD4,WJ4)&gt;0,SUM(WD4,WJ4),"")</f>
        <v/>
      </c>
      <c r="WL4" s="26">
        <f>IF($CH4="P",BS4,(BS4+AR4)/2)</f>
        <v>4.25</v>
      </c>
      <c r="WM4" s="26">
        <f>IF($CH4="P",BT4,(BT4+AS4)/2)</f>
        <v>4.5999999999999996</v>
      </c>
      <c r="WN4" s="26">
        <f>IF($CH4="P",BU4,(BU4+AT4)/2)</f>
        <v>7.3</v>
      </c>
      <c r="WO4" s="26">
        <f>IF($CH4="P",BV4,(BV4+AU4)/2)</f>
        <v>9.06</v>
      </c>
      <c r="WP4" s="26">
        <f>IF($CH4="P",BW4,(BW4+AV4)/2)</f>
        <v>0.2</v>
      </c>
      <c r="WQ4" s="26">
        <f>IF($CH4="P",BX4,(BX4+AW4)/2)</f>
        <v>1.175</v>
      </c>
      <c r="WR4" s="26">
        <f>IF($CH4="P",BY4,(BY4+AX4)/2)</f>
        <v>1.4</v>
      </c>
      <c r="WS4" s="26">
        <f>IF($CH4="P",BZ4,(BZ4+AY4)/2)</f>
        <v>2.75</v>
      </c>
      <c r="WT4" s="26">
        <f>IF($CH4="P",CA4,(CA4+AZ4)/2)</f>
        <v>2.6</v>
      </c>
      <c r="WU4" s="26">
        <f>IF($CH4="P",CB4,(CB4+BA4)/2)</f>
        <v>0</v>
      </c>
      <c r="WV4" s="26">
        <f>IF($CH4="P",CC4,(CC4+BB4)/2)</f>
        <v>4.0750000000000002</v>
      </c>
      <c r="WW4" s="26">
        <f>IF($CH4="P",CD4,(CD4+BC4)/2)</f>
        <v>4.6500000000000004</v>
      </c>
      <c r="WX4" s="26">
        <f>IF($CH4="P",CE4,(CE4+BD4)/2)</f>
        <v>7.3</v>
      </c>
      <c r="WY4" s="26">
        <f>IF($CH4="P",CF4,(CF4+BE4)/2)</f>
        <v>8.0500000000000007</v>
      </c>
      <c r="WZ4" s="26">
        <f>IF($CH4="P",CG4,(CG4+BF4)/2)</f>
        <v>0</v>
      </c>
      <c r="XA4" s="28" t="s">
        <v>55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231</v>
      </c>
      <c r="C5" s="4" t="s">
        <v>230</v>
      </c>
      <c r="D5" s="4" t="s">
        <v>281</v>
      </c>
      <c r="E5" s="9">
        <f>SUM(J5,L5,N5)</f>
        <v>89.25</v>
      </c>
      <c r="F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P","")</f>
        <v>P</v>
      </c>
      <c r="G5" s="3" t="str">
        <f>IF(OR(AND(AI5&gt;=AQ$27,AI5&lt;&gt;"",AF5=""),AND(AL5&gt;=AQ$27,AL5&lt;&gt;"",AF5=""),AND(AP5&gt;=AQ$27,AP5&lt;&gt;"",AF5=""),AND(BJ5&gt;=BR$27,BJ5&lt;&gt;"",BG5=""),AND(BM5&gt;=BR$27,BM5&lt;&gt;"",BG5=""),AND(BQ5&gt;=BR$27,BQ5&lt;&gt;"",BG5=""),AND(CK5&gt;=CS$27,CK5&lt;&gt;"",CH5=""),AND(CN5&gt;=CS$27,CN5&lt;&gt;"",CH5=""),AND(CR5&gt;=CS$27,CR5&lt;&gt;"",CH5=""),AND(DR5&gt;=EC$27,DR5&lt;&gt;""),AND(DU5&gt;=EC$27,DU5&lt;&gt;""),AND(DY5&gt;=EC$27,DY5&lt;&gt;""),AND(EB5&gt;=EC$27,EB5&lt;&gt;""),AND(EZ5&gt;=FK$27,EZ5&lt;&gt;""),AND(FC5&gt;=FK$27,FC5&lt;&gt;""),AND(FG5&gt;=FK$27,FG5&lt;&gt;""),AND(FJ5&gt;=FK$27,FJ5&lt;&gt;""),AND(GH5&gt;=GS$27,GH5&lt;&gt;""),AND(GK5&gt;=GS$27,GK5&lt;&gt;""),AND(GO5&gt;=GS$27,GO5&lt;&gt;""),AND(GR5&gt;=GS$27,GR5&lt;&gt;""),AND(HP5&gt;=IA$27,HP5&lt;&gt;""),AND(HS5&gt;=IA$27,HS5&lt;&gt;""),AND(HW5&gt;=IA$27,HW5&lt;&gt;""),AND(HZ5&gt;=IA$27,HZ5&lt;&gt;""),AND(IX5&gt;=JI$27,IX5&lt;&gt;""),AND(JA5&gt;=JI$27,JA5&lt;&gt;""),AND(JE5&gt;=JI$27,JE5&lt;&gt;""),AND(JH5&gt;=JI$27,JH5&lt;&gt;""),AND(KF5&gt;=KQ$27,KF5&lt;&gt;""),AND(KI5&gt;=KQ$27,KI5&lt;&gt;""),AND(KM5&gt;=KQ$27,KM5&lt;&gt;""),AND(KP5&gt;=KQ$27,KP5&lt;&gt;""),AND(LN5&gt;=LY$27,LN5&lt;&gt;""),AND(LQ5&gt;=LY$27,LQ5&lt;&gt;""),AND(LU5&gt;=LY$27,LU5&lt;&gt;""),AND(LX5&gt;=LY$27,LX5&lt;&gt;""),AND(MV5&gt;=NG$27,MV5&lt;&gt;""),AND(MY5&gt;=NG$27,MY5&lt;&gt;""),AND(NC5&gt;=NG$27,NC5&lt;&gt;""),AND(NF5&gt;=NG$27,NF5&lt;&gt;""),AND(OD5&gt;=OO$27,OD5&lt;&gt;""),AND(OG5&gt;=OO$27,OG5&lt;&gt;""),AND(OK5&gt;=OO$27,OK5&lt;&gt;""),AND(ON5&gt;=OO$27,ON5&lt;&gt;""),AND(PL5&gt;=PW$27,PL5&lt;&gt;""),AND(PO5&gt;=PW$27,PO5&lt;&gt;""),AND(PS5&gt;=PW$27,PS5&lt;&gt;""),AND(PV5&gt;=PW$27,PV5&lt;&gt;""),AND(QT5&gt;=RE$27,QT5&lt;&gt;""),AND(QW5&gt;=RE$27,QW5&lt;&gt;""),AND(RA5&gt;=RE$27,RA5&lt;&gt;""),AND(RD5&gt;=RE$27,RD5&lt;&gt;""),AND(SB5&gt;=SM$27,SB5&lt;&gt;""),AND(SE5&gt;=SM$27,SE5&lt;&gt;""),AND(SI5&gt;=SM$27,SI5&lt;&gt;""),AND(SL5&gt;=SM$27,SL5&lt;&gt;""),AND(TJ5&gt;=TU$27,TJ5&lt;&gt;""),AND(TM5&gt;=TU$27,TM5&lt;&gt;""),AND(TQ5&gt;=TU$27,TQ5&lt;&gt;""),AND(TT5&gt;=TU$27,TT5&lt;&gt;""),AND(UR5&gt;=VC$27,UR5&lt;&gt;""),AND(UU5&gt;=VC$27,UU5&lt;&gt;""),AND(UY5&gt;=VC$27,UY5&lt;&gt;""),AND(VB5&gt;=VC$27,VB5&lt;&gt;""),AND(VZ5&gt;=WK$27,VZ5&lt;&gt;""),AND(WC5&gt;=WK$27,WC5&lt;&gt;""),AND(WG5&gt;=WK$27,WG5&lt;&gt;""),AND(WJ5&gt;=WK$27,WJ5&lt;&gt;"")),"P","")</f>
        <v>P</v>
      </c>
      <c r="H5" s="36" t="str">
        <f>IF(AND(G5="P",F5=""),"No DD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Merit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Excellence",IF(I5="P","Worlds Team",IF(F5="P","National Team","")))))</f>
        <v>National Team</v>
      </c>
      <c r="I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5.75</v>
      </c>
      <c r="AS5" s="26">
        <v>6.6</v>
      </c>
      <c r="AT5" s="26">
        <v>10.3</v>
      </c>
      <c r="AU5" s="26">
        <v>11.84</v>
      </c>
      <c r="AV5" s="26">
        <v>0</v>
      </c>
      <c r="AW5" s="26">
        <v>8.4499999999999993</v>
      </c>
      <c r="AX5" s="26">
        <v>9.3000000000000007</v>
      </c>
      <c r="AY5" s="26">
        <v>14.2</v>
      </c>
      <c r="AZ5" s="26">
        <v>17.899999999999999</v>
      </c>
      <c r="BA5" s="26">
        <v>0</v>
      </c>
      <c r="BB5" s="26">
        <v>6.95</v>
      </c>
      <c r="BC5" s="26">
        <v>7.75</v>
      </c>
      <c r="BD5" s="26">
        <v>9.8000000000000007</v>
      </c>
      <c r="BE5" s="26">
        <v>14.9</v>
      </c>
      <c r="BF5" s="26">
        <v>0</v>
      </c>
      <c r="BG5" s="28"/>
      <c r="BH5" s="39">
        <f>IF(AT5&gt;0,AT5,"")</f>
        <v>10.3</v>
      </c>
      <c r="BI5" s="39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  <c r="CD5" s="22"/>
      <c r="CE5" s="22"/>
      <c r="CF5" s="22"/>
      <c r="CG5" s="22"/>
      <c r="CH5" s="27"/>
      <c r="CI5" s="38" t="str">
        <f>IF(BU5&gt;0,BU5,"")</f>
        <v/>
      </c>
      <c r="CJ5" s="38" t="str">
        <f>IF(BV5&gt;0,BV5,"")</f>
        <v/>
      </c>
      <c r="CK5" s="40" t="str">
        <f>IF(SUM(BS5:BV5)-BW5&gt;0,SUM(BS5:BV5)-BW5,"")</f>
        <v/>
      </c>
      <c r="CL5" s="40" t="str">
        <f>IF(BZ5&gt;0,BZ5,"")</f>
        <v/>
      </c>
      <c r="CM5" s="40" t="str">
        <f>IF(CA5&gt;0,CA5,"")</f>
        <v/>
      </c>
      <c r="CN5" s="40" t="str">
        <f>IF(SUM(BX5:CA5)-CB5&gt;0,SUM(BX5:CA5)-CB5,"")</f>
        <v/>
      </c>
      <c r="CO5" s="40" t="str">
        <f>IF(CK5="","",MAX(CK5,CN5))</f>
        <v/>
      </c>
      <c r="CP5" s="40" t="str">
        <f>IF(CE5&gt;0,CE5,"")</f>
        <v/>
      </c>
      <c r="CQ5" s="40" t="str">
        <f>IF(CF5&gt;0,CF5,"")</f>
        <v/>
      </c>
      <c r="CR5" s="40" t="str">
        <f>IF(SUM(CC5:CF5)-CG5&gt;0,SUM(CC5:CF5)-CG5,"")</f>
        <v/>
      </c>
      <c r="CS5" s="40" t="str">
        <f>IF(SUM(CO5,CR5)&gt;0,SUM(CO5,CR5),"")</f>
        <v/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0" t="str">
        <f>IF(NJ5&gt;0,NJ5,"")</f>
        <v/>
      </c>
      <c r="OC5" s="40" t="str">
        <f>IF(NK5&gt;0,NK5,"")</f>
        <v/>
      </c>
      <c r="OD5" s="40" t="str">
        <f>IF(SUM(NH5:NK5)-NL5&gt;0,SUM(NH5:NK5)-NL5,"")</f>
        <v/>
      </c>
      <c r="OE5" s="40" t="str">
        <f>IF(NO5&gt;0,NO5,"")</f>
        <v/>
      </c>
      <c r="OF5" s="40" t="str">
        <f>IF(NP5&gt;0,NP5,"")</f>
        <v/>
      </c>
      <c r="OG5" s="40" t="str">
        <f>IF(SUM(NM5:NP5)-NQ5&gt;0,SUM(NM5:NP5)-NQ5,"")</f>
        <v/>
      </c>
      <c r="OH5" s="40" t="str">
        <f>IF(MAX(OD5,OG5)&gt;0,MAX(OD5,OG5),"")</f>
        <v/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 t="str">
        <f>IF(NY5&gt;0,NY5,"")</f>
        <v/>
      </c>
      <c r="OM5" s="40" t="str">
        <f>IF(NZ5&gt;0,NZ5,"")</f>
        <v/>
      </c>
      <c r="ON5" s="40" t="str">
        <f>IF(SUM(NW5:NZ5)-OA5&gt;0,SUM(NW5:NZ5)-OA5,"")</f>
        <v/>
      </c>
      <c r="OO5" s="40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IF(SUM(WD5,WJ5)&gt;0,SUM(WD5,WJ5),"")</f>
        <v/>
      </c>
      <c r="WL5" s="26">
        <f>IF($CH5="P",BS5,(BS5+AR5)/2)</f>
        <v>2.875</v>
      </c>
      <c r="WM5" s="26">
        <f>IF($CH5="P",BT5,(BT5+AS5)/2)</f>
        <v>3.3</v>
      </c>
      <c r="WN5" s="26">
        <f>IF($CH5="P",BU5,(BU5+AT5)/2)</f>
        <v>5.15</v>
      </c>
      <c r="WO5" s="26">
        <f>IF($CH5="P",BV5,(BV5+AU5)/2)</f>
        <v>5.92</v>
      </c>
      <c r="WP5" s="26">
        <f>IF($CH5="P",BW5,(BW5+AV5)/2)</f>
        <v>0</v>
      </c>
      <c r="WQ5" s="26">
        <f>IF($CH5="P",BX5,(BX5+AW5)/2)</f>
        <v>4.2249999999999996</v>
      </c>
      <c r="WR5" s="26">
        <f>IF($CH5="P",BY5,(BY5+AX5)/2)</f>
        <v>4.6500000000000004</v>
      </c>
      <c r="WS5" s="26">
        <f>IF($CH5="P",BZ5,(BZ5+AY5)/2)</f>
        <v>7.1</v>
      </c>
      <c r="WT5" s="26">
        <f>IF($CH5="P",CA5,(CA5+AZ5)/2)</f>
        <v>8.9499999999999993</v>
      </c>
      <c r="WU5" s="26">
        <f>IF($CH5="P",CB5,(CB5+BA5)/2)</f>
        <v>0</v>
      </c>
      <c r="WV5" s="26">
        <f>IF($CH5="P",CC5,(CC5+BB5)/2)</f>
        <v>3.4750000000000001</v>
      </c>
      <c r="WW5" s="26">
        <f>IF($CH5="P",CD5,(CD5+BC5)/2)</f>
        <v>3.875</v>
      </c>
      <c r="WX5" s="26">
        <f>IF($CH5="P",CE5,(CE5+BD5)/2)</f>
        <v>4.9000000000000004</v>
      </c>
      <c r="WY5" s="26">
        <f>IF($CH5="P",CF5,(CF5+BE5)/2)</f>
        <v>7.45</v>
      </c>
      <c r="WZ5" s="26">
        <f>IF($CH5="P",CG5,(CG5+BF5)/2)</f>
        <v>0</v>
      </c>
      <c r="XA5" s="28" t="s">
        <v>55</v>
      </c>
      <c r="XB5" s="11">
        <f>IF(WN5&gt;0,WN5,"")</f>
        <v>5.15</v>
      </c>
      <c r="XC5" s="11">
        <f>IF(WO5&gt;0,WO5,"")</f>
        <v>5.92</v>
      </c>
      <c r="XD5" s="11">
        <f>IF(SUM(WL5:WO5)-WP5&gt;0,SUM(WL5:WO5)-WP5,"")</f>
        <v>17.244999999999997</v>
      </c>
      <c r="XE5" s="11">
        <f>IF(WS5&gt;0,WS5,"")</f>
        <v>7.1</v>
      </c>
      <c r="XF5" s="11">
        <f>IF(WT5&gt;0,WT5,"")</f>
        <v>8.9499999999999993</v>
      </c>
      <c r="XG5" s="11">
        <f>IF(SUM(WQ5:WT5)-WU5&gt;0,SUM(WQ5:WT5)-WU5,"")</f>
        <v>24.924999999999997</v>
      </c>
      <c r="XH5" s="11">
        <f>IF(MAX(XD5,XG5)&gt;0,MAX(XD5,XG5),"")</f>
        <v>24.924999999999997</v>
      </c>
      <c r="XI5" s="11">
        <f>IF(WX5&gt;0,WX5,"")</f>
        <v>4.9000000000000004</v>
      </c>
      <c r="XJ5" s="11">
        <f>IF(WY5&gt;0,WY5,"")</f>
        <v>7.45</v>
      </c>
      <c r="XK5" s="11">
        <f>IF(SUM(WV5:WY5)-WZ5&gt;0,SUM(WV5:WY5)-WZ5,"")</f>
        <v>19.7</v>
      </c>
      <c r="XL5" s="11">
        <f>IF(SUM(XH5,XK5)&gt;0,SUM(XH5,XK5),"")</f>
        <v>44.625</v>
      </c>
    </row>
    <row r="6" spans="1:636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193</v>
      </c>
      <c r="C6" s="4" t="s">
        <v>128</v>
      </c>
      <c r="D6" s="4" t="s">
        <v>194</v>
      </c>
      <c r="E6" s="9">
        <f>SUM(J6,L6,N6)</f>
        <v>48.33</v>
      </c>
      <c r="F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P","")</f>
        <v>P</v>
      </c>
      <c r="G6" s="3" t="str">
        <f>IF(OR(AND(AI6&gt;=AQ$27,AI6&lt;&gt;"",AF6=""),AND(AL6&gt;=AQ$27,AL6&lt;&gt;"",AF6=""),AND(AP6&gt;=AQ$27,AP6&lt;&gt;"",AF6=""),AND(BJ6&gt;=BR$27,BJ6&lt;&gt;"",BG6=""),AND(BM6&gt;=BR$27,BM6&lt;&gt;"",BG6=""),AND(BQ6&gt;=BR$27,BQ6&lt;&gt;"",BG6=""),AND(CK6&gt;=CS$27,CK6&lt;&gt;"",CH6=""),AND(CN6&gt;=CS$27,CN6&lt;&gt;"",CH6=""),AND(CR6&gt;=CS$27,CR6&lt;&gt;"",CH6=""),AND(DR6&gt;=EC$27,DR6&lt;&gt;""),AND(DU6&gt;=EC$27,DU6&lt;&gt;""),AND(DY6&gt;=EC$27,DY6&lt;&gt;""),AND(EB6&gt;=EC$27,EB6&lt;&gt;""),AND(EZ6&gt;=FK$27,EZ6&lt;&gt;""),AND(FC6&gt;=FK$27,FC6&lt;&gt;""),AND(FG6&gt;=FK$27,FG6&lt;&gt;""),AND(FJ6&gt;=FK$27,FJ6&lt;&gt;""),AND(GH6&gt;=GS$27,GH6&lt;&gt;""),AND(GK6&gt;=GS$27,GK6&lt;&gt;""),AND(GO6&gt;=GS$27,GO6&lt;&gt;""),AND(GR6&gt;=GS$27,GR6&lt;&gt;""),AND(HP6&gt;=IA$27,HP6&lt;&gt;""),AND(HS6&gt;=IA$27,HS6&lt;&gt;""),AND(HW6&gt;=IA$27,HW6&lt;&gt;""),AND(HZ6&gt;=IA$27,HZ6&lt;&gt;""),AND(IX6&gt;=JI$27,IX6&lt;&gt;""),AND(JA6&gt;=JI$27,JA6&lt;&gt;""),AND(JE6&gt;=JI$27,JE6&lt;&gt;""),AND(JH6&gt;=JI$27,JH6&lt;&gt;""),AND(KF6&gt;=KQ$27,KF6&lt;&gt;""),AND(KI6&gt;=KQ$27,KI6&lt;&gt;""),AND(KM6&gt;=KQ$27,KM6&lt;&gt;""),AND(KP6&gt;=KQ$27,KP6&lt;&gt;""),AND(LN6&gt;=LY$27,LN6&lt;&gt;""),AND(LQ6&gt;=LY$27,LQ6&lt;&gt;""),AND(LU6&gt;=LY$27,LU6&lt;&gt;""),AND(LX6&gt;=LY$27,LX6&lt;&gt;""),AND(MV6&gt;=NG$27,MV6&lt;&gt;""),AND(MY6&gt;=NG$27,MY6&lt;&gt;""),AND(NC6&gt;=NG$27,NC6&lt;&gt;""),AND(NF6&gt;=NG$27,NF6&lt;&gt;""),AND(OD6&gt;=OO$27,OD6&lt;&gt;""),AND(OG6&gt;=OO$27,OG6&lt;&gt;""),AND(OK6&gt;=OO$27,OK6&lt;&gt;""),AND(ON6&gt;=OO$27,ON6&lt;&gt;""),AND(PL6&gt;=PW$27,PL6&lt;&gt;""),AND(PO6&gt;=PW$27,PO6&lt;&gt;""),AND(PS6&gt;=PW$27,PS6&lt;&gt;""),AND(PV6&gt;=PW$27,PV6&lt;&gt;""),AND(QT6&gt;=RE$27,QT6&lt;&gt;""),AND(QW6&gt;=RE$27,QW6&lt;&gt;""),AND(RA6&gt;=RE$27,RA6&lt;&gt;""),AND(RD6&gt;=RE$27,RD6&lt;&gt;""),AND(SB6&gt;=SM$27,SB6&lt;&gt;""),AND(SE6&gt;=SM$27,SE6&lt;&gt;""),AND(SI6&gt;=SM$27,SI6&lt;&gt;""),AND(SL6&gt;=SM$27,SL6&lt;&gt;""),AND(TJ6&gt;=TU$27,TJ6&lt;&gt;""),AND(TM6&gt;=TU$27,TM6&lt;&gt;""),AND(TQ6&gt;=TU$27,TQ6&lt;&gt;""),AND(TT6&gt;=TU$27,TT6&lt;&gt;""),AND(UR6&gt;=VC$27,UR6&lt;&gt;""),AND(UU6&gt;=VC$27,UU6&lt;&gt;""),AND(UY6&gt;=VC$27,UY6&lt;&gt;""),AND(VB6&gt;=VC$27,VB6&lt;&gt;""),AND(VZ6&gt;=WK$27,VZ6&lt;&gt;""),AND(WC6&gt;=WK$27,WC6&lt;&gt;""),AND(WG6&gt;=WK$27,WG6&lt;&gt;""),AND(WJ6&gt;=WK$27,WJ6&lt;&gt;"")),"P","")</f>
        <v>P</v>
      </c>
      <c r="H6" s="36" t="str">
        <f>IF(AND(G6="P",F6=""),"No DD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Merit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Excellence",IF(I6="P","Worlds Team",IF(F6="P","National Team","")))))</f>
        <v>National Team</v>
      </c>
      <c r="I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/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48.33</v>
      </c>
      <c r="O6" s="11" t="str">
        <f>IF(N6="","",IF(N6=CT6,"("&amp;CT$2&amp;")",IF(N6=CU6,"("&amp;CU$2&amp;")")))</f>
        <v>(Prelim)</v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>2023 World Championships (Nov 10)</v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8"/>
      <c r="BH6" s="39" t="str">
        <f>IF(AT6&gt;0,AT6,"")</f>
        <v/>
      </c>
      <c r="BI6" s="39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  <c r="CD6" s="22"/>
      <c r="CE6" s="22"/>
      <c r="CF6" s="22"/>
      <c r="CG6" s="22"/>
      <c r="CH6" s="27"/>
      <c r="CI6" s="38" t="str">
        <f>IF(BU6&gt;0,BU6,"")</f>
        <v/>
      </c>
      <c r="CJ6" s="38" t="str">
        <f>IF(BV6&gt;0,BV6,"")</f>
        <v/>
      </c>
      <c r="CK6" s="40" t="str">
        <f>IF(SUM(BS6:BV6)-BW6&gt;0,SUM(BS6:BV6)-BW6,"")</f>
        <v/>
      </c>
      <c r="CL6" s="40" t="str">
        <f>IF(BZ6&gt;0,BZ6,"")</f>
        <v/>
      </c>
      <c r="CM6" s="40" t="str">
        <f>IF(CA6&gt;0,CA6,"")</f>
        <v/>
      </c>
      <c r="CN6" s="40" t="str">
        <f>IF(SUM(BX6:CA6)-CB6&gt;0,SUM(BX6:CA6)-CB6,"")</f>
        <v/>
      </c>
      <c r="CO6" s="40" t="str">
        <f>IF(CK6="","",MAX(CK6,CN6))</f>
        <v/>
      </c>
      <c r="CP6" s="40" t="str">
        <f>IF(CE6&gt;0,CE6,"")</f>
        <v/>
      </c>
      <c r="CQ6" s="40" t="str">
        <f>IF(CF6&gt;0,CF6,"")</f>
        <v/>
      </c>
      <c r="CR6" s="40" t="str">
        <f>IF(SUM(CC6:CF6)-CG6&gt;0,SUM(CC6:CF6)-CG6,"")</f>
        <v/>
      </c>
      <c r="CS6" s="40" t="str">
        <f>IF(SUM(CO6,CR6)&gt;0,SUM(CO6,CR6),"")</f>
        <v/>
      </c>
      <c r="CT6" s="51">
        <f>IF(MAX(DV6,FD6,GL6,HT6,JB6,KJ6,LR6,MZ6,OH6,PP6,QX6,SF6,TN6,UV6,WD6)-IF(L6="",0,L6)&gt;0.001,MAX(DV6,FD6,GL6,HT6,JB6,KJ6,LR6,MZ6,OH6,PP6,QX6,SF6,TN6,UV6,WD6)-IF(L6="",0,L6),"")</f>
        <v>48.33</v>
      </c>
      <c r="CU6" s="51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>18.810000000000002</v>
      </c>
      <c r="CV6" s="17">
        <v>1.45</v>
      </c>
      <c r="CW6" s="17">
        <v>1.55</v>
      </c>
      <c r="CX6" s="17">
        <v>3.2</v>
      </c>
      <c r="CY6" s="17">
        <v>3.58</v>
      </c>
      <c r="CZ6" s="17">
        <v>0</v>
      </c>
      <c r="DA6" s="17">
        <v>6.75</v>
      </c>
      <c r="DB6" s="17">
        <v>9.0500000000000007</v>
      </c>
      <c r="DC6" s="17">
        <v>14.8</v>
      </c>
      <c r="DD6" s="17">
        <v>12.08</v>
      </c>
      <c r="DE6" s="17">
        <v>0</v>
      </c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>
        <f>IF(CX6&gt;0,CX6,"")</f>
        <v>3.2</v>
      </c>
      <c r="DQ6" s="40">
        <f>IF(CY6&gt;0,CY6,"")</f>
        <v>3.58</v>
      </c>
      <c r="DR6" s="40">
        <f>IF(SUM(CV6:CY6)-CZ6&gt;0,SUM(CV6:CY6)-CZ6,"")</f>
        <v>9.7800000000000011</v>
      </c>
      <c r="DS6" s="40">
        <f>IF(DC6&gt;0,DC6,"")</f>
        <v>14.8</v>
      </c>
      <c r="DT6" s="40">
        <f>IF(DD6&gt;0,DD6,"")</f>
        <v>12.08</v>
      </c>
      <c r="DU6" s="40">
        <f>IF(SUM(DA6:DD6)-DE6&gt;0,SUM(DA6:DD6)-DE6,"")</f>
        <v>42.68</v>
      </c>
      <c r="DV6" s="40">
        <f>IF(MAX(DR6,DU6)&gt;0,MAX(DR6,DU6),"")</f>
        <v>42.68</v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>
        <f>IF(SUM(DV6,EB6)&gt;0,SUM(DV6,EB6),"")</f>
        <v>42.68</v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IF(SUM(FD6,FJ6)&gt;0,SUM(FD6,FJ6),"")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IF(SUM(GL6,GR6)&gt;0,SUM(GL6,GR6),"")</f>
        <v/>
      </c>
      <c r="GT6" s="18">
        <v>7.2</v>
      </c>
      <c r="GU6" s="18">
        <v>9.25</v>
      </c>
      <c r="GV6" s="18">
        <v>14.4</v>
      </c>
      <c r="GW6" s="18">
        <v>17.48</v>
      </c>
      <c r="GX6" s="18">
        <v>0</v>
      </c>
      <c r="GY6" s="18">
        <v>7.1</v>
      </c>
      <c r="GZ6" s="18">
        <v>8.9</v>
      </c>
      <c r="HA6" s="18">
        <v>14.4</v>
      </c>
      <c r="HB6" s="18">
        <v>15.56</v>
      </c>
      <c r="HC6" s="18">
        <v>0</v>
      </c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>
        <f>IF(GV6&gt;0,GV6,"")</f>
        <v>14.4</v>
      </c>
      <c r="HO6" s="11">
        <f>IF(GW6&gt;0,GW6,"")</f>
        <v>17.48</v>
      </c>
      <c r="HP6" s="11">
        <f>IF(SUM(GT6:GW6)-GX6&gt;0,SUM(GT6:GW6)-GX6,"")</f>
        <v>48.33</v>
      </c>
      <c r="HQ6" s="11">
        <f>IF(HA6&gt;0,HA6,"")</f>
        <v>14.4</v>
      </c>
      <c r="HR6" s="11">
        <f>IF(HB6&gt;0,HB6,"")</f>
        <v>15.56</v>
      </c>
      <c r="HS6" s="11">
        <f>IF(SUM(GY6:HB6)-HC6&gt;0,SUM(GY6:HB6)-HC6,"")</f>
        <v>45.96</v>
      </c>
      <c r="HT6" s="11">
        <f>IF(MAX(HP6,HS6)&gt;0,MAX(HP6,HS6),"")</f>
        <v>48.33</v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>
        <f>IF(SUM(HT6,HZ6)&gt;0,SUM(HT6,HZ6),"")</f>
        <v>48.33</v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>
        <v>2.95</v>
      </c>
      <c r="IR6" s="17">
        <v>3.6</v>
      </c>
      <c r="IS6" s="17">
        <v>6.5</v>
      </c>
      <c r="IT6" s="17">
        <v>5.96</v>
      </c>
      <c r="IU6" s="17">
        <v>0.2</v>
      </c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>
        <f>IF(IS6&gt;0,IS6,"")</f>
        <v>6.5</v>
      </c>
      <c r="JG6" s="40">
        <f>IF(IT6&gt;0,IT6,"")</f>
        <v>5.96</v>
      </c>
      <c r="JH6" s="40">
        <f>IF(SUM(IQ6:IT6)-IU6&gt;0,SUM(IQ6:IT6)-IU6,"")</f>
        <v>18.810000000000002</v>
      </c>
      <c r="JI6" s="40">
        <f>IF(SUM(JB6,JH6)&gt;0,SUM(JB6,JH6),"")</f>
        <v>18.810000000000002</v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IF(SUM(KJ6,KP6)&gt;0,SUM(KJ6,KP6),"")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IF(SUM(WD6,WJ6)&gt;0,SUM(WD6,WJ6),"")</f>
        <v/>
      </c>
      <c r="WL6" s="26">
        <f>IF($CH6="P",BS6,(BS6+AR6)/2)</f>
        <v>0</v>
      </c>
      <c r="WM6" s="26">
        <f>IF($CH6="P",BT6,(BT6+AS6)/2)</f>
        <v>0</v>
      </c>
      <c r="WN6" s="26">
        <f>IF($CH6="P",BU6,(BU6+AT6)/2)</f>
        <v>0</v>
      </c>
      <c r="WO6" s="26">
        <f>IF($CH6="P",BV6,(BV6+AU6)/2)</f>
        <v>0</v>
      </c>
      <c r="WP6" s="26">
        <f>IF($CH6="P",BW6,(BW6+AV6)/2)</f>
        <v>0</v>
      </c>
      <c r="WQ6" s="26">
        <f>IF($CH6="P",BX6,(BX6+AW6)/2)</f>
        <v>0</v>
      </c>
      <c r="WR6" s="26">
        <f>IF($CH6="P",BY6,(BY6+AX6)/2)</f>
        <v>0</v>
      </c>
      <c r="WS6" s="26">
        <f>IF($CH6="P",BZ6,(BZ6+AY6)/2)</f>
        <v>0</v>
      </c>
      <c r="WT6" s="26">
        <f>IF($CH6="P",CA6,(CA6+AZ6)/2)</f>
        <v>0</v>
      </c>
      <c r="WU6" s="26">
        <f>IF($CH6="P",CB6,(CB6+BA6)/2)</f>
        <v>0</v>
      </c>
      <c r="WV6" s="26">
        <f>IF($CH6="P",CC6,(CC6+BB6)/2)</f>
        <v>0</v>
      </c>
      <c r="WW6" s="26">
        <f>IF($CH6="P",CD6,(CD6+BC6)/2)</f>
        <v>0</v>
      </c>
      <c r="WX6" s="26">
        <f>IF($CH6="P",CE6,(CE6+BD6)/2)</f>
        <v>0</v>
      </c>
      <c r="WY6" s="26">
        <f>IF($CH6="P",CF6,(CF6+BE6)/2)</f>
        <v>0</v>
      </c>
      <c r="WZ6" s="26">
        <f>IF($CH6="P",CG6,(CG6+BF6)/2)</f>
        <v>0</v>
      </c>
      <c r="XA6" s="28" t="s">
        <v>55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232</v>
      </c>
      <c r="C7" s="4" t="s">
        <v>8</v>
      </c>
      <c r="D7" s="4" t="s">
        <v>233</v>
      </c>
      <c r="E7" s="9">
        <f>SUM(J7,L7,N7)</f>
        <v>95.11</v>
      </c>
      <c r="F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P","")</f>
        <v/>
      </c>
      <c r="G7" s="3" t="str">
        <f>IF(OR(AND(AI7&gt;=AQ$27,AI7&lt;&gt;"",AF7=""),AND(AL7&gt;=AQ$27,AL7&lt;&gt;"",AF7=""),AND(AP7&gt;=AQ$27,AP7&lt;&gt;"",AF7=""),AND(BJ7&gt;=BR$27,BJ7&lt;&gt;"",BG7=""),AND(BM7&gt;=BR$27,BM7&lt;&gt;"",BG7=""),AND(BQ7&gt;=BR$27,BQ7&lt;&gt;"",BG7=""),AND(CK7&gt;=CS$27,CK7&lt;&gt;"",CH7=""),AND(CN7&gt;=CS$27,CN7&lt;&gt;"",CH7=""),AND(CR7&gt;=CS$27,CR7&lt;&gt;"",CH7=""),AND(DR7&gt;=EC$27,DR7&lt;&gt;""),AND(DU7&gt;=EC$27,DU7&lt;&gt;""),AND(DY7&gt;=EC$27,DY7&lt;&gt;""),AND(EB7&gt;=EC$27,EB7&lt;&gt;""),AND(EZ7&gt;=FK$27,EZ7&lt;&gt;""),AND(FC7&gt;=FK$27,FC7&lt;&gt;""),AND(FG7&gt;=FK$27,FG7&lt;&gt;""),AND(FJ7&gt;=FK$27,FJ7&lt;&gt;""),AND(GH7&gt;=GS$27,GH7&lt;&gt;""),AND(GK7&gt;=GS$27,GK7&lt;&gt;""),AND(GO7&gt;=GS$27,GO7&lt;&gt;""),AND(GR7&gt;=GS$27,GR7&lt;&gt;""),AND(HP7&gt;=IA$27,HP7&lt;&gt;""),AND(HS7&gt;=IA$27,HS7&lt;&gt;""),AND(HW7&gt;=IA$27,HW7&lt;&gt;""),AND(HZ7&gt;=IA$27,HZ7&lt;&gt;""),AND(IX7&gt;=JI$27,IX7&lt;&gt;""),AND(JA7&gt;=JI$27,JA7&lt;&gt;""),AND(JE7&gt;=JI$27,JE7&lt;&gt;""),AND(JH7&gt;=JI$27,JH7&lt;&gt;""),AND(KF7&gt;=KQ$27,KF7&lt;&gt;""),AND(KI7&gt;=KQ$27,KI7&lt;&gt;""),AND(KM7&gt;=KQ$27,KM7&lt;&gt;""),AND(KP7&gt;=KQ$27,KP7&lt;&gt;""),AND(LN7&gt;=LY$27,LN7&lt;&gt;""),AND(LQ7&gt;=LY$27,LQ7&lt;&gt;""),AND(LU7&gt;=LY$27,LU7&lt;&gt;""),AND(LX7&gt;=LY$27,LX7&lt;&gt;""),AND(MV7&gt;=NG$27,MV7&lt;&gt;""),AND(MY7&gt;=NG$27,MY7&lt;&gt;""),AND(NC7&gt;=NG$27,NC7&lt;&gt;""),AND(NF7&gt;=NG$27,NF7&lt;&gt;""),AND(OD7&gt;=OO$27,OD7&lt;&gt;""),AND(OG7&gt;=OO$27,OG7&lt;&gt;""),AND(OK7&gt;=OO$27,OK7&lt;&gt;""),AND(ON7&gt;=OO$27,ON7&lt;&gt;""),AND(PL7&gt;=PW$27,PL7&lt;&gt;""),AND(PO7&gt;=PW$27,PO7&lt;&gt;""),AND(PS7&gt;=PW$27,PS7&lt;&gt;""),AND(PV7&gt;=PW$27,PV7&lt;&gt;""),AND(QT7&gt;=RE$27,QT7&lt;&gt;""),AND(QW7&gt;=RE$27,QW7&lt;&gt;""),AND(RA7&gt;=RE$27,RA7&lt;&gt;""),AND(RD7&gt;=RE$27,RD7&lt;&gt;""),AND(SB7&gt;=SM$27,SB7&lt;&gt;""),AND(SE7&gt;=SM$27,SE7&lt;&gt;""),AND(SI7&gt;=SM$27,SI7&lt;&gt;""),AND(SL7&gt;=SM$27,SL7&lt;&gt;""),AND(TJ7&gt;=TU$27,TJ7&lt;&gt;""),AND(TM7&gt;=TU$27,TM7&lt;&gt;""),AND(TQ7&gt;=TU$27,TQ7&lt;&gt;""),AND(TT7&gt;=TU$27,TT7&lt;&gt;""),AND(UR7&gt;=VC$27,UR7&lt;&gt;""),AND(UU7&gt;=VC$27,UU7&lt;&gt;""),AND(UY7&gt;=VC$27,UY7&lt;&gt;""),AND(VB7&gt;=VC$27,VB7&lt;&gt;""),AND(VZ7&gt;=WK$27,VZ7&lt;&gt;""),AND(WC7&gt;=WK$27,WC7&lt;&gt;""),AND(WG7&gt;=WK$27,WG7&lt;&gt;""),AND(WJ7&gt;=WK$27,WJ7&lt;&gt;"")),"P","")</f>
        <v>P</v>
      </c>
      <c r="H7" s="36" t="str">
        <f>IF(AND(G7="P",F7=""),"No DD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Merit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Excellence",IF(I7="P","Worlds Team",IF(F7="P","National Team","")))))</f>
        <v>No DD</v>
      </c>
      <c r="I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/>
      </c>
      <c r="J7" s="8">
        <f>IF(COUNT(AI7,AL7,AP7,BJ7,BM7,BQ7,CK7,CN7,CR7)&gt;0,LARGE((AI7,AL7,AP7,BJ7,BM7,BQ7,CK7,CN7,CR7),1),0)</f>
        <v>47.7</v>
      </c>
      <c r="K7" s="8" t="str">
        <f>IF(J7="","",IF(OR(J7=CK7,J7=CN7,J7=CR7),$BS$1,IF(OR(J7=BJ7,J7=BM7,J7=BQ7),$AR$1,IF(OR(J7=AI7,J7=AL7,J7=AP7),$Q$1,""))))</f>
        <v>2024 Nationals</v>
      </c>
      <c r="L7" s="8">
        <f>IF(COUNT(AI7,AL7,AP7,BJ7,BM7,BQ7,CK7,CN7,CR7)&gt;1,LARGE((AI7,AL7,AP7,BJ7,BM7,BQ7,CK7,CN7,CR7),2),0)</f>
        <v>47.41</v>
      </c>
      <c r="M7" s="8" t="str">
        <f>IF(L7="","",IF(OR(L7=CK7,L7=CN7,L7=CR7),$BS$1,IF(OR(L7=BJ7,L7=BM7,L7=BQ7),$AR$1,IF(OR(L7=AI7,L7=AL7,L7=AP7),$Q$1,""))))</f>
        <v>2024 Elite Canada</v>
      </c>
      <c r="N7" s="8" t="str">
        <f>IF(MAX(CT7,CU7)&gt;0,MAX(CT7,CU7),"")</f>
        <v/>
      </c>
      <c r="O7" s="11" t="str">
        <f>IF(N7="","",IF(N7=CT7,"("&amp;CT$2&amp;")",IF(N7=CU7,"("&amp;CU$2&amp;")")))</f>
        <v/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/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>
        <v>4.95</v>
      </c>
      <c r="AS7" s="26">
        <v>5.6</v>
      </c>
      <c r="AT7" s="26">
        <v>6.2</v>
      </c>
      <c r="AU7" s="26">
        <v>10.78</v>
      </c>
      <c r="AV7" s="26">
        <v>0</v>
      </c>
      <c r="AW7" s="26">
        <v>8.25</v>
      </c>
      <c r="AX7" s="26">
        <v>9.3000000000000007</v>
      </c>
      <c r="AY7" s="26">
        <v>11.2</v>
      </c>
      <c r="AZ7" s="26">
        <v>18.66</v>
      </c>
      <c r="BA7" s="26">
        <v>0</v>
      </c>
      <c r="BB7" s="26">
        <v>6.6</v>
      </c>
      <c r="BC7" s="26">
        <v>7.65</v>
      </c>
      <c r="BD7" s="26">
        <v>8.6999999999999993</v>
      </c>
      <c r="BE7" s="26">
        <v>13.36</v>
      </c>
      <c r="BF7" s="26">
        <v>0</v>
      </c>
      <c r="BG7" s="28"/>
      <c r="BH7" s="39">
        <f>IF(AT7&gt;0,AT7,"")</f>
        <v>6.2</v>
      </c>
      <c r="BI7" s="39">
        <f>IF(AU7&gt;0,AU7,"")</f>
        <v>10.78</v>
      </c>
      <c r="BJ7" s="11">
        <f>IF(SUM(AR7:AU7)-AV7&gt;0,SUM(AR7:AU7)-AV7,"")</f>
        <v>27.53</v>
      </c>
      <c r="BK7" s="11">
        <f>IF(AY7&gt;0,AY7,"")</f>
        <v>11.2</v>
      </c>
      <c r="BL7" s="11">
        <f>IF(AZ7&gt;0,AZ7,"")</f>
        <v>18.66</v>
      </c>
      <c r="BM7" s="11">
        <f>IF(SUM(AW7:AZ7)-BA7&gt;0,SUM(AW7:AZ7)-BA7,"")</f>
        <v>47.41</v>
      </c>
      <c r="BN7" s="11">
        <f>IF(BJ7="","",MAX(BJ7,BM7))</f>
        <v>47.41</v>
      </c>
      <c r="BO7" s="11">
        <f>IF(BD7&gt;0,BD7,"")</f>
        <v>8.6999999999999993</v>
      </c>
      <c r="BP7" s="11">
        <f>IF(BE7&gt;0,BE7,"")</f>
        <v>13.36</v>
      </c>
      <c r="BQ7" s="11">
        <f>IF(SUM(BB7:BE7)-BF7&gt;0,SUM(BB7:BE7)-BF7,"")</f>
        <v>36.31</v>
      </c>
      <c r="BR7" s="11">
        <f>IF(SUM(BN7,BQ7)&gt;0,SUM(BN7,BQ7),"")</f>
        <v>83.72</v>
      </c>
      <c r="BS7" s="22">
        <v>2.4500000000000002</v>
      </c>
      <c r="BT7" s="22">
        <v>2.75</v>
      </c>
      <c r="BU7" s="22">
        <v>3.8</v>
      </c>
      <c r="BV7" s="22">
        <v>3.7</v>
      </c>
      <c r="BW7" s="22">
        <v>0</v>
      </c>
      <c r="BX7" s="22">
        <v>8.0500000000000007</v>
      </c>
      <c r="BY7" s="22">
        <v>9.25</v>
      </c>
      <c r="BZ7" s="22">
        <v>11.2</v>
      </c>
      <c r="CA7" s="22">
        <v>18.32</v>
      </c>
      <c r="CB7" s="22">
        <v>0</v>
      </c>
      <c r="CC7" s="22">
        <v>8.1</v>
      </c>
      <c r="CD7" s="22">
        <v>9.4</v>
      </c>
      <c r="CE7" s="22">
        <v>11.2</v>
      </c>
      <c r="CF7" s="22">
        <v>19</v>
      </c>
      <c r="CG7" s="22">
        <v>0</v>
      </c>
      <c r="CH7" s="27"/>
      <c r="CI7" s="38">
        <f>IF(BU7&gt;0,BU7,"")</f>
        <v>3.8</v>
      </c>
      <c r="CJ7" s="38">
        <f>IF(BV7&gt;0,BV7,"")</f>
        <v>3.7</v>
      </c>
      <c r="CK7" s="40">
        <f>IF(SUM(BS7:BV7)-BW7&gt;0,SUM(BS7:BV7)-BW7,"")</f>
        <v>12.7</v>
      </c>
      <c r="CL7" s="40">
        <f>IF(BZ7&gt;0,BZ7,"")</f>
        <v>11.2</v>
      </c>
      <c r="CM7" s="40">
        <f>IF(CA7&gt;0,CA7,"")</f>
        <v>18.32</v>
      </c>
      <c r="CN7" s="40">
        <f>IF(SUM(BX7:CA7)-CB7&gt;0,SUM(BX7:CA7)-CB7,"")</f>
        <v>46.82</v>
      </c>
      <c r="CO7" s="40">
        <f>IF(CK7="","",MAX(CK7,CN7))</f>
        <v>46.82</v>
      </c>
      <c r="CP7" s="40">
        <f>IF(CE7&gt;0,CE7,"")</f>
        <v>11.2</v>
      </c>
      <c r="CQ7" s="40">
        <f>IF(CF7&gt;0,CF7,"")</f>
        <v>19</v>
      </c>
      <c r="CR7" s="40">
        <f>IF(SUM(CC7:CF7)-CG7&gt;0,SUM(CC7:CF7)-CG7,"")</f>
        <v>47.7</v>
      </c>
      <c r="CS7" s="40">
        <f>IF(SUM(CO7,CR7)&gt;0,SUM(CO7,CR7),"")</f>
        <v>94.52000000000001</v>
      </c>
      <c r="CT7" s="51" t="str">
        <f>IF(MAX(DV7,FD7,GL7,HT7,JB7,KJ7,LR7,MZ7,OH7,PP7,QX7,SF7,TN7,UV7,WD7)-IF(L7="",0,L7)&gt;0.001,MAX(DV7,FD7,GL7,HT7,JB7,KJ7,LR7,MZ7,OH7,PP7,QX7,SF7,TN7,UV7,WD7)-IF(L7="",0,L7),"")</f>
        <v/>
      </c>
      <c r="CU7" s="51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IF(SUM(DV7,EB7)&gt;0,SUM(DV7,EB7),"")</f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 t="str">
        <f>IF(FN7&gt;0,FN7,"")</f>
        <v/>
      </c>
      <c r="GG7" s="40" t="str">
        <f>IF(FO7&gt;0,FO7,"")</f>
        <v/>
      </c>
      <c r="GH7" s="40" t="str">
        <f>IF(SUM(FL7:FO7)-FP7&gt;0,SUM(FL7:FO7)-FP7,"")</f>
        <v/>
      </c>
      <c r="GI7" s="40" t="str">
        <f>IF(FS7&gt;0,FS7,"")</f>
        <v/>
      </c>
      <c r="GJ7" s="40" t="str">
        <f>IF(FT7&gt;0,FT7,"")</f>
        <v/>
      </c>
      <c r="GK7" s="40" t="str">
        <f>IF(SUM(FQ7:FT7)-FU7&gt;0,SUM(FQ7:FT7)-FU7,"")</f>
        <v/>
      </c>
      <c r="GL7" s="40" t="str">
        <f>IF(MAX(GH7,GK7)&gt;0,MAX(GH7,GK7),"")</f>
        <v/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0" t="str">
        <f>IF(KT7&gt;0,KT7,"")</f>
        <v/>
      </c>
      <c r="LM7" s="40" t="str">
        <f>IF(KU7&gt;0,KU7,"")</f>
        <v/>
      </c>
      <c r="LN7" s="40" t="str">
        <f>IF(SUM(KR7:KU7)-KV7&gt;0,SUM(KR7:KU7)-KV7,"")</f>
        <v/>
      </c>
      <c r="LO7" s="40" t="str">
        <f>IF(KY7&gt;0,KY7,"")</f>
        <v/>
      </c>
      <c r="LP7" s="40" t="str">
        <f>IF(KZ7&gt;0,KZ7,"")</f>
        <v/>
      </c>
      <c r="LQ7" s="40" t="str">
        <f>IF(SUM(KW7:KZ7)-LA7&gt;0,SUM(KW7:KZ7)-LA7,"")</f>
        <v/>
      </c>
      <c r="LR7" s="40" t="str">
        <f>IF(MAX(LN7,LQ7)&gt;0,MAX(LN7,LQ7),"")</f>
        <v/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 t="str">
        <f>IF(LI7&gt;0,LI7,"")</f>
        <v/>
      </c>
      <c r="LW7" s="40" t="str">
        <f>IF(LJ7&gt;0,LJ7,"")</f>
        <v/>
      </c>
      <c r="LX7" s="40" t="str">
        <f>IF(SUM(LG7:LJ7)-LK7&gt;0,SUM(LG7:LJ7)-LK7,"")</f>
        <v/>
      </c>
      <c r="LY7" s="40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IF(SUM(WD7,WJ7)&gt;0,SUM(WD7,WJ7),"")</f>
        <v/>
      </c>
      <c r="WL7" s="26">
        <f>IF($CH7="P",BS7,(BS7+AR7)/2)</f>
        <v>3.7</v>
      </c>
      <c r="WM7" s="26">
        <f>IF($CH7="P",BT7,(BT7+AS7)/2)</f>
        <v>4.1749999999999998</v>
      </c>
      <c r="WN7" s="26">
        <f>IF($CH7="P",BU7,(BU7+AT7)/2)</f>
        <v>5</v>
      </c>
      <c r="WO7" s="26">
        <f>IF($CH7="P",BV7,(BV7+AU7)/2)</f>
        <v>7.24</v>
      </c>
      <c r="WP7" s="26">
        <f>IF($CH7="P",BW7,(BW7+AV7)/2)</f>
        <v>0</v>
      </c>
      <c r="WQ7" s="26">
        <f>IF($CH7="P",BX7,(BX7+AW7)/2)</f>
        <v>8.15</v>
      </c>
      <c r="WR7" s="26">
        <f>IF($CH7="P",BY7,(BY7+AX7)/2)</f>
        <v>9.2750000000000004</v>
      </c>
      <c r="WS7" s="26">
        <f>IF($CH7="P",BZ7,(BZ7+AY7)/2)</f>
        <v>11.2</v>
      </c>
      <c r="WT7" s="26">
        <f>IF($CH7="P",CA7,(CA7+AZ7)/2)</f>
        <v>18.490000000000002</v>
      </c>
      <c r="WU7" s="26">
        <f>IF($CH7="P",CB7,(CB7+BA7)/2)</f>
        <v>0</v>
      </c>
      <c r="WV7" s="26">
        <f>IF($CH7="P",CC7,(CC7+BB7)/2)</f>
        <v>7.35</v>
      </c>
      <c r="WW7" s="26">
        <f>IF($CH7="P",CD7,(CD7+BC7)/2)</f>
        <v>8.5250000000000004</v>
      </c>
      <c r="WX7" s="26">
        <f>IF($CH7="P",CE7,(CE7+BD7)/2)</f>
        <v>9.9499999999999993</v>
      </c>
      <c r="WY7" s="26">
        <f>IF($CH7="P",CF7,(CF7+BE7)/2)</f>
        <v>16.18</v>
      </c>
      <c r="WZ7" s="26">
        <f>IF($CH7="P",CG7,(CG7+BF7)/2)</f>
        <v>0</v>
      </c>
      <c r="XA7" s="28" t="s">
        <v>55</v>
      </c>
      <c r="XB7" s="11">
        <f>IF(WN7&gt;0,WN7,"")</f>
        <v>5</v>
      </c>
      <c r="XC7" s="11">
        <f>IF(WO7&gt;0,WO7,"")</f>
        <v>7.24</v>
      </c>
      <c r="XD7" s="11">
        <f>IF(SUM(WL7:WO7)-WP7&gt;0,SUM(WL7:WO7)-WP7,"")</f>
        <v>20.115000000000002</v>
      </c>
      <c r="XE7" s="11">
        <f>IF(WS7&gt;0,WS7,"")</f>
        <v>11.2</v>
      </c>
      <c r="XF7" s="11">
        <f>IF(WT7&gt;0,WT7,"")</f>
        <v>18.490000000000002</v>
      </c>
      <c r="XG7" s="11">
        <f>IF(SUM(WQ7:WT7)-WU7&gt;0,SUM(WQ7:WT7)-WU7,"")</f>
        <v>47.115000000000002</v>
      </c>
      <c r="XH7" s="11">
        <f>IF(MAX(XD7,XG7)&gt;0,MAX(XD7,XG7),"")</f>
        <v>47.115000000000002</v>
      </c>
      <c r="XI7" s="11">
        <f>IF(WX7&gt;0,WX7,"")</f>
        <v>9.9499999999999993</v>
      </c>
      <c r="XJ7" s="11">
        <f>IF(WY7&gt;0,WY7,"")</f>
        <v>16.18</v>
      </c>
      <c r="XK7" s="11">
        <f>IF(SUM(WV7:WY7)-WZ7&gt;0,SUM(WV7:WY7)-WZ7,"")</f>
        <v>42.004999999999995</v>
      </c>
      <c r="XL7" s="11">
        <f>IF(SUM(XH7,XK7)&gt;0,SUM(XH7,XK7),"")</f>
        <v>89.12</v>
      </c>
    </row>
    <row r="8" spans="1:636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177</v>
      </c>
      <c r="C8" s="4" t="s">
        <v>176</v>
      </c>
      <c r="D8" s="4" t="s">
        <v>175</v>
      </c>
      <c r="E8" s="9">
        <f>SUM(J8,L8,N8)</f>
        <v>92.2</v>
      </c>
      <c r="F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P","")</f>
        <v/>
      </c>
      <c r="G8" s="3" t="str">
        <f>IF(OR(AND(AI8&gt;=AQ$27,AI8&lt;&gt;"",AF8=""),AND(AL8&gt;=AQ$27,AL8&lt;&gt;"",AF8=""),AND(AP8&gt;=AQ$27,AP8&lt;&gt;"",AF8=""),AND(BJ8&gt;=BR$27,BJ8&lt;&gt;"",BG8=""),AND(BM8&gt;=BR$27,BM8&lt;&gt;"",BG8=""),AND(BQ8&gt;=BR$27,BQ8&lt;&gt;"",BG8=""),AND(CK8&gt;=CS$27,CK8&lt;&gt;"",CH8=""),AND(CN8&gt;=CS$27,CN8&lt;&gt;"",CH8=""),AND(CR8&gt;=CS$27,CR8&lt;&gt;"",CH8=""),AND(DR8&gt;=EC$27,DR8&lt;&gt;""),AND(DU8&gt;=EC$27,DU8&lt;&gt;""),AND(DY8&gt;=EC$27,DY8&lt;&gt;""),AND(EB8&gt;=EC$27,EB8&lt;&gt;""),AND(EZ8&gt;=FK$27,EZ8&lt;&gt;""),AND(FC8&gt;=FK$27,FC8&lt;&gt;""),AND(FG8&gt;=FK$27,FG8&lt;&gt;""),AND(FJ8&gt;=FK$27,FJ8&lt;&gt;""),AND(GH8&gt;=GS$27,GH8&lt;&gt;""),AND(GK8&gt;=GS$27,GK8&lt;&gt;""),AND(GO8&gt;=GS$27,GO8&lt;&gt;""),AND(GR8&gt;=GS$27,GR8&lt;&gt;""),AND(HP8&gt;=IA$27,HP8&lt;&gt;""),AND(HS8&gt;=IA$27,HS8&lt;&gt;""),AND(HW8&gt;=IA$27,HW8&lt;&gt;""),AND(HZ8&gt;=IA$27,HZ8&lt;&gt;""),AND(IX8&gt;=JI$27,IX8&lt;&gt;""),AND(JA8&gt;=JI$27,JA8&lt;&gt;""),AND(JE8&gt;=JI$27,JE8&lt;&gt;""),AND(JH8&gt;=JI$27,JH8&lt;&gt;""),AND(KF8&gt;=KQ$27,KF8&lt;&gt;""),AND(KI8&gt;=KQ$27,KI8&lt;&gt;""),AND(KM8&gt;=KQ$27,KM8&lt;&gt;""),AND(KP8&gt;=KQ$27,KP8&lt;&gt;""),AND(LN8&gt;=LY$27,LN8&lt;&gt;""),AND(LQ8&gt;=LY$27,LQ8&lt;&gt;""),AND(LU8&gt;=LY$27,LU8&lt;&gt;""),AND(LX8&gt;=LY$27,LX8&lt;&gt;""),AND(MV8&gt;=NG$27,MV8&lt;&gt;""),AND(MY8&gt;=NG$27,MY8&lt;&gt;""),AND(NC8&gt;=NG$27,NC8&lt;&gt;""),AND(NF8&gt;=NG$27,NF8&lt;&gt;""),AND(OD8&gt;=OO$27,OD8&lt;&gt;""),AND(OG8&gt;=OO$27,OG8&lt;&gt;""),AND(OK8&gt;=OO$27,OK8&lt;&gt;""),AND(ON8&gt;=OO$27,ON8&lt;&gt;""),AND(PL8&gt;=PW$27,PL8&lt;&gt;""),AND(PO8&gt;=PW$27,PO8&lt;&gt;""),AND(PS8&gt;=PW$27,PS8&lt;&gt;""),AND(PV8&gt;=PW$27,PV8&lt;&gt;""),AND(QT8&gt;=RE$27,QT8&lt;&gt;""),AND(QW8&gt;=RE$27,QW8&lt;&gt;""),AND(RA8&gt;=RE$27,RA8&lt;&gt;""),AND(RD8&gt;=RE$27,RD8&lt;&gt;""),AND(SB8&gt;=SM$27,SB8&lt;&gt;""),AND(SE8&gt;=SM$27,SE8&lt;&gt;""),AND(SI8&gt;=SM$27,SI8&lt;&gt;""),AND(SL8&gt;=SM$27,SL8&lt;&gt;""),AND(TJ8&gt;=TU$27,TJ8&lt;&gt;""),AND(TM8&gt;=TU$27,TM8&lt;&gt;""),AND(TQ8&gt;=TU$27,TQ8&lt;&gt;""),AND(TT8&gt;=TU$27,TT8&lt;&gt;""),AND(UR8&gt;=VC$27,UR8&lt;&gt;""),AND(UU8&gt;=VC$27,UU8&lt;&gt;""),AND(UY8&gt;=VC$27,UY8&lt;&gt;""),AND(VB8&gt;=VC$27,VB8&lt;&gt;""),AND(VZ8&gt;=WK$27,VZ8&lt;&gt;""),AND(WC8&gt;=WK$27,WC8&lt;&gt;""),AND(WG8&gt;=WK$27,WG8&lt;&gt;""),AND(WJ8&gt;=WK$27,WJ8&lt;&gt;"")),"P","")</f>
        <v>P</v>
      </c>
      <c r="H8" s="36" t="str">
        <f>IF(AND(G8="P",F8=""),"No DD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Merit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Excellence",IF(I8="P","Worlds Team",IF(F8="P","National Team","")))))</f>
        <v>No DD</v>
      </c>
      <c r="I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/>
      </c>
      <c r="J8" s="8">
        <f>IF(COUNT(AI8,AL8,AP8,BJ8,BM8,BQ8,CK8,CN8,CR8)&gt;0,LARGE((AI8,AL8,AP8,BJ8,BM8,BQ8,CK8,CN8,CR8),1),0)</f>
        <v>47.73</v>
      </c>
      <c r="K8" s="8" t="str">
        <f>IF(J8="","",IF(OR(J8=CK8,J8=CN8,J8=CR8),$BS$1,IF(OR(J8=BJ8,J8=BM8,J8=BQ8),$AR$1,IF(OR(J8=AI8,J8=AL8,J8=AP8),$Q$1,""))))</f>
        <v>2024 Elite Canada</v>
      </c>
      <c r="L8" s="8">
        <f>IF(COUNT(AI8,AL8,AP8,BJ8,BM8,BQ8,CK8,CN8,CR8)&gt;1,LARGE((AI8,AL8,AP8,BJ8,BM8,BQ8,CK8,CN8,CR8),2),0)</f>
        <v>44.470000000000006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>
        <v>8.3000000000000007</v>
      </c>
      <c r="AS8" s="26">
        <v>9.35</v>
      </c>
      <c r="AT8" s="26">
        <v>11.1</v>
      </c>
      <c r="AU8" s="26">
        <v>16.12</v>
      </c>
      <c r="AV8" s="26">
        <v>0.4</v>
      </c>
      <c r="AW8" s="26">
        <v>8.6</v>
      </c>
      <c r="AX8" s="26">
        <v>9.4499999999999993</v>
      </c>
      <c r="AY8" s="26">
        <v>11.1</v>
      </c>
      <c r="AZ8" s="26">
        <v>18.579999999999998</v>
      </c>
      <c r="BA8" s="26">
        <v>0</v>
      </c>
      <c r="BB8" s="26">
        <v>1.8</v>
      </c>
      <c r="BC8" s="26">
        <v>1.85</v>
      </c>
      <c r="BD8" s="26">
        <v>2.7</v>
      </c>
      <c r="BE8" s="26">
        <v>3.38</v>
      </c>
      <c r="BF8" s="26">
        <v>0</v>
      </c>
      <c r="BG8" s="28"/>
      <c r="BH8" s="39">
        <f>IF(AT8&gt;0,AT8,"")</f>
        <v>11.1</v>
      </c>
      <c r="BI8" s="39">
        <f>IF(AU8&gt;0,AU8,"")</f>
        <v>16.12</v>
      </c>
      <c r="BJ8" s="11">
        <f>IF(SUM(AR8:AU8)-AV8&gt;0,SUM(AR8:AU8)-AV8,"")</f>
        <v>44.470000000000006</v>
      </c>
      <c r="BK8" s="11">
        <f>IF(AY8&gt;0,AY8,"")</f>
        <v>11.1</v>
      </c>
      <c r="BL8" s="11">
        <f>IF(AZ8&gt;0,AZ8,"")</f>
        <v>18.579999999999998</v>
      </c>
      <c r="BM8" s="11">
        <f>IF(SUM(AW8:AZ8)-BA8&gt;0,SUM(AW8:AZ8)-BA8,"")</f>
        <v>47.73</v>
      </c>
      <c r="BN8" s="11">
        <f>IF(BJ8="","",MAX(BJ8,BM8))</f>
        <v>47.73</v>
      </c>
      <c r="BO8" s="11">
        <f>IF(BD8&gt;0,BD8,"")</f>
        <v>2.7</v>
      </c>
      <c r="BP8" s="11">
        <f>IF(BE8&gt;0,BE8,"")</f>
        <v>3.38</v>
      </c>
      <c r="BQ8" s="11">
        <f>IF(SUM(BB8:BE8)-BF8&gt;0,SUM(BB8:BE8)-BF8,"")</f>
        <v>9.73</v>
      </c>
      <c r="BR8" s="11">
        <f>IF(SUM(BN8,BQ8)&gt;0,SUM(BN8,BQ8),"")</f>
        <v>57.459999999999994</v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 t="str">
        <f>IF(MAX(DV8,FD8,GL8,HT8,JB8,KJ8,LR8,MZ8,OH8,PP8,QX8,SF8,TN8,UV8,WD8)-IF(L8="",0,L8)&gt;0.001,MAX(DV8,FD8,GL8,HT8,JB8,KJ8,LR8,MZ8,OH8,PP8,QX8,SF8,TN8,UV8,WD8)-IF(L8="",0,L8),"")</f>
        <v/>
      </c>
      <c r="CU8" s="51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 t="str">
        <f>IF(IS8&gt;0,IS8,"")</f>
        <v/>
      </c>
      <c r="JG8" s="40" t="str">
        <f>IF(IT8&gt;0,IT8,"")</f>
        <v/>
      </c>
      <c r="JH8" s="40" t="str">
        <f>IF(SUM(IQ8:IT8)-IU8&gt;0,SUM(IQ8:IT8)-IU8,"")</f>
        <v/>
      </c>
      <c r="JI8" s="40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IF(SUM(WD8,WJ8)&gt;0,SUM(WD8,WJ8),"")</f>
        <v/>
      </c>
      <c r="WL8" s="26">
        <f>IF($CH8="P",BS8,(BS8+AR8)/2)</f>
        <v>4.1500000000000004</v>
      </c>
      <c r="WM8" s="26">
        <f>IF($CH8="P",BT8,(BT8+AS8)/2)</f>
        <v>4.6749999999999998</v>
      </c>
      <c r="WN8" s="26">
        <f>IF($CH8="P",BU8,(BU8+AT8)/2)</f>
        <v>5.55</v>
      </c>
      <c r="WO8" s="26">
        <f>IF($CH8="P",BV8,(BV8+AU8)/2)</f>
        <v>8.06</v>
      </c>
      <c r="WP8" s="26">
        <f>IF($CH8="P",BW8,(BW8+AV8)/2)</f>
        <v>0.2</v>
      </c>
      <c r="WQ8" s="26">
        <f>IF($CH8="P",BX8,(BX8+AW8)/2)</f>
        <v>4.3</v>
      </c>
      <c r="WR8" s="26">
        <f>IF($CH8="P",BY8,(BY8+AX8)/2)</f>
        <v>4.7249999999999996</v>
      </c>
      <c r="WS8" s="26">
        <f>IF($CH8="P",BZ8,(BZ8+AY8)/2)</f>
        <v>5.55</v>
      </c>
      <c r="WT8" s="26">
        <f>IF($CH8="P",CA8,(CA8+AZ8)/2)</f>
        <v>9.2899999999999991</v>
      </c>
      <c r="WU8" s="26">
        <f>IF($CH8="P",CB8,(CB8+BA8)/2)</f>
        <v>0</v>
      </c>
      <c r="WV8" s="26">
        <f>IF($CH8="P",CC8,(CC8+BB8)/2)</f>
        <v>0.9</v>
      </c>
      <c r="WW8" s="26">
        <f>IF($CH8="P",CD8,(CD8+BC8)/2)</f>
        <v>0.92500000000000004</v>
      </c>
      <c r="WX8" s="26">
        <f>IF($CH8="P",CE8,(CE8+BD8)/2)</f>
        <v>1.35</v>
      </c>
      <c r="WY8" s="26">
        <f>IF($CH8="P",CF8,(CF8+BE8)/2)</f>
        <v>1.69</v>
      </c>
      <c r="WZ8" s="26">
        <f>IF($CH8="P",CG8,(CG8+BF8)/2)</f>
        <v>0</v>
      </c>
      <c r="XA8" s="28" t="s">
        <v>55</v>
      </c>
      <c r="XB8" s="11">
        <f>IF(WN8&gt;0,WN8,"")</f>
        <v>5.55</v>
      </c>
      <c r="XC8" s="11">
        <f>IF(WO8&gt;0,WO8,"")</f>
        <v>8.06</v>
      </c>
      <c r="XD8" s="11">
        <f>IF(SUM(WL8:WO8)-WP8&gt;0,SUM(WL8:WO8)-WP8,"")</f>
        <v>22.235000000000003</v>
      </c>
      <c r="XE8" s="11">
        <f>IF(WS8&gt;0,WS8,"")</f>
        <v>5.55</v>
      </c>
      <c r="XF8" s="11">
        <f>IF(WT8&gt;0,WT8,"")</f>
        <v>9.2899999999999991</v>
      </c>
      <c r="XG8" s="11">
        <f>IF(SUM(WQ8:WT8)-WU8&gt;0,SUM(WQ8:WT8)-WU8,"")</f>
        <v>23.864999999999998</v>
      </c>
      <c r="XH8" s="11">
        <f>IF(MAX(XD8,XG8)&gt;0,MAX(XD8,XG8),"")</f>
        <v>23.864999999999998</v>
      </c>
      <c r="XI8" s="11">
        <f>IF(WX8&gt;0,WX8,"")</f>
        <v>1.35</v>
      </c>
      <c r="XJ8" s="11">
        <f>IF(WY8&gt;0,WY8,"")</f>
        <v>1.69</v>
      </c>
      <c r="XK8" s="11">
        <f>IF(SUM(WV8:WY8)-WZ8&gt;0,SUM(WV8:WY8)-WZ8,"")</f>
        <v>4.8650000000000002</v>
      </c>
      <c r="XL8" s="11">
        <f>IF(SUM(XH8,XK8)&gt;0,SUM(XH8,XK8),"")</f>
        <v>28.729999999999997</v>
      </c>
    </row>
    <row r="9" spans="1:636" x14ac:dyDescent="0.2">
      <c r="A9" s="4" t="str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/>
      </c>
      <c r="B9" s="5" t="s">
        <v>186</v>
      </c>
      <c r="C9" s="4" t="s">
        <v>5</v>
      </c>
      <c r="D9" s="4" t="s">
        <v>185</v>
      </c>
      <c r="E9" s="9">
        <f>SUM(J9,L9,N9)</f>
        <v>89.96</v>
      </c>
      <c r="F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P","")</f>
        <v/>
      </c>
      <c r="G9" s="3" t="str">
        <f>IF(OR(AND(AI9&gt;=AQ$27,AI9&lt;&gt;"",AF9=""),AND(AL9&gt;=AQ$27,AL9&lt;&gt;"",AF9=""),AND(AP9&gt;=AQ$27,AP9&lt;&gt;"",AF9=""),AND(BJ9&gt;=BR$27,BJ9&lt;&gt;"",BG9=""),AND(BM9&gt;=BR$27,BM9&lt;&gt;"",BG9=""),AND(BQ9&gt;=BR$27,BQ9&lt;&gt;"",BG9=""),AND(CK9&gt;=CS$27,CK9&lt;&gt;"",CH9=""),AND(CN9&gt;=CS$27,CN9&lt;&gt;"",CH9=""),AND(CR9&gt;=CS$27,CR9&lt;&gt;"",CH9=""),AND(DR9&gt;=EC$27,DR9&lt;&gt;""),AND(DU9&gt;=EC$27,DU9&lt;&gt;""),AND(DY9&gt;=EC$27,DY9&lt;&gt;""),AND(EB9&gt;=EC$27,EB9&lt;&gt;""),AND(EZ9&gt;=FK$27,EZ9&lt;&gt;""),AND(FC9&gt;=FK$27,FC9&lt;&gt;""),AND(FG9&gt;=FK$27,FG9&lt;&gt;""),AND(FJ9&gt;=FK$27,FJ9&lt;&gt;""),AND(GH9&gt;=GS$27,GH9&lt;&gt;""),AND(GK9&gt;=GS$27,GK9&lt;&gt;""),AND(GO9&gt;=GS$27,GO9&lt;&gt;""),AND(GR9&gt;=GS$27,GR9&lt;&gt;""),AND(HP9&gt;=IA$27,HP9&lt;&gt;""),AND(HS9&gt;=IA$27,HS9&lt;&gt;""),AND(HW9&gt;=IA$27,HW9&lt;&gt;""),AND(HZ9&gt;=IA$27,HZ9&lt;&gt;""),AND(IX9&gt;=JI$27,IX9&lt;&gt;""),AND(JA9&gt;=JI$27,JA9&lt;&gt;""),AND(JE9&gt;=JI$27,JE9&lt;&gt;""),AND(JH9&gt;=JI$27,JH9&lt;&gt;""),AND(KF9&gt;=KQ$27,KF9&lt;&gt;""),AND(KI9&gt;=KQ$27,KI9&lt;&gt;""),AND(KM9&gt;=KQ$27,KM9&lt;&gt;""),AND(KP9&gt;=KQ$27,KP9&lt;&gt;""),AND(LN9&gt;=LY$27,LN9&lt;&gt;""),AND(LQ9&gt;=LY$27,LQ9&lt;&gt;""),AND(LU9&gt;=LY$27,LU9&lt;&gt;""),AND(LX9&gt;=LY$27,LX9&lt;&gt;""),AND(MV9&gt;=NG$27,MV9&lt;&gt;""),AND(MY9&gt;=NG$27,MY9&lt;&gt;""),AND(NC9&gt;=NG$27,NC9&lt;&gt;""),AND(NF9&gt;=NG$27,NF9&lt;&gt;""),AND(OD9&gt;=OO$27,OD9&lt;&gt;""),AND(OG9&gt;=OO$27,OG9&lt;&gt;""),AND(OK9&gt;=OO$27,OK9&lt;&gt;""),AND(ON9&gt;=OO$27,ON9&lt;&gt;""),AND(PL9&gt;=PW$27,PL9&lt;&gt;""),AND(PO9&gt;=PW$27,PO9&lt;&gt;""),AND(PS9&gt;=PW$27,PS9&lt;&gt;""),AND(PV9&gt;=PW$27,PV9&lt;&gt;""),AND(QT9&gt;=RE$27,QT9&lt;&gt;""),AND(QW9&gt;=RE$27,QW9&lt;&gt;""),AND(RA9&gt;=RE$27,RA9&lt;&gt;""),AND(RD9&gt;=RE$27,RD9&lt;&gt;""),AND(SB9&gt;=SM$27,SB9&lt;&gt;""),AND(SE9&gt;=SM$27,SE9&lt;&gt;""),AND(SI9&gt;=SM$27,SI9&lt;&gt;""),AND(SL9&gt;=SM$27,SL9&lt;&gt;""),AND(TJ9&gt;=TU$27,TJ9&lt;&gt;""),AND(TM9&gt;=TU$27,TM9&lt;&gt;""),AND(TQ9&gt;=TU$27,TQ9&lt;&gt;""),AND(TT9&gt;=TU$27,TT9&lt;&gt;""),AND(UR9&gt;=VC$27,UR9&lt;&gt;""),AND(UU9&gt;=VC$27,UU9&lt;&gt;""),AND(UY9&gt;=VC$27,UY9&lt;&gt;""),AND(VB9&gt;=VC$27,VB9&lt;&gt;""),AND(VZ9&gt;=WK$27,VZ9&lt;&gt;""),AND(WC9&gt;=WK$27,WC9&lt;&gt;""),AND(WG9&gt;=WK$27,WG9&lt;&gt;""),AND(WJ9&gt;=WK$27,WJ9&lt;&gt;"")),"P","")</f>
        <v/>
      </c>
      <c r="H9" s="36" t="str">
        <f>IF(AND(G9="P",F9=""),"No DD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Merit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Excellence",IF(I9="P","Worlds Team",IF(F9="P","National Team","")))))</f>
        <v/>
      </c>
      <c r="I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/>
      </c>
      <c r="J9" s="8">
        <f>IF(COUNT(AI9,AL9,AP9,BJ9,BM9,BQ9,CK9,CN9,CR9)&gt;0,LARGE((AI9,AL9,AP9,BJ9,BM9,BQ9,CK9,CN9,CR9),1),0)</f>
        <v>45.8</v>
      </c>
      <c r="K9" s="8" t="str">
        <f>IF(J9="","",IF(OR(J9=CK9,J9=CN9,J9=CR9),$BS$1,IF(OR(J9=BJ9,J9=BM9,J9=BQ9),$AR$1,IF(OR(J9=AI9,J9=AL9,J9=AP9),$Q$1,""))))</f>
        <v>2024 Nationals</v>
      </c>
      <c r="L9" s="8">
        <f>IF(COUNT(AI9,AL9,AP9,BJ9,BM9,BQ9,CK9,CN9,CR9)&gt;1,LARGE((AI9,AL9,AP9,BJ9,BM9,BQ9,CK9,CN9,CR9),2),0)</f>
        <v>44.16</v>
      </c>
      <c r="M9" s="8" t="str">
        <f>IF(L9="","",IF(OR(L9=CK9,L9=CN9,L9=CR9),$BS$1,IF(OR(L9=BJ9,L9=BM9,L9=BQ9),$AR$1,IF(OR(L9=AI9,L9=AL9,L9=AP9),$Q$1,""))))</f>
        <v>2024 Nationals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>
        <v>2.35</v>
      </c>
      <c r="BT9" s="22">
        <v>2.95</v>
      </c>
      <c r="BU9" s="22">
        <v>3.8</v>
      </c>
      <c r="BV9" s="22">
        <v>4.92</v>
      </c>
      <c r="BW9" s="22">
        <v>0</v>
      </c>
      <c r="BX9" s="22">
        <v>6.85</v>
      </c>
      <c r="BY9" s="22">
        <v>9.4499999999999993</v>
      </c>
      <c r="BZ9" s="22">
        <v>11.1</v>
      </c>
      <c r="CA9" s="22">
        <v>16.760000000000002</v>
      </c>
      <c r="CB9" s="22">
        <v>0</v>
      </c>
      <c r="CC9" s="22">
        <v>6.75</v>
      </c>
      <c r="CD9" s="22">
        <v>9.15</v>
      </c>
      <c r="CE9" s="22">
        <v>12.2</v>
      </c>
      <c r="CF9" s="22">
        <v>17.7</v>
      </c>
      <c r="CG9" s="22">
        <v>0</v>
      </c>
      <c r="CH9" s="27"/>
      <c r="CI9" s="38">
        <f>IF(BU9&gt;0,BU9,"")</f>
        <v>3.8</v>
      </c>
      <c r="CJ9" s="38">
        <f>IF(BV9&gt;0,BV9,"")</f>
        <v>4.92</v>
      </c>
      <c r="CK9" s="40">
        <f>IF(SUM(BS9:BV9)-BW9&gt;0,SUM(BS9:BV9)-BW9,"")</f>
        <v>14.020000000000001</v>
      </c>
      <c r="CL9" s="40">
        <f>IF(BZ9&gt;0,BZ9,"")</f>
        <v>11.1</v>
      </c>
      <c r="CM9" s="40">
        <f>IF(CA9&gt;0,CA9,"")</f>
        <v>16.760000000000002</v>
      </c>
      <c r="CN9" s="40">
        <f>IF(SUM(BX9:CA9)-CB9&gt;0,SUM(BX9:CA9)-CB9,"")</f>
        <v>44.16</v>
      </c>
      <c r="CO9" s="40">
        <f>IF(CK9="","",MAX(CK9,CN9))</f>
        <v>44.16</v>
      </c>
      <c r="CP9" s="40">
        <f>IF(CE9&gt;0,CE9,"")</f>
        <v>12.2</v>
      </c>
      <c r="CQ9" s="40">
        <f>IF(CF9&gt;0,CF9,"")</f>
        <v>17.7</v>
      </c>
      <c r="CR9" s="40">
        <f>IF(SUM(CC9:CF9)-CG9&gt;0,SUM(CC9:CF9)-CG9,"")</f>
        <v>45.8</v>
      </c>
      <c r="CS9" s="40">
        <f>IF(SUM(CO9,CR9)&gt;0,SUM(CO9,CR9),"")</f>
        <v>89.96</v>
      </c>
      <c r="CT9" s="51" t="str">
        <f>IF(MAX(DV9,FD9,GL9,HT9,JB9,KJ9,LR9,MZ9,OH9,PP9,QX9,SF9,TN9,UV9,WD9)-IF(L9="",0,L9)&gt;0.001,MAX(DV9,FD9,GL9,HT9,JB9,KJ9,LR9,MZ9,OH9,PP9,QX9,SF9,TN9,UV9,WD9)-IF(L9="",0,L9),"")</f>
        <v/>
      </c>
      <c r="CU9" s="51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0" t="str">
        <f>IF(PZ9&gt;0,PZ9,"")</f>
        <v/>
      </c>
      <c r="QS9" s="40" t="str">
        <f>IF(QA9&gt;0,QA9,"")</f>
        <v/>
      </c>
      <c r="QT9" s="40" t="str">
        <f>IF(SUM(PX9:QA9)-QB9&gt;0,SUM(PX9:QA9)-QB9,"")</f>
        <v/>
      </c>
      <c r="QU9" s="40" t="str">
        <f>IF(QE9&gt;0,QE9,"")</f>
        <v/>
      </c>
      <c r="QV9" s="40" t="str">
        <f>IF(QF9&gt;0,QF9,"")</f>
        <v/>
      </c>
      <c r="QW9" s="40" t="str">
        <f>IF(SUM(QC9:QF9)-QG9&gt;0,SUM(QC9:QF9)-QG9,"")</f>
        <v/>
      </c>
      <c r="QX9" s="40" t="str">
        <f>IF(MAX(QT9,QW9)&gt;0,MAX(QT9,QW9),"")</f>
        <v/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 t="str">
        <f>IF(QO9&gt;0,QO9,"")</f>
        <v/>
      </c>
      <c r="RC9" s="40" t="str">
        <f>IF(QP9&gt;0,QP9,"")</f>
        <v/>
      </c>
      <c r="RD9" s="40" t="str">
        <f>IF(SUM(QM9:QP9)-QQ9&gt;0,SUM(QM9:QP9)-QQ9,"")</f>
        <v/>
      </c>
      <c r="RE9" s="40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IF(SUM(WD9,WJ9)&gt;0,SUM(WD9,WJ9),"")</f>
        <v/>
      </c>
      <c r="WL9" s="26">
        <f>IF($CH9="P",BS9,(BS9+AR9)/2)</f>
        <v>1.175</v>
      </c>
      <c r="WM9" s="26">
        <f>IF($CH9="P",BT9,(BT9+AS9)/2)</f>
        <v>1.4750000000000001</v>
      </c>
      <c r="WN9" s="26">
        <f>IF($CH9="P",BU9,(BU9+AT9)/2)</f>
        <v>1.9</v>
      </c>
      <c r="WO9" s="26">
        <f>IF($CH9="P",BV9,(BV9+AU9)/2)</f>
        <v>2.46</v>
      </c>
      <c r="WP9" s="26">
        <f>IF($CH9="P",BW9,(BW9+AV9)/2)</f>
        <v>0</v>
      </c>
      <c r="WQ9" s="26">
        <f>IF($CH9="P",BX9,(BX9+AW9)/2)</f>
        <v>3.4249999999999998</v>
      </c>
      <c r="WR9" s="26">
        <f>IF($CH9="P",BY9,(BY9+AX9)/2)</f>
        <v>4.7249999999999996</v>
      </c>
      <c r="WS9" s="26">
        <f>IF($CH9="P",BZ9,(BZ9+AY9)/2)</f>
        <v>5.55</v>
      </c>
      <c r="WT9" s="26">
        <f>IF($CH9="P",CA9,(CA9+AZ9)/2)</f>
        <v>8.3800000000000008</v>
      </c>
      <c r="WU9" s="26">
        <f>IF($CH9="P",CB9,(CB9+BA9)/2)</f>
        <v>0</v>
      </c>
      <c r="WV9" s="26">
        <f>IF($CH9="P",CC9,(CC9+BB9)/2)</f>
        <v>3.375</v>
      </c>
      <c r="WW9" s="26">
        <f>IF($CH9="P",CD9,(CD9+BC9)/2)</f>
        <v>4.5750000000000002</v>
      </c>
      <c r="WX9" s="26">
        <f>IF($CH9="P",CE9,(CE9+BD9)/2)</f>
        <v>6.1</v>
      </c>
      <c r="WY9" s="26">
        <f>IF($CH9="P",CF9,(CF9+BE9)/2)</f>
        <v>8.85</v>
      </c>
      <c r="WZ9" s="26">
        <f>IF($CH9="P",CG9,(CG9+BF9)/2)</f>
        <v>0</v>
      </c>
      <c r="XA9" s="28" t="s">
        <v>55</v>
      </c>
      <c r="XB9" s="11">
        <f>IF(WN9&gt;0,WN9,"")</f>
        <v>1.9</v>
      </c>
      <c r="XC9" s="11">
        <f>IF(WO9&gt;0,WO9,"")</f>
        <v>2.46</v>
      </c>
      <c r="XD9" s="11">
        <f>IF(SUM(WL9:WO9)-WP9&gt;0,SUM(WL9:WO9)-WP9,"")</f>
        <v>7.0100000000000007</v>
      </c>
      <c r="XE9" s="11">
        <f>IF(WS9&gt;0,WS9,"")</f>
        <v>5.55</v>
      </c>
      <c r="XF9" s="11">
        <f>IF(WT9&gt;0,WT9,"")</f>
        <v>8.3800000000000008</v>
      </c>
      <c r="XG9" s="11">
        <f>IF(SUM(WQ9:WT9)-WU9&gt;0,SUM(WQ9:WT9)-WU9,"")</f>
        <v>22.08</v>
      </c>
      <c r="XH9" s="11">
        <f>IF(MAX(XD9,XG9)&gt;0,MAX(XD9,XG9),"")</f>
        <v>22.08</v>
      </c>
      <c r="XI9" s="11">
        <f>IF(WX9&gt;0,WX9,"")</f>
        <v>6.1</v>
      </c>
      <c r="XJ9" s="11">
        <f>IF(WY9&gt;0,WY9,"")</f>
        <v>8.85</v>
      </c>
      <c r="XK9" s="11">
        <f>IF(SUM(WV9:WY9)-WZ9&gt;0,SUM(WV9:WY9)-WZ9,"")</f>
        <v>22.9</v>
      </c>
      <c r="XL9" s="11">
        <f>IF(SUM(XH9,XK9)&gt;0,SUM(XH9,XK9),"")</f>
        <v>44.98</v>
      </c>
    </row>
    <row r="10" spans="1:636" x14ac:dyDescent="0.2">
      <c r="A10" s="4" t="str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/>
      </c>
      <c r="B10" s="5" t="s">
        <v>267</v>
      </c>
      <c r="C10" s="4" t="s">
        <v>268</v>
      </c>
      <c r="D10" s="4" t="s">
        <v>269</v>
      </c>
      <c r="E10" s="9">
        <f>SUM(J10,L10,N10)</f>
        <v>85.31</v>
      </c>
      <c r="F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P","")</f>
        <v/>
      </c>
      <c r="G10" s="3" t="str">
        <f>IF(OR(AND(AI10&gt;=AQ$27,AI10&lt;&gt;"",AF10=""),AND(AL10&gt;=AQ$27,AL10&lt;&gt;"",AF10=""),AND(AP10&gt;=AQ$27,AP10&lt;&gt;"",AF10=""),AND(BJ10&gt;=BR$27,BJ10&lt;&gt;"",BG10=""),AND(BM10&gt;=BR$27,BM10&lt;&gt;"",BG10=""),AND(BQ10&gt;=BR$27,BQ10&lt;&gt;"",BG10=""),AND(CK10&gt;=CS$27,CK10&lt;&gt;"",CH10=""),AND(CN10&gt;=CS$27,CN10&lt;&gt;"",CH10=""),AND(CR10&gt;=CS$27,CR10&lt;&gt;"",CH10=""),AND(DR10&gt;=EC$27,DR10&lt;&gt;""),AND(DU10&gt;=EC$27,DU10&lt;&gt;""),AND(DY10&gt;=EC$27,DY10&lt;&gt;""),AND(EB10&gt;=EC$27,EB10&lt;&gt;""),AND(EZ10&gt;=FK$27,EZ10&lt;&gt;""),AND(FC10&gt;=FK$27,FC10&lt;&gt;""),AND(FG10&gt;=FK$27,FG10&lt;&gt;""),AND(FJ10&gt;=FK$27,FJ10&lt;&gt;""),AND(GH10&gt;=GS$27,GH10&lt;&gt;""),AND(GK10&gt;=GS$27,GK10&lt;&gt;""),AND(GO10&gt;=GS$27,GO10&lt;&gt;""),AND(GR10&gt;=GS$27,GR10&lt;&gt;""),AND(HP10&gt;=IA$27,HP10&lt;&gt;""),AND(HS10&gt;=IA$27,HS10&lt;&gt;""),AND(HW10&gt;=IA$27,HW10&lt;&gt;""),AND(HZ10&gt;=IA$27,HZ10&lt;&gt;""),AND(IX10&gt;=JI$27,IX10&lt;&gt;""),AND(JA10&gt;=JI$27,JA10&lt;&gt;""),AND(JE10&gt;=JI$27,JE10&lt;&gt;""),AND(JH10&gt;=JI$27,JH10&lt;&gt;""),AND(KF10&gt;=KQ$27,KF10&lt;&gt;""),AND(KI10&gt;=KQ$27,KI10&lt;&gt;""),AND(KM10&gt;=KQ$27,KM10&lt;&gt;""),AND(KP10&gt;=KQ$27,KP10&lt;&gt;""),AND(LN10&gt;=LY$27,LN10&lt;&gt;""),AND(LQ10&gt;=LY$27,LQ10&lt;&gt;""),AND(LU10&gt;=LY$27,LU10&lt;&gt;""),AND(LX10&gt;=LY$27,LX10&lt;&gt;""),AND(MV10&gt;=NG$27,MV10&lt;&gt;""),AND(MY10&gt;=NG$27,MY10&lt;&gt;""),AND(NC10&gt;=NG$27,NC10&lt;&gt;""),AND(NF10&gt;=NG$27,NF10&lt;&gt;""),AND(OD10&gt;=OO$27,OD10&lt;&gt;""),AND(OG10&gt;=OO$27,OG10&lt;&gt;""),AND(OK10&gt;=OO$27,OK10&lt;&gt;""),AND(ON10&gt;=OO$27,ON10&lt;&gt;""),AND(PL10&gt;=PW$27,PL10&lt;&gt;""),AND(PO10&gt;=PW$27,PO10&lt;&gt;""),AND(PS10&gt;=PW$27,PS10&lt;&gt;""),AND(PV10&gt;=PW$27,PV10&lt;&gt;""),AND(QT10&gt;=RE$27,QT10&lt;&gt;""),AND(QW10&gt;=RE$27,QW10&lt;&gt;""),AND(RA10&gt;=RE$27,RA10&lt;&gt;""),AND(RD10&gt;=RE$27,RD10&lt;&gt;""),AND(SB10&gt;=SM$27,SB10&lt;&gt;""),AND(SE10&gt;=SM$27,SE10&lt;&gt;""),AND(SI10&gt;=SM$27,SI10&lt;&gt;""),AND(SL10&gt;=SM$27,SL10&lt;&gt;""),AND(TJ10&gt;=TU$27,TJ10&lt;&gt;""),AND(TM10&gt;=TU$27,TM10&lt;&gt;""),AND(TQ10&gt;=TU$27,TQ10&lt;&gt;""),AND(TT10&gt;=TU$27,TT10&lt;&gt;""),AND(UR10&gt;=VC$27,UR10&lt;&gt;""),AND(UU10&gt;=VC$27,UU10&lt;&gt;""),AND(UY10&gt;=VC$27,UY10&lt;&gt;""),AND(VB10&gt;=VC$27,VB10&lt;&gt;""),AND(VZ10&gt;=WK$27,VZ10&lt;&gt;""),AND(WC10&gt;=WK$27,WC10&lt;&gt;""),AND(WG10&gt;=WK$27,WG10&lt;&gt;""),AND(WJ10&gt;=WK$27,WJ10&lt;&gt;"")),"P","")</f>
        <v/>
      </c>
      <c r="H10" s="36" t="str">
        <f>IF(AND(G10="P",F10=""),"No DD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Merit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Excellence",IF(I10="P","Worlds Team",IF(F10="P","National Team","")))))</f>
        <v/>
      </c>
      <c r="I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/>
      </c>
      <c r="J10" s="8">
        <f>IF(COUNT(AI10,AL10,AP10,BJ10,BM10,BQ10,CK10,CN10,CR10)&gt;0,LARGE((AI10,AL10,AP10,BJ10,BM10,BQ10,CK10,CN10,CR10),1),0)</f>
        <v>45.08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40.230000000000004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>
        <v>7.45</v>
      </c>
      <c r="BT10" s="22">
        <v>9.25</v>
      </c>
      <c r="BU10" s="22">
        <v>12.6</v>
      </c>
      <c r="BV10" s="22">
        <v>15.78</v>
      </c>
      <c r="BW10" s="22">
        <v>0</v>
      </c>
      <c r="BX10" s="22">
        <v>6.6</v>
      </c>
      <c r="BY10" s="22">
        <v>8.15</v>
      </c>
      <c r="BZ10" s="22">
        <v>11</v>
      </c>
      <c r="CA10" s="22">
        <v>14.48</v>
      </c>
      <c r="CB10" s="22">
        <v>0</v>
      </c>
      <c r="CC10" s="22">
        <v>1.55</v>
      </c>
      <c r="CD10" s="22">
        <v>1.75</v>
      </c>
      <c r="CE10" s="22">
        <v>3.1</v>
      </c>
      <c r="CF10" s="22">
        <v>3.22</v>
      </c>
      <c r="CG10" s="22">
        <v>0</v>
      </c>
      <c r="CH10" s="27"/>
      <c r="CI10" s="38">
        <f>IF(BU10&gt;0,BU10,"")</f>
        <v>12.6</v>
      </c>
      <c r="CJ10" s="38">
        <f>IF(BV10&gt;0,BV10,"")</f>
        <v>15.78</v>
      </c>
      <c r="CK10" s="40">
        <f>IF(SUM(BS10:BV10)-BW10&gt;0,SUM(BS10:BV10)-BW10,"")</f>
        <v>45.08</v>
      </c>
      <c r="CL10" s="40">
        <f>IF(BZ10&gt;0,BZ10,"")</f>
        <v>11</v>
      </c>
      <c r="CM10" s="40">
        <f>IF(CA10&gt;0,CA10,"")</f>
        <v>14.48</v>
      </c>
      <c r="CN10" s="40">
        <f>IF(SUM(BX10:CA10)-CB10&gt;0,SUM(BX10:CA10)-CB10,"")</f>
        <v>40.230000000000004</v>
      </c>
      <c r="CO10" s="40">
        <f>IF(CK10="","",MAX(CK10,CN10))</f>
        <v>45.08</v>
      </c>
      <c r="CP10" s="40">
        <f>IF(CE10&gt;0,CE10,"")</f>
        <v>3.1</v>
      </c>
      <c r="CQ10" s="40">
        <f>IF(CF10&gt;0,CF10,"")</f>
        <v>3.22</v>
      </c>
      <c r="CR10" s="40">
        <f>IF(SUM(CC10:CF10)-CG10&gt;0,SUM(CC10:CF10)-CG10,"")</f>
        <v>9.620000000000001</v>
      </c>
      <c r="CS10" s="40">
        <f>IF(SUM(CO10,CR10)&gt;0,SUM(CO10,CR10),"")</f>
        <v>54.7</v>
      </c>
      <c r="CT10" s="51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 t="str">
        <f>IF(CX10&gt;0,CX10,"")</f>
        <v/>
      </c>
      <c r="DQ10" s="40" t="str">
        <f>IF(CY10&gt;0,CY10,"")</f>
        <v/>
      </c>
      <c r="DR10" s="40" t="str">
        <f>IF(SUM(CV10:CY10)-CZ10&gt;0,SUM(CV10:CY10)-CZ10,"")</f>
        <v/>
      </c>
      <c r="DS10" s="40" t="str">
        <f>IF(DC10&gt;0,DC10,"")</f>
        <v/>
      </c>
      <c r="DT10" s="40" t="str">
        <f>IF(DD10&gt;0,DD10,"")</f>
        <v/>
      </c>
      <c r="DU10" s="40" t="str">
        <f>IF(SUM(DA10:DD10)-DE10&gt;0,SUM(DA10:DD10)-DE10,"")</f>
        <v/>
      </c>
      <c r="DV10" s="40" t="str">
        <f>IF(MAX(DR10,DU10)&gt;0,MAX(DR10,DU10),"")</f>
        <v/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IF(SUM(WD10,WJ10)&gt;0,SUM(WD10,WJ10),"")</f>
        <v/>
      </c>
      <c r="WL10" s="26">
        <f>IF($CH10="P",BS10,(BS10+AR10)/2)</f>
        <v>3.7250000000000001</v>
      </c>
      <c r="WM10" s="26">
        <f>IF($CH10="P",BT10,(BT10+AS10)/2)</f>
        <v>4.625</v>
      </c>
      <c r="WN10" s="26">
        <f>IF($CH10="P",BU10,(BU10+AT10)/2)</f>
        <v>6.3</v>
      </c>
      <c r="WO10" s="26">
        <f>IF($CH10="P",BV10,(BV10+AU10)/2)</f>
        <v>7.89</v>
      </c>
      <c r="WP10" s="26">
        <f>IF($CH10="P",BW10,(BW10+AV10)/2)</f>
        <v>0</v>
      </c>
      <c r="WQ10" s="26">
        <f>IF($CH10="P",BX10,(BX10+AW10)/2)</f>
        <v>3.3</v>
      </c>
      <c r="WR10" s="26">
        <f>IF($CH10="P",BY10,(BY10+AX10)/2)</f>
        <v>4.0750000000000002</v>
      </c>
      <c r="WS10" s="26">
        <f>IF($CH10="P",BZ10,(BZ10+AY10)/2)</f>
        <v>5.5</v>
      </c>
      <c r="WT10" s="26">
        <f>IF($CH10="P",CA10,(CA10+AZ10)/2)</f>
        <v>7.24</v>
      </c>
      <c r="WU10" s="26">
        <f>IF($CH10="P",CB10,(CB10+BA10)/2)</f>
        <v>0</v>
      </c>
      <c r="WV10" s="26">
        <f>IF($CH10="P",CC10,(CC10+BB10)/2)</f>
        <v>0.77500000000000002</v>
      </c>
      <c r="WW10" s="26">
        <f>IF($CH10="P",CD10,(CD10+BC10)/2)</f>
        <v>0.875</v>
      </c>
      <c r="WX10" s="26">
        <f>IF($CH10="P",CE10,(CE10+BD10)/2)</f>
        <v>1.55</v>
      </c>
      <c r="WY10" s="26">
        <f>IF($CH10="P",CF10,(CF10+BE10)/2)</f>
        <v>1.61</v>
      </c>
      <c r="WZ10" s="26">
        <f>IF($CH10="P",CG10,(CG10+BF10)/2)</f>
        <v>0</v>
      </c>
      <c r="XA10" s="28" t="s">
        <v>55</v>
      </c>
      <c r="XB10" s="11">
        <f>IF(WN10&gt;0,WN10,"")</f>
        <v>6.3</v>
      </c>
      <c r="XC10" s="11">
        <f>IF(WO10&gt;0,WO10,"")</f>
        <v>7.89</v>
      </c>
      <c r="XD10" s="11">
        <f>IF(SUM(WL10:WO10)-WP10&gt;0,SUM(WL10:WO10)-WP10,"")</f>
        <v>22.54</v>
      </c>
      <c r="XE10" s="11">
        <f>IF(WS10&gt;0,WS10,"")</f>
        <v>5.5</v>
      </c>
      <c r="XF10" s="11">
        <f>IF(WT10&gt;0,WT10,"")</f>
        <v>7.24</v>
      </c>
      <c r="XG10" s="11">
        <f>IF(SUM(WQ10:WT10)-WU10&gt;0,SUM(WQ10:WT10)-WU10,"")</f>
        <v>20.115000000000002</v>
      </c>
      <c r="XH10" s="11">
        <f>IF(MAX(XD10,XG10)&gt;0,MAX(XD10,XG10),"")</f>
        <v>22.54</v>
      </c>
      <c r="XI10" s="11">
        <f>IF(WX10&gt;0,WX10,"")</f>
        <v>1.55</v>
      </c>
      <c r="XJ10" s="11">
        <f>IF(WY10&gt;0,WY10,"")</f>
        <v>1.61</v>
      </c>
      <c r="XK10" s="11">
        <f>IF(SUM(WV10:WY10)-WZ10&gt;0,SUM(WV10:WY10)-WZ10,"")</f>
        <v>4.8100000000000005</v>
      </c>
      <c r="XL10" s="11">
        <f>IF(SUM(XH10,XK10)&gt;0,SUM(XH10,XK10),"")</f>
        <v>27.35</v>
      </c>
    </row>
    <row r="11" spans="1:636" x14ac:dyDescent="0.2">
      <c r="A11" s="4" t="str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/>
      </c>
      <c r="B11" s="5" t="s">
        <v>237</v>
      </c>
      <c r="C11" s="4" t="s">
        <v>5</v>
      </c>
      <c r="D11" s="4" t="s">
        <v>236</v>
      </c>
      <c r="E11" s="9">
        <f>SUM(J11,L11,N11)</f>
        <v>73.400000000000006</v>
      </c>
      <c r="F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P","")</f>
        <v/>
      </c>
      <c r="G11" s="3" t="str">
        <f>IF(OR(AND(AI11&gt;=AQ$27,AI11&lt;&gt;"",AF11=""),AND(AL11&gt;=AQ$27,AL11&lt;&gt;"",AF11=""),AND(AP11&gt;=AQ$27,AP11&lt;&gt;"",AF11=""),AND(BJ11&gt;=BR$27,BJ11&lt;&gt;"",BG11=""),AND(BM11&gt;=BR$27,BM11&lt;&gt;"",BG11=""),AND(BQ11&gt;=BR$27,BQ11&lt;&gt;"",BG11=""),AND(CK11&gt;=CS$27,CK11&lt;&gt;"",CH11=""),AND(CN11&gt;=CS$27,CN11&lt;&gt;"",CH11=""),AND(CR11&gt;=CS$27,CR11&lt;&gt;"",CH11=""),AND(DR11&gt;=EC$27,DR11&lt;&gt;""),AND(DU11&gt;=EC$27,DU11&lt;&gt;""),AND(DY11&gt;=EC$27,DY11&lt;&gt;""),AND(EB11&gt;=EC$27,EB11&lt;&gt;""),AND(EZ11&gt;=FK$27,EZ11&lt;&gt;""),AND(FC11&gt;=FK$27,FC11&lt;&gt;""),AND(FG11&gt;=FK$27,FG11&lt;&gt;""),AND(FJ11&gt;=FK$27,FJ11&lt;&gt;""),AND(GH11&gt;=GS$27,GH11&lt;&gt;""),AND(GK11&gt;=GS$27,GK11&lt;&gt;""),AND(GO11&gt;=GS$27,GO11&lt;&gt;""),AND(GR11&gt;=GS$27,GR11&lt;&gt;""),AND(HP11&gt;=IA$27,HP11&lt;&gt;""),AND(HS11&gt;=IA$27,HS11&lt;&gt;""),AND(HW11&gt;=IA$27,HW11&lt;&gt;""),AND(HZ11&gt;=IA$27,HZ11&lt;&gt;""),AND(IX11&gt;=JI$27,IX11&lt;&gt;""),AND(JA11&gt;=JI$27,JA11&lt;&gt;""),AND(JE11&gt;=JI$27,JE11&lt;&gt;""),AND(JH11&gt;=JI$27,JH11&lt;&gt;""),AND(KF11&gt;=KQ$27,KF11&lt;&gt;""),AND(KI11&gt;=KQ$27,KI11&lt;&gt;""),AND(KM11&gt;=KQ$27,KM11&lt;&gt;""),AND(KP11&gt;=KQ$27,KP11&lt;&gt;""),AND(LN11&gt;=LY$27,LN11&lt;&gt;""),AND(LQ11&gt;=LY$27,LQ11&lt;&gt;""),AND(LU11&gt;=LY$27,LU11&lt;&gt;""),AND(LX11&gt;=LY$27,LX11&lt;&gt;""),AND(MV11&gt;=NG$27,MV11&lt;&gt;""),AND(MY11&gt;=NG$27,MY11&lt;&gt;""),AND(NC11&gt;=NG$27,NC11&lt;&gt;""),AND(NF11&gt;=NG$27,NF11&lt;&gt;""),AND(OD11&gt;=OO$27,OD11&lt;&gt;""),AND(OG11&gt;=OO$27,OG11&lt;&gt;""),AND(OK11&gt;=OO$27,OK11&lt;&gt;""),AND(ON11&gt;=OO$27,ON11&lt;&gt;""),AND(PL11&gt;=PW$27,PL11&lt;&gt;""),AND(PO11&gt;=PW$27,PO11&lt;&gt;""),AND(PS11&gt;=PW$27,PS11&lt;&gt;""),AND(PV11&gt;=PW$27,PV11&lt;&gt;""),AND(QT11&gt;=RE$27,QT11&lt;&gt;""),AND(QW11&gt;=RE$27,QW11&lt;&gt;""),AND(RA11&gt;=RE$27,RA11&lt;&gt;""),AND(RD11&gt;=RE$27,RD11&lt;&gt;""),AND(SB11&gt;=SM$27,SB11&lt;&gt;""),AND(SE11&gt;=SM$27,SE11&lt;&gt;""),AND(SI11&gt;=SM$27,SI11&lt;&gt;""),AND(SL11&gt;=SM$27,SL11&lt;&gt;""),AND(TJ11&gt;=TU$27,TJ11&lt;&gt;""),AND(TM11&gt;=TU$27,TM11&lt;&gt;""),AND(TQ11&gt;=TU$27,TQ11&lt;&gt;""),AND(TT11&gt;=TU$27,TT11&lt;&gt;""),AND(UR11&gt;=VC$27,UR11&lt;&gt;""),AND(UU11&gt;=VC$27,UU11&lt;&gt;""),AND(UY11&gt;=VC$27,UY11&lt;&gt;""),AND(VB11&gt;=VC$27,VB11&lt;&gt;""),AND(VZ11&gt;=WK$27,VZ11&lt;&gt;""),AND(WC11&gt;=WK$27,WC11&lt;&gt;""),AND(WG11&gt;=WK$27,WG11&lt;&gt;""),AND(WJ11&gt;=WK$27,WJ11&lt;&gt;"")),"P","")</f>
        <v/>
      </c>
      <c r="H11" s="36" t="str">
        <f>IF(AND(G11="P",F11=""),"No DD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Merit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Excellence",IF(I11="P","Worlds Team",IF(F11="P","National Team","")))))</f>
        <v/>
      </c>
      <c r="I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/>
      </c>
      <c r="J11" s="8">
        <f>IF(COUNT(AI11,AL11,AP11,BJ11,BM11,BQ11,CK11,CN11,CR11)&gt;0,LARGE((AI11,AL11,AP11,BJ11,BM11,BQ11,CK11,CN11,CR11),1),0)</f>
        <v>37.769999999999996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35.630000000000003</v>
      </c>
      <c r="M11" s="8" t="str">
        <f>IF(L11="","",IF(OR(L11=CK11,L11=CN11,L11=CR11),$BS$1,IF(OR(L11=BJ11,L11=BM11,L11=BQ11),$AR$1,IF(OR(L11=AI11,L11=AL11,L11=AP11),$Q$1,""))))</f>
        <v>2024 Elite Canada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>
        <v>5.15</v>
      </c>
      <c r="AS11" s="26">
        <v>7.6</v>
      </c>
      <c r="AT11" s="26">
        <v>11.5</v>
      </c>
      <c r="AU11" s="26">
        <v>11.78</v>
      </c>
      <c r="AV11" s="26">
        <v>0.4</v>
      </c>
      <c r="AW11" s="26">
        <v>1.3</v>
      </c>
      <c r="AX11" s="26">
        <v>1.8</v>
      </c>
      <c r="AY11" s="26">
        <v>3.2</v>
      </c>
      <c r="AZ11" s="26">
        <v>2.04</v>
      </c>
      <c r="BA11" s="26">
        <v>0.2</v>
      </c>
      <c r="BB11" s="26">
        <v>0.7</v>
      </c>
      <c r="BC11" s="26">
        <v>1</v>
      </c>
      <c r="BD11" s="26">
        <v>2</v>
      </c>
      <c r="BE11" s="26">
        <v>1.06</v>
      </c>
      <c r="BF11" s="26">
        <v>0.4</v>
      </c>
      <c r="BG11" s="28"/>
      <c r="BH11" s="39">
        <f>IF(AT11&gt;0,AT11,"")</f>
        <v>11.5</v>
      </c>
      <c r="BI11" s="39">
        <f>IF(AU11&gt;0,AU11,"")</f>
        <v>11.78</v>
      </c>
      <c r="BJ11" s="11">
        <f>IF(SUM(AR11:AU11)-AV11&gt;0,SUM(AR11:AU11)-AV11,"")</f>
        <v>35.630000000000003</v>
      </c>
      <c r="BK11" s="11">
        <f>IF(AY11&gt;0,AY11,"")</f>
        <v>3.2</v>
      </c>
      <c r="BL11" s="11">
        <f>IF(AZ11&gt;0,AZ11,"")</f>
        <v>2.04</v>
      </c>
      <c r="BM11" s="11">
        <f>IF(SUM(AW11:AZ11)-BA11&gt;0,SUM(AW11:AZ11)-BA11,"")</f>
        <v>8.14</v>
      </c>
      <c r="BN11" s="11">
        <f>IF(BJ11="","",MAX(BJ11,BM11))</f>
        <v>35.630000000000003</v>
      </c>
      <c r="BO11" s="11">
        <f>IF(BD11&gt;0,BD11,"")</f>
        <v>2</v>
      </c>
      <c r="BP11" s="11">
        <f>IF(BE11&gt;0,BE11,"")</f>
        <v>1.06</v>
      </c>
      <c r="BQ11" s="11">
        <f>IF(SUM(BB11:BE11)-BF11&gt;0,SUM(BB11:BE11)-BF11,"")</f>
        <v>4.3599999999999994</v>
      </c>
      <c r="BR11" s="11">
        <f>IF(SUM(BN11,BQ11)&gt;0,SUM(BN11,BQ11),"")</f>
        <v>39.99</v>
      </c>
      <c r="BS11" s="22">
        <v>2.2000000000000002</v>
      </c>
      <c r="BT11" s="22">
        <v>2.65</v>
      </c>
      <c r="BU11" s="22">
        <v>4</v>
      </c>
      <c r="BV11" s="22">
        <v>2.42</v>
      </c>
      <c r="BW11" s="22">
        <v>0</v>
      </c>
      <c r="BX11" s="22">
        <v>6.5</v>
      </c>
      <c r="BY11" s="22">
        <v>8.5500000000000007</v>
      </c>
      <c r="BZ11" s="22">
        <v>10.199999999999999</v>
      </c>
      <c r="CA11" s="22">
        <v>12.52</v>
      </c>
      <c r="CB11" s="22">
        <v>0</v>
      </c>
      <c r="CC11" s="22">
        <v>6.3</v>
      </c>
      <c r="CD11" s="22">
        <v>8.4</v>
      </c>
      <c r="CE11" s="22">
        <v>10.199999999999999</v>
      </c>
      <c r="CF11" s="22">
        <v>7.32</v>
      </c>
      <c r="CG11" s="22">
        <v>0</v>
      </c>
      <c r="CH11" s="27"/>
      <c r="CI11" s="38">
        <f>IF(BU11&gt;0,BU11,"")</f>
        <v>4</v>
      </c>
      <c r="CJ11" s="38">
        <f>IF(BV11&gt;0,BV11,"")</f>
        <v>2.42</v>
      </c>
      <c r="CK11" s="40">
        <f>IF(SUM(BS11:BV11)-BW11&gt;0,SUM(BS11:BV11)-BW11,"")</f>
        <v>11.27</v>
      </c>
      <c r="CL11" s="40">
        <f>IF(BZ11&gt;0,BZ11,"")</f>
        <v>10.199999999999999</v>
      </c>
      <c r="CM11" s="40">
        <f>IF(CA11&gt;0,CA11,"")</f>
        <v>12.52</v>
      </c>
      <c r="CN11" s="40">
        <f>IF(SUM(BX11:CA11)-CB11&gt;0,SUM(BX11:CA11)-CB11,"")</f>
        <v>37.769999999999996</v>
      </c>
      <c r="CO11" s="40">
        <f>IF(CK11="","",MAX(CK11,CN11))</f>
        <v>37.769999999999996</v>
      </c>
      <c r="CP11" s="40">
        <f>IF(CE11&gt;0,CE11,"")</f>
        <v>10.199999999999999</v>
      </c>
      <c r="CQ11" s="40">
        <f>IF(CF11&gt;0,CF11,"")</f>
        <v>7.32</v>
      </c>
      <c r="CR11" s="40">
        <f>IF(SUM(CC11:CF11)-CG11&gt;0,SUM(CC11:CF11)-CG11,"")</f>
        <v>32.22</v>
      </c>
      <c r="CS11" s="40">
        <f>IF(SUM(CO11,CR11)&gt;0,SUM(CO11,CR11),"")</f>
        <v>69.989999999999995</v>
      </c>
      <c r="CT11" s="51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1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IF(SUM(WD11,WJ11)&gt;0,SUM(WD11,WJ11),"")</f>
        <v/>
      </c>
      <c r="WL11" s="26">
        <f>IF($CH11="P",BS11,(BS11+AR11)/2)</f>
        <v>3.6750000000000003</v>
      </c>
      <c r="WM11" s="26">
        <f>IF($CH11="P",BT11,(BT11+AS11)/2)</f>
        <v>5.125</v>
      </c>
      <c r="WN11" s="26">
        <f>IF($CH11="P",BU11,(BU11+AT11)/2)</f>
        <v>7.75</v>
      </c>
      <c r="WO11" s="26">
        <f>IF($CH11="P",BV11,(BV11+AU11)/2)</f>
        <v>7.1</v>
      </c>
      <c r="WP11" s="26">
        <f>IF($CH11="P",BW11,(BW11+AV11)/2)</f>
        <v>0.2</v>
      </c>
      <c r="WQ11" s="26">
        <f>IF($CH11="P",BX11,(BX11+AW11)/2)</f>
        <v>3.9</v>
      </c>
      <c r="WR11" s="26">
        <f>IF($CH11="P",BY11,(BY11+AX11)/2)</f>
        <v>5.1750000000000007</v>
      </c>
      <c r="WS11" s="26">
        <f>IF($CH11="P",BZ11,(BZ11+AY11)/2)</f>
        <v>6.6999999999999993</v>
      </c>
      <c r="WT11" s="26">
        <f>IF($CH11="P",CA11,(CA11+AZ11)/2)</f>
        <v>7.2799999999999994</v>
      </c>
      <c r="WU11" s="26">
        <f>IF($CH11="P",CB11,(CB11+BA11)/2)</f>
        <v>0.1</v>
      </c>
      <c r="WV11" s="26">
        <f>IF($CH11="P",CC11,(CC11+BB11)/2)</f>
        <v>3.5</v>
      </c>
      <c r="WW11" s="26">
        <f>IF($CH11="P",CD11,(CD11+BC11)/2)</f>
        <v>4.7</v>
      </c>
      <c r="WX11" s="26">
        <f>IF($CH11="P",CE11,(CE11+BD11)/2)</f>
        <v>6.1</v>
      </c>
      <c r="WY11" s="26">
        <f>IF($CH11="P",CF11,(CF11+BE11)/2)</f>
        <v>4.1900000000000004</v>
      </c>
      <c r="WZ11" s="26">
        <f>IF($CH11="P",CG11,(CG11+BF11)/2)</f>
        <v>0.2</v>
      </c>
      <c r="XA11" s="28" t="s">
        <v>55</v>
      </c>
      <c r="XB11" s="11">
        <f>IF(WN11&gt;0,WN11,"")</f>
        <v>7.75</v>
      </c>
      <c r="XC11" s="11">
        <f>IF(WO11&gt;0,WO11,"")</f>
        <v>7.1</v>
      </c>
      <c r="XD11" s="11">
        <f>IF(SUM(WL11:WO11)-WP11&gt;0,SUM(WL11:WO11)-WP11,"")</f>
        <v>23.45</v>
      </c>
      <c r="XE11" s="11">
        <f>IF(WS11&gt;0,WS11,"")</f>
        <v>6.6999999999999993</v>
      </c>
      <c r="XF11" s="11">
        <f>IF(WT11&gt;0,WT11,"")</f>
        <v>7.2799999999999994</v>
      </c>
      <c r="XG11" s="11">
        <f>IF(SUM(WQ11:WT11)-WU11&gt;0,SUM(WQ11:WT11)-WU11,"")</f>
        <v>22.954999999999998</v>
      </c>
      <c r="XH11" s="11">
        <f>IF(MAX(XD11,XG11)&gt;0,MAX(XD11,XG11),"")</f>
        <v>23.45</v>
      </c>
      <c r="XI11" s="11">
        <f>IF(WX11&gt;0,WX11,"")</f>
        <v>6.1</v>
      </c>
      <c r="XJ11" s="11">
        <f>IF(WY11&gt;0,WY11,"")</f>
        <v>4.1900000000000004</v>
      </c>
      <c r="XK11" s="11">
        <f>IF(SUM(WV11:WY11)-WZ11&gt;0,SUM(WV11:WY11)-WZ11,"")</f>
        <v>18.29</v>
      </c>
      <c r="XL11" s="11">
        <f>IF(SUM(XH11,XK11)&gt;0,SUM(XH11,XK11),"")</f>
        <v>41.739999999999995</v>
      </c>
    </row>
    <row r="12" spans="1:636" x14ac:dyDescent="0.2">
      <c r="A12" s="4" t="str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/>
      </c>
      <c r="B12" s="5" t="s">
        <v>235</v>
      </c>
      <c r="C12" s="4" t="s">
        <v>5</v>
      </c>
      <c r="D12" s="4" t="s">
        <v>234</v>
      </c>
      <c r="E12" s="9">
        <f>SUM(J12,L12,N12)</f>
        <v>68.02</v>
      </c>
      <c r="F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P","")</f>
        <v/>
      </c>
      <c r="G12" s="3" t="str">
        <f>IF(OR(AND(AI12&gt;=AQ$27,AI12&lt;&gt;"",AF12=""),AND(AL12&gt;=AQ$27,AL12&lt;&gt;"",AF12=""),AND(AP12&gt;=AQ$27,AP12&lt;&gt;"",AF12=""),AND(BJ12&gt;=BR$27,BJ12&lt;&gt;"",BG12=""),AND(BM12&gt;=BR$27,BM12&lt;&gt;"",BG12=""),AND(BQ12&gt;=BR$27,BQ12&lt;&gt;"",BG12=""),AND(CK12&gt;=CS$27,CK12&lt;&gt;"",CH12=""),AND(CN12&gt;=CS$27,CN12&lt;&gt;"",CH12=""),AND(CR12&gt;=CS$27,CR12&lt;&gt;"",CH12=""),AND(DR12&gt;=EC$27,DR12&lt;&gt;""),AND(DU12&gt;=EC$27,DU12&lt;&gt;""),AND(DY12&gt;=EC$27,DY12&lt;&gt;""),AND(EB12&gt;=EC$27,EB12&lt;&gt;""),AND(EZ12&gt;=FK$27,EZ12&lt;&gt;""),AND(FC12&gt;=FK$27,FC12&lt;&gt;""),AND(FG12&gt;=FK$27,FG12&lt;&gt;""),AND(FJ12&gt;=FK$27,FJ12&lt;&gt;""),AND(GH12&gt;=GS$27,GH12&lt;&gt;""),AND(GK12&gt;=GS$27,GK12&lt;&gt;""),AND(GO12&gt;=GS$27,GO12&lt;&gt;""),AND(GR12&gt;=GS$27,GR12&lt;&gt;""),AND(HP12&gt;=IA$27,HP12&lt;&gt;""),AND(HS12&gt;=IA$27,HS12&lt;&gt;""),AND(HW12&gt;=IA$27,HW12&lt;&gt;""),AND(HZ12&gt;=IA$27,HZ12&lt;&gt;""),AND(IX12&gt;=JI$27,IX12&lt;&gt;""),AND(JA12&gt;=JI$27,JA12&lt;&gt;""),AND(JE12&gt;=JI$27,JE12&lt;&gt;""),AND(JH12&gt;=JI$27,JH12&lt;&gt;""),AND(KF12&gt;=KQ$27,KF12&lt;&gt;""),AND(KI12&gt;=KQ$27,KI12&lt;&gt;""),AND(KM12&gt;=KQ$27,KM12&lt;&gt;""),AND(KP12&gt;=KQ$27,KP12&lt;&gt;""),AND(LN12&gt;=LY$27,LN12&lt;&gt;""),AND(LQ12&gt;=LY$27,LQ12&lt;&gt;""),AND(LU12&gt;=LY$27,LU12&lt;&gt;""),AND(LX12&gt;=LY$27,LX12&lt;&gt;""),AND(MV12&gt;=NG$27,MV12&lt;&gt;""),AND(MY12&gt;=NG$27,MY12&lt;&gt;""),AND(NC12&gt;=NG$27,NC12&lt;&gt;""),AND(NF12&gt;=NG$27,NF12&lt;&gt;""),AND(OD12&gt;=OO$27,OD12&lt;&gt;""),AND(OG12&gt;=OO$27,OG12&lt;&gt;""),AND(OK12&gt;=OO$27,OK12&lt;&gt;""),AND(ON12&gt;=OO$27,ON12&lt;&gt;""),AND(PL12&gt;=PW$27,PL12&lt;&gt;""),AND(PO12&gt;=PW$27,PO12&lt;&gt;""),AND(PS12&gt;=PW$27,PS12&lt;&gt;""),AND(PV12&gt;=PW$27,PV12&lt;&gt;""),AND(QT12&gt;=RE$27,QT12&lt;&gt;""),AND(QW12&gt;=RE$27,QW12&lt;&gt;""),AND(RA12&gt;=RE$27,RA12&lt;&gt;""),AND(RD12&gt;=RE$27,RD12&lt;&gt;""),AND(SB12&gt;=SM$27,SB12&lt;&gt;""),AND(SE12&gt;=SM$27,SE12&lt;&gt;""),AND(SI12&gt;=SM$27,SI12&lt;&gt;""),AND(SL12&gt;=SM$27,SL12&lt;&gt;""),AND(TJ12&gt;=TU$27,TJ12&lt;&gt;""),AND(TM12&gt;=TU$27,TM12&lt;&gt;""),AND(TQ12&gt;=TU$27,TQ12&lt;&gt;""),AND(TT12&gt;=TU$27,TT12&lt;&gt;""),AND(UR12&gt;=VC$27,UR12&lt;&gt;""),AND(UU12&gt;=VC$27,UU12&lt;&gt;""),AND(UY12&gt;=VC$27,UY12&lt;&gt;""),AND(VB12&gt;=VC$27,VB12&lt;&gt;""),AND(VZ12&gt;=WK$27,VZ12&lt;&gt;""),AND(WC12&gt;=WK$27,WC12&lt;&gt;""),AND(WG12&gt;=WK$27,WG12&lt;&gt;""),AND(WJ12&gt;=WK$27,WJ12&lt;&gt;"")),"P","")</f>
        <v/>
      </c>
      <c r="H12" s="36" t="str">
        <f>IF(AND(G12="P",F12=""),"No DD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Merit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Excellence",IF(I12="P","Worlds Team",IF(F12="P","National Team","")))))</f>
        <v/>
      </c>
      <c r="I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J12" s="8">
        <f>IF(COUNT(AI12,AL12,AP12,BJ12,BM12,BQ12,CK12,CN12,CR12)&gt;0,LARGE((AI12,AL12,AP12,BJ12,BM12,BQ12,CK12,CN12,CR12),1),0)</f>
        <v>36.29</v>
      </c>
      <c r="K12" s="8" t="str">
        <f>IF(J12="","",IF(OR(J12=CK12,J12=CN12,J12=CR12),$BS$1,IF(OR(J12=BJ12,J12=BM12,J12=BQ12),$AR$1,IF(OR(J12=AI12,J12=AL12,J12=AP12),$Q$1,""))))</f>
        <v>2024 Elite Canada</v>
      </c>
      <c r="L12" s="8">
        <f>IF(COUNT(AI12,AL12,AP12,BJ12,BM12,BQ12,CK12,CN12,CR12)&gt;1,LARGE((AI12,AL12,AP12,BJ12,BM12,BQ12,CK12,CN12,CR12),2),0)</f>
        <v>31.73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>
        <v>5.7</v>
      </c>
      <c r="AS12" s="26">
        <v>7.25</v>
      </c>
      <c r="AT12" s="26">
        <v>8.1999999999999993</v>
      </c>
      <c r="AU12" s="26">
        <v>15.14</v>
      </c>
      <c r="AV12" s="26">
        <v>0</v>
      </c>
      <c r="AW12" s="26">
        <v>2</v>
      </c>
      <c r="AX12" s="26">
        <v>2.75</v>
      </c>
      <c r="AY12" s="26">
        <v>3.1</v>
      </c>
      <c r="AZ12" s="26">
        <v>5.26</v>
      </c>
      <c r="BA12" s="26">
        <v>0</v>
      </c>
      <c r="BB12" s="26">
        <v>5.0999999999999996</v>
      </c>
      <c r="BC12" s="26">
        <v>6.65</v>
      </c>
      <c r="BD12" s="26">
        <v>7</v>
      </c>
      <c r="BE12" s="26">
        <v>12.98</v>
      </c>
      <c r="BF12" s="26">
        <v>0</v>
      </c>
      <c r="BG12" s="28"/>
      <c r="BH12" s="39">
        <f>IF(AT12&gt;0,AT12,"")</f>
        <v>8.1999999999999993</v>
      </c>
      <c r="BI12" s="39">
        <f>IF(AU12&gt;0,AU12,"")</f>
        <v>15.14</v>
      </c>
      <c r="BJ12" s="11">
        <f>IF(SUM(AR12:AU12)-AV12&gt;0,SUM(AR12:AU12)-AV12,"")</f>
        <v>36.29</v>
      </c>
      <c r="BK12" s="11">
        <f>IF(AY12&gt;0,AY12,"")</f>
        <v>3.1</v>
      </c>
      <c r="BL12" s="11">
        <f>IF(AZ12&gt;0,AZ12,"")</f>
        <v>5.26</v>
      </c>
      <c r="BM12" s="11">
        <f>IF(SUM(AW12:AZ12)-BA12&gt;0,SUM(AW12:AZ12)-BA12,"")</f>
        <v>13.11</v>
      </c>
      <c r="BN12" s="11">
        <f>IF(BJ12="","",MAX(BJ12,BM12))</f>
        <v>36.29</v>
      </c>
      <c r="BO12" s="11">
        <f>IF(BD12&gt;0,BD12,"")</f>
        <v>7</v>
      </c>
      <c r="BP12" s="11">
        <f>IF(BE12&gt;0,BE12,"")</f>
        <v>12.98</v>
      </c>
      <c r="BQ12" s="11">
        <f>IF(SUM(BB12:BE12)-BF12&gt;0,SUM(BB12:BE12)-BF12,"")</f>
        <v>31.73</v>
      </c>
      <c r="BR12" s="11">
        <f>IF(SUM(BN12,BQ12)&gt;0,SUM(BN12,BQ12),"")</f>
        <v>68.02</v>
      </c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  <c r="CD12" s="22"/>
      <c r="CE12" s="22"/>
      <c r="CF12" s="22"/>
      <c r="CG12" s="22"/>
      <c r="CH12" s="27"/>
      <c r="CI12" s="38" t="str">
        <f>IF(BU12&gt;0,BU12,"")</f>
        <v/>
      </c>
      <c r="CJ12" s="38" t="str">
        <f>IF(BV12&gt;0,BV12,"")</f>
        <v/>
      </c>
      <c r="CK12" s="40" t="str">
        <f>IF(SUM(BS12:BV12)-BW12&gt;0,SUM(BS12:BV12)-BW12,"")</f>
        <v/>
      </c>
      <c r="CL12" s="40" t="str">
        <f>IF(BZ12&gt;0,BZ12,"")</f>
        <v/>
      </c>
      <c r="CM12" s="40" t="str">
        <f>IF(CA12&gt;0,CA12,"")</f>
        <v/>
      </c>
      <c r="CN12" s="40" t="str">
        <f>IF(SUM(BX12:CA12)-CB12&gt;0,SUM(BX12:CA12)-CB12,"")</f>
        <v/>
      </c>
      <c r="CO12" s="40" t="str">
        <f>IF(CK12="","",MAX(CK12,CN12))</f>
        <v/>
      </c>
      <c r="CP12" s="40" t="str">
        <f>IF(CE12&gt;0,CE12,"")</f>
        <v/>
      </c>
      <c r="CQ12" s="40" t="str">
        <f>IF(CF12&gt;0,CF12,"")</f>
        <v/>
      </c>
      <c r="CR12" s="40" t="str">
        <f>IF(SUM(CC12:CF12)-CG12&gt;0,SUM(CC12:CF12)-CG12,"")</f>
        <v/>
      </c>
      <c r="CS12" s="40" t="str">
        <f>IF(SUM(CO12,CR12)&gt;0,SUM(CO12,CR12),"")</f>
        <v/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IF(SUM(WD12,WJ12)&gt;0,SUM(WD12,WJ12),"")</f>
        <v/>
      </c>
      <c r="WL12" s="26">
        <f>IF($CH12="P",BS12,(BS12+AR12)/2)</f>
        <v>2.85</v>
      </c>
      <c r="WM12" s="26">
        <f>IF($CH12="P",BT12,(BT12+AS12)/2)</f>
        <v>3.625</v>
      </c>
      <c r="WN12" s="26">
        <f>IF($CH12="P",BU12,(BU12+AT12)/2)</f>
        <v>4.0999999999999996</v>
      </c>
      <c r="WO12" s="26">
        <f>IF($CH12="P",BV12,(BV12+AU12)/2)</f>
        <v>7.57</v>
      </c>
      <c r="WP12" s="26">
        <f>IF($CH12="P",BW12,(BW12+AV12)/2)</f>
        <v>0</v>
      </c>
      <c r="WQ12" s="26">
        <f>IF($CH12="P",BX12,(BX12+AW12)/2)</f>
        <v>1</v>
      </c>
      <c r="WR12" s="26">
        <f>IF($CH12="P",BY12,(BY12+AX12)/2)</f>
        <v>1.375</v>
      </c>
      <c r="WS12" s="26">
        <f>IF($CH12="P",BZ12,(BZ12+AY12)/2)</f>
        <v>1.55</v>
      </c>
      <c r="WT12" s="26">
        <f>IF($CH12="P",CA12,(CA12+AZ12)/2)</f>
        <v>2.63</v>
      </c>
      <c r="WU12" s="26">
        <f>IF($CH12="P",CB12,(CB12+BA12)/2)</f>
        <v>0</v>
      </c>
      <c r="WV12" s="26">
        <f>IF($CH12="P",CC12,(CC12+BB12)/2)</f>
        <v>2.5499999999999998</v>
      </c>
      <c r="WW12" s="26">
        <f>IF($CH12="P",CD12,(CD12+BC12)/2)</f>
        <v>3.3250000000000002</v>
      </c>
      <c r="WX12" s="26">
        <f>IF($CH12="P",CE12,(CE12+BD12)/2)</f>
        <v>3.5</v>
      </c>
      <c r="WY12" s="26">
        <f>IF($CH12="P",CF12,(CF12+BE12)/2)</f>
        <v>6.49</v>
      </c>
      <c r="WZ12" s="26">
        <f>IF($CH12="P",CG12,(CG12+BF12)/2)</f>
        <v>0</v>
      </c>
      <c r="XA12" s="28" t="s">
        <v>55</v>
      </c>
      <c r="XB12" s="11">
        <f>IF(WN12&gt;0,WN12,"")</f>
        <v>4.0999999999999996</v>
      </c>
      <c r="XC12" s="11">
        <f>IF(WO12&gt;0,WO12,"")</f>
        <v>7.57</v>
      </c>
      <c r="XD12" s="11">
        <f>IF(SUM(WL12:WO12)-WP12&gt;0,SUM(WL12:WO12)-WP12,"")</f>
        <v>18.145</v>
      </c>
      <c r="XE12" s="11">
        <f>IF(WS12&gt;0,WS12,"")</f>
        <v>1.55</v>
      </c>
      <c r="XF12" s="11">
        <f>IF(WT12&gt;0,WT12,"")</f>
        <v>2.63</v>
      </c>
      <c r="XG12" s="11">
        <f>IF(SUM(WQ12:WT12)-WU12&gt;0,SUM(WQ12:WT12)-WU12,"")</f>
        <v>6.5549999999999997</v>
      </c>
      <c r="XH12" s="11">
        <f>IF(MAX(XD12,XG12)&gt;0,MAX(XD12,XG12),"")</f>
        <v>18.145</v>
      </c>
      <c r="XI12" s="11">
        <f>IF(WX12&gt;0,WX12,"")</f>
        <v>3.5</v>
      </c>
      <c r="XJ12" s="11">
        <f>IF(WY12&gt;0,WY12,"")</f>
        <v>6.49</v>
      </c>
      <c r="XK12" s="11">
        <f>IF(SUM(WV12:WY12)-WZ12&gt;0,SUM(WV12:WY12)-WZ12,"")</f>
        <v>15.865</v>
      </c>
      <c r="XL12" s="11">
        <f>IF(SUM(XH12,XK12)&gt;0,SUM(XH12,XK12),"")</f>
        <v>34.01</v>
      </c>
    </row>
    <row r="13" spans="1:636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6</v>
      </c>
      <c r="B13" s="5" t="s">
        <v>215</v>
      </c>
      <c r="C13" s="4" t="s">
        <v>8</v>
      </c>
      <c r="D13" s="4" t="s">
        <v>214</v>
      </c>
      <c r="E13" s="9">
        <f>SUM(J13,L13,N13)</f>
        <v>49.5</v>
      </c>
      <c r="F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P","")</f>
        <v/>
      </c>
      <c r="G13" s="3" t="str">
        <f>IF(OR(AND(AI13&gt;=AQ$27,AI13&lt;&gt;"",AF13=""),AND(AL13&gt;=AQ$27,AL13&lt;&gt;"",AF13=""),AND(AP13&gt;=AQ$27,AP13&lt;&gt;"",AF13=""),AND(BJ13&gt;=BR$27,BJ13&lt;&gt;"",BG13=""),AND(BM13&gt;=BR$27,BM13&lt;&gt;"",BG13=""),AND(BQ13&gt;=BR$27,BQ13&lt;&gt;"",BG13=""),AND(CK13&gt;=CS$27,CK13&lt;&gt;"",CH13=""),AND(CN13&gt;=CS$27,CN13&lt;&gt;"",CH13=""),AND(CR13&gt;=CS$27,CR13&lt;&gt;"",CH13=""),AND(DR13&gt;=EC$27,DR13&lt;&gt;""),AND(DU13&gt;=EC$27,DU13&lt;&gt;""),AND(DY13&gt;=EC$27,DY13&lt;&gt;""),AND(EB13&gt;=EC$27,EB13&lt;&gt;""),AND(EZ13&gt;=FK$27,EZ13&lt;&gt;""),AND(FC13&gt;=FK$27,FC13&lt;&gt;""),AND(FG13&gt;=FK$27,FG13&lt;&gt;""),AND(FJ13&gt;=FK$27,FJ13&lt;&gt;""),AND(GH13&gt;=GS$27,GH13&lt;&gt;""),AND(GK13&gt;=GS$27,GK13&lt;&gt;""),AND(GO13&gt;=GS$27,GO13&lt;&gt;""),AND(GR13&gt;=GS$27,GR13&lt;&gt;""),AND(HP13&gt;=IA$27,HP13&lt;&gt;""),AND(HS13&gt;=IA$27,HS13&lt;&gt;""),AND(HW13&gt;=IA$27,HW13&lt;&gt;""),AND(HZ13&gt;=IA$27,HZ13&lt;&gt;""),AND(IX13&gt;=JI$27,IX13&lt;&gt;""),AND(JA13&gt;=JI$27,JA13&lt;&gt;""),AND(JE13&gt;=JI$27,JE13&lt;&gt;""),AND(JH13&gt;=JI$27,JH13&lt;&gt;""),AND(KF13&gt;=KQ$27,KF13&lt;&gt;""),AND(KI13&gt;=KQ$27,KI13&lt;&gt;""),AND(KM13&gt;=KQ$27,KM13&lt;&gt;""),AND(KP13&gt;=KQ$27,KP13&lt;&gt;""),AND(LN13&gt;=LY$27,LN13&lt;&gt;""),AND(LQ13&gt;=LY$27,LQ13&lt;&gt;""),AND(LU13&gt;=LY$27,LU13&lt;&gt;""),AND(LX13&gt;=LY$27,LX13&lt;&gt;""),AND(MV13&gt;=NG$27,MV13&lt;&gt;""),AND(MY13&gt;=NG$27,MY13&lt;&gt;""),AND(NC13&gt;=NG$27,NC13&lt;&gt;""),AND(NF13&gt;=NG$27,NF13&lt;&gt;""),AND(OD13&gt;=OO$27,OD13&lt;&gt;""),AND(OG13&gt;=OO$27,OG13&lt;&gt;""),AND(OK13&gt;=OO$27,OK13&lt;&gt;""),AND(ON13&gt;=OO$27,ON13&lt;&gt;""),AND(PL13&gt;=PW$27,PL13&lt;&gt;""),AND(PO13&gt;=PW$27,PO13&lt;&gt;""),AND(PS13&gt;=PW$27,PS13&lt;&gt;""),AND(PV13&gt;=PW$27,PV13&lt;&gt;""),AND(QT13&gt;=RE$27,QT13&lt;&gt;""),AND(QW13&gt;=RE$27,QW13&lt;&gt;""),AND(RA13&gt;=RE$27,RA13&lt;&gt;""),AND(RD13&gt;=RE$27,RD13&lt;&gt;""),AND(SB13&gt;=SM$27,SB13&lt;&gt;""),AND(SE13&gt;=SM$27,SE13&lt;&gt;""),AND(SI13&gt;=SM$27,SI13&lt;&gt;""),AND(SL13&gt;=SM$27,SL13&lt;&gt;""),AND(TJ13&gt;=TU$27,TJ13&lt;&gt;""),AND(TM13&gt;=TU$27,TM13&lt;&gt;""),AND(TQ13&gt;=TU$27,TQ13&lt;&gt;""),AND(TT13&gt;=TU$27,TT13&lt;&gt;""),AND(UR13&gt;=VC$27,UR13&lt;&gt;""),AND(UU13&gt;=VC$27,UU13&lt;&gt;""),AND(UY13&gt;=VC$27,UY13&lt;&gt;""),AND(VB13&gt;=VC$27,VB13&lt;&gt;""),AND(VZ13&gt;=WK$27,VZ13&lt;&gt;""),AND(WC13&gt;=WK$27,WC13&lt;&gt;""),AND(WG13&gt;=WK$27,WG13&lt;&gt;""),AND(WJ13&gt;=WK$27,WJ13&lt;&gt;"")),"P","")</f>
        <v>P</v>
      </c>
      <c r="H13" s="36" t="str">
        <f>IF(AND(G13="P",F13=""),"No DD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Merit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Excellence",IF(I13="P","Worlds Team",IF(F13="P","National Team","")))))</f>
        <v>No DD</v>
      </c>
      <c r="I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J13" s="8">
        <f>IF(COUNT(AI13,AL13,AP13,BJ13,BM13,BQ13,CK13,CN13,CR13)&gt;0,LARGE((AI13,AL13,AP13,BJ13,BM13,BQ13,CK13,CN13,CR13),1),0)</f>
        <v>0</v>
      </c>
      <c r="K13" s="8" t="str">
        <f>IF(J13="","",IF(OR(J13=CK13,J13=CN13,J13=CR13),$BS$1,IF(OR(J13=BJ13,J13=BM13,J13=BQ13),$AR$1,IF(OR(J13=AI13,J13=AL13,J13=AP13),$Q$1,""))))</f>
        <v/>
      </c>
      <c r="L13" s="8">
        <f>IF(COUNT(AI13,AL13,AP13,BJ13,BM13,BQ13,CK13,CN13,CR13)&gt;1,LARGE((AI13,AL13,AP13,BJ13,BM13,BQ13,CK13,CN13,CR13),2),0)</f>
        <v>0</v>
      </c>
      <c r="M13" s="8" t="str">
        <f>IF(L13="","",IF(OR(L13=CK13,L13=CN13,L13=CR13),$BS$1,IF(OR(L13=BJ13,L13=BM13,L13=BQ13),$AR$1,IF(OR(L13=AI13,L13=AL13,L13=AP13),$Q$1,""))))</f>
        <v/>
      </c>
      <c r="N13" s="8">
        <f>IF(MAX(CT13,CU13)&gt;0,MAX(CT13,CU13),"")</f>
        <v>49.5</v>
      </c>
      <c r="O13" s="11" t="str">
        <f>IF(N13="","",IF(N13=CT13,"("&amp;CT$2&amp;")",IF(N13=CU13,"("&amp;CU$2&amp;")")))</f>
        <v>(Final)</v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>2024 World Cup POR (July 7)</v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8"/>
      <c r="BH13" s="39" t="str">
        <f>IF(AT13&gt;0,AT13,"")</f>
        <v/>
      </c>
      <c r="BI13" s="39" t="str">
        <f>IF(AU13&gt;0,AU13,"")</f>
        <v/>
      </c>
      <c r="BJ13" s="11" t="str">
        <f>IF(SUM(AR13:AU13)-AV13&gt;0,SUM(AR13:AU13)-AV13,"")</f>
        <v/>
      </c>
      <c r="BK13" s="11" t="str">
        <f>IF(AY13&gt;0,AY13,"")</f>
        <v/>
      </c>
      <c r="BL13" s="11" t="str">
        <f>IF(AZ13&gt;0,AZ13,"")</f>
        <v/>
      </c>
      <c r="BM13" s="11" t="str">
        <f>IF(SUM(AW13:AZ13)-BA13&gt;0,SUM(AW13:AZ13)-BA13,"")</f>
        <v/>
      </c>
      <c r="BN13" s="11" t="str">
        <f>IF(BJ13="","",MAX(BJ13,BM13))</f>
        <v/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 t="str">
        <f>IF(SUM(BN13,BQ13)&gt;0,SUM(BN13,BQ13),"")</f>
        <v/>
      </c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  <c r="CD13" s="22"/>
      <c r="CE13" s="22"/>
      <c r="CF13" s="22"/>
      <c r="CG13" s="22"/>
      <c r="CH13" s="27"/>
      <c r="CI13" s="38" t="str">
        <f>IF(BU13&gt;0,BU13,"")</f>
        <v/>
      </c>
      <c r="CJ13" s="38" t="str">
        <f>IF(BV13&gt;0,BV13,"")</f>
        <v/>
      </c>
      <c r="CK13" s="40" t="str">
        <f>IF(SUM(BS13:BV13)-BW13&gt;0,SUM(BS13:BV13)-BW13,"")</f>
        <v/>
      </c>
      <c r="CL13" s="40" t="str">
        <f>IF(BZ13&gt;0,BZ13,"")</f>
        <v/>
      </c>
      <c r="CM13" s="40" t="str">
        <f>IF(CA13&gt;0,CA13,"")</f>
        <v/>
      </c>
      <c r="CN13" s="40" t="str">
        <f>IF(SUM(BX13:CA13)-CB13&gt;0,SUM(BX13:CA13)-CB13,"")</f>
        <v/>
      </c>
      <c r="CO13" s="40" t="str">
        <f>IF(CK13="","",MAX(CK13,CN13))</f>
        <v/>
      </c>
      <c r="CP13" s="40" t="str">
        <f>IF(CE13&gt;0,CE13,"")</f>
        <v/>
      </c>
      <c r="CQ13" s="40" t="str">
        <f>IF(CF13&gt;0,CF13,"")</f>
        <v/>
      </c>
      <c r="CR13" s="40" t="str">
        <f>IF(SUM(CC13:CF13)-CG13&gt;0,SUM(CC13:CF13)-CG13,"")</f>
        <v/>
      </c>
      <c r="CS13" s="40" t="str">
        <f>IF(SUM(CO13,CR13)&gt;0,SUM(CO13,CR13),"")</f>
        <v/>
      </c>
      <c r="CT13" s="51">
        <f>IF(MAX(DV13,FD13,GL13,HT13,JB13,KJ13,LR13,MZ13,OH13,PP13,QX13,SF13,TN13,UV13,WD13)-IF(L13="",0,L13)&gt;0.001,MAX(DV13,FD13,GL13,HT13,JB13,KJ13,LR13,MZ13,OH13,PP13,QX13,SF13,TN13,UV13,WD13)-IF(L13="",0,L13),"")</f>
        <v>48.74</v>
      </c>
      <c r="CU13" s="51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>49.5</v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IF(SUM(JB13,JH13)&gt;0,SUM(JB13,JH13),"")</f>
        <v/>
      </c>
      <c r="JJ13" s="18">
        <v>4.5</v>
      </c>
      <c r="JK13" s="18">
        <v>5.55</v>
      </c>
      <c r="JL13" s="18">
        <v>8.1</v>
      </c>
      <c r="JM13" s="18">
        <v>9.98</v>
      </c>
      <c r="JN13" s="18">
        <v>0</v>
      </c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>
        <f>IF(JL13&gt;0,JL13,"")</f>
        <v>8.1</v>
      </c>
      <c r="KE13" s="11">
        <f>IF(JM13&gt;0,JM13,"")</f>
        <v>9.98</v>
      </c>
      <c r="KF13" s="11">
        <f>IF(SUM(JJ13:JM13)-JN13&gt;0,SUM(JJ13:JM13)-JN13,"")</f>
        <v>28.13</v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>
        <f>IF(MAX(KF13,KI13)&gt;0,MAX(KF13,KI13),"")</f>
        <v>28.13</v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>
        <f>IF(SUM(KJ13,KP13)&gt;0,SUM(KJ13,KP13),"")</f>
        <v>28.13</v>
      </c>
      <c r="KR13" s="17">
        <v>7.75</v>
      </c>
      <c r="KS13" s="17">
        <v>9.1999999999999993</v>
      </c>
      <c r="KT13" s="17">
        <v>12.2</v>
      </c>
      <c r="KU13" s="17">
        <v>16.420000000000002</v>
      </c>
      <c r="KV13" s="17">
        <v>0</v>
      </c>
      <c r="KW13" s="17">
        <v>2.2999999999999998</v>
      </c>
      <c r="KX13" s="17">
        <v>2.65</v>
      </c>
      <c r="KY13" s="17">
        <v>4.4000000000000004</v>
      </c>
      <c r="KZ13" s="17">
        <v>4.7</v>
      </c>
      <c r="LA13" s="17">
        <v>0</v>
      </c>
      <c r="LB13" s="17"/>
      <c r="LC13" s="17"/>
      <c r="LD13" s="17"/>
      <c r="LE13" s="17"/>
      <c r="LF13" s="17"/>
      <c r="LG13" s="17">
        <v>7.75</v>
      </c>
      <c r="LH13" s="17">
        <v>9.1999999999999993</v>
      </c>
      <c r="LI13" s="17">
        <v>12.2</v>
      </c>
      <c r="LJ13" s="17">
        <v>17.64</v>
      </c>
      <c r="LK13" s="17">
        <v>0</v>
      </c>
      <c r="LL13" s="40">
        <f>IF(KT13&gt;0,KT13,"")</f>
        <v>12.2</v>
      </c>
      <c r="LM13" s="40">
        <f>IF(KU13&gt;0,KU13,"")</f>
        <v>16.420000000000002</v>
      </c>
      <c r="LN13" s="40">
        <f>IF(SUM(KR13:KU13)-KV13&gt;0,SUM(KR13:KU13)-KV13,"")</f>
        <v>45.57</v>
      </c>
      <c r="LO13" s="40">
        <f>IF(KY13&gt;0,KY13,"")</f>
        <v>4.4000000000000004</v>
      </c>
      <c r="LP13" s="40">
        <f>IF(KZ13&gt;0,KZ13,"")</f>
        <v>4.7</v>
      </c>
      <c r="LQ13" s="40">
        <f>IF(SUM(KW13:KZ13)-LA13&gt;0,SUM(KW13:KZ13)-LA13,"")</f>
        <v>14.05</v>
      </c>
      <c r="LR13" s="40">
        <f>IF(MAX(LN13,LQ13)&gt;0,MAX(LN13,LQ13),"")</f>
        <v>45.57</v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>
        <f>IF(LI13&gt;0,LI13,"")</f>
        <v>12.2</v>
      </c>
      <c r="LW13" s="40">
        <f>IF(LJ13&gt;0,LJ13,"")</f>
        <v>17.64</v>
      </c>
      <c r="LX13" s="40">
        <f>IF(SUM(LG13:LJ13)-LK13&gt;0,SUM(LG13:LJ13)-LK13,"")</f>
        <v>46.79</v>
      </c>
      <c r="LY13" s="40">
        <f>IF(SUM(LR13,LX13)&gt;0,SUM(LR13,LX13),"")</f>
        <v>92.36</v>
      </c>
      <c r="LZ13" s="18">
        <v>7.8</v>
      </c>
      <c r="MA13" s="18">
        <v>12.2</v>
      </c>
      <c r="MB13" s="18">
        <v>9.1</v>
      </c>
      <c r="MC13" s="18">
        <v>18.46</v>
      </c>
      <c r="MD13" s="18">
        <v>0</v>
      </c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>
        <v>7.9</v>
      </c>
      <c r="MP13" s="18">
        <v>9.5</v>
      </c>
      <c r="MQ13" s="18">
        <v>12.2</v>
      </c>
      <c r="MR13" s="18">
        <v>17.8</v>
      </c>
      <c r="MS13" s="18">
        <v>0</v>
      </c>
      <c r="MT13" s="11">
        <f>IF(MB13&gt;0,MB13,"")</f>
        <v>9.1</v>
      </c>
      <c r="MU13" s="11">
        <f>IF(MC13&gt;0,MC13,"")</f>
        <v>18.46</v>
      </c>
      <c r="MV13" s="11">
        <f>IF(SUM(LZ13:MC13)-MD13&gt;0,SUM(LZ13:MC13)-MD13,"")</f>
        <v>47.56</v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>
        <f>IF(MAX(MV13,MY13)&gt;0,MAX(MV13,MY13),"")</f>
        <v>47.56</v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>
        <f>IF(MQ13&gt;0,MQ13,"")</f>
        <v>12.2</v>
      </c>
      <c r="NE13" s="11">
        <f>IF(MR13&gt;0,MR13,"")</f>
        <v>17.8</v>
      </c>
      <c r="NF13" s="11">
        <f>IF(SUM(MO13:MR13)-MS13&gt;0,SUM(MO13:MR13)-MS13,"")</f>
        <v>47.4</v>
      </c>
      <c r="NG13" s="11">
        <f>IF(SUM(MZ13,NF13)&gt;0,SUM(MZ13,NF13),"")</f>
        <v>94.960000000000008</v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IF(SUM(OH13,ON13)&gt;0,SUM(OH13,ON13),"")</f>
        <v/>
      </c>
      <c r="OP13" s="18">
        <v>7.6</v>
      </c>
      <c r="OQ13" s="18">
        <v>9.5</v>
      </c>
      <c r="OR13" s="18">
        <v>13.8</v>
      </c>
      <c r="OS13" s="18">
        <v>17.84</v>
      </c>
      <c r="OT13" s="18">
        <v>0</v>
      </c>
      <c r="OU13" s="18">
        <v>7.6</v>
      </c>
      <c r="OV13" s="18">
        <v>8.85</v>
      </c>
      <c r="OW13" s="18">
        <v>13.8</v>
      </c>
      <c r="OX13" s="18">
        <v>18.3</v>
      </c>
      <c r="OY13" s="18">
        <v>0</v>
      </c>
      <c r="OZ13" s="18"/>
      <c r="PA13" s="18"/>
      <c r="PB13" s="18"/>
      <c r="PC13" s="18"/>
      <c r="PD13" s="18"/>
      <c r="PE13" s="18">
        <v>7.75</v>
      </c>
      <c r="PF13" s="18">
        <v>9.15</v>
      </c>
      <c r="PG13" s="18">
        <v>13.8</v>
      </c>
      <c r="PH13" s="18">
        <v>18.8</v>
      </c>
      <c r="PI13" s="18">
        <v>0</v>
      </c>
      <c r="PJ13" s="11">
        <f>IF(OR13&gt;0,OR13,"")</f>
        <v>13.8</v>
      </c>
      <c r="PK13" s="11">
        <f>IF(OS13&gt;0,OS13,"")</f>
        <v>17.84</v>
      </c>
      <c r="PL13" s="11">
        <f>IF(SUM(OP13:OS13)-OT13&gt;0,SUM(OP13:OS13)-OT13,"")</f>
        <v>48.74</v>
      </c>
      <c r="PM13" s="11">
        <f>IF(OW13&gt;0,OW13,"")</f>
        <v>13.8</v>
      </c>
      <c r="PN13" s="11">
        <f>IF(OX13&gt;0,OX13,"")</f>
        <v>18.3</v>
      </c>
      <c r="PO13" s="11">
        <f>IF(SUM(OU13:OX13)-OY13&gt;0,SUM(OU13:OX13)-OY13,"")</f>
        <v>48.55</v>
      </c>
      <c r="PP13" s="11">
        <f>IF(MAX(PL13,PO13)&gt;0,MAX(PL13,PO13),"")</f>
        <v>48.74</v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>
        <f>IF(PG13&gt;0,PG13,"")</f>
        <v>13.8</v>
      </c>
      <c r="PU13" s="11">
        <f>IF(PH13&gt;0,PH13,"")</f>
        <v>18.8</v>
      </c>
      <c r="PV13" s="11">
        <f>IF(SUM(PE13:PH13)-PI13&gt;0,SUM(PE13:PH13)-PI13,"")</f>
        <v>49.5</v>
      </c>
      <c r="PW13" s="11">
        <f>IF(SUM(PP13,PV13)&gt;0,SUM(PP13,PV13),"")</f>
        <v>98.240000000000009</v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IF(SUM(WD13,WJ13)&gt;0,SUM(WD13,WJ13),"")</f>
        <v/>
      </c>
      <c r="WL13" s="26">
        <f>IF($CH13="P",BS13,(BS13+AR13)/2)</f>
        <v>0</v>
      </c>
      <c r="WM13" s="26">
        <f>IF($CH13="P",BT13,(BT13+AS13)/2)</f>
        <v>0</v>
      </c>
      <c r="WN13" s="26">
        <f>IF($CH13="P",BU13,(BU13+AT13)/2)</f>
        <v>0</v>
      </c>
      <c r="WO13" s="26">
        <f>IF($CH13="P",BV13,(BV13+AU13)/2)</f>
        <v>0</v>
      </c>
      <c r="WP13" s="26">
        <f>IF($CH13="P",BW13,(BW13+AV13)/2)</f>
        <v>0</v>
      </c>
      <c r="WQ13" s="26">
        <f>IF($CH13="P",BX13,(BX13+AW13)/2)</f>
        <v>0</v>
      </c>
      <c r="WR13" s="26">
        <f>IF($CH13="P",BY13,(BY13+AX13)/2)</f>
        <v>0</v>
      </c>
      <c r="WS13" s="26">
        <f>IF($CH13="P",BZ13,(BZ13+AY13)/2)</f>
        <v>0</v>
      </c>
      <c r="WT13" s="26">
        <f>IF($CH13="P",CA13,(CA13+AZ13)/2)</f>
        <v>0</v>
      </c>
      <c r="WU13" s="26">
        <f>IF($CH13="P",CB13,(CB13+BA13)/2)</f>
        <v>0</v>
      </c>
      <c r="WV13" s="26">
        <f>IF($CH13="P",CC13,(CC13+BB13)/2)</f>
        <v>0</v>
      </c>
      <c r="WW13" s="26">
        <f>IF($CH13="P",CD13,(CD13+BC13)/2)</f>
        <v>0</v>
      </c>
      <c r="WX13" s="26">
        <f>IF($CH13="P",CE13,(CE13+BD13)/2)</f>
        <v>0</v>
      </c>
      <c r="WY13" s="26">
        <f>IF($CH13="P",CF13,(CF13+BE13)/2)</f>
        <v>0</v>
      </c>
      <c r="WZ13" s="26">
        <f>IF($CH13="P",CG13,(CG13+BF13)/2)</f>
        <v>0</v>
      </c>
      <c r="XA13" s="28" t="s">
        <v>55</v>
      </c>
      <c r="XB13" s="11" t="str">
        <f>IF(WN13&gt;0,WN13,"")</f>
        <v/>
      </c>
      <c r="XC13" s="11" t="str">
        <f>IF(WO13&gt;0,WO13,"")</f>
        <v/>
      </c>
      <c r="XD13" s="11" t="str">
        <f>IF(SUM(WL13:WO13)-WP13&gt;0,SUM(WL13:WO13)-WP13,"")</f>
        <v/>
      </c>
      <c r="XE13" s="11" t="str">
        <f>IF(WS13&gt;0,WS13,"")</f>
        <v/>
      </c>
      <c r="XF13" s="11" t="str">
        <f>IF(WT13&gt;0,WT13,"")</f>
        <v/>
      </c>
      <c r="XG13" s="11" t="str">
        <f>IF(SUM(WQ13:WT13)-WU13&gt;0,SUM(WQ13:WT13)-WU13,"")</f>
        <v/>
      </c>
      <c r="XH13" s="11" t="str">
        <f>IF(MAX(XD13,XG13)&gt;0,MAX(XD13,XG13),"")</f>
        <v/>
      </c>
      <c r="XI13" s="11" t="str">
        <f>IF(WX13&gt;0,WX13,"")</f>
        <v/>
      </c>
      <c r="XJ13" s="11" t="str">
        <f>IF(WY13&gt;0,WY13,"")</f>
        <v/>
      </c>
      <c r="XK13" s="11" t="str">
        <f>IF(SUM(WV13:WY13)-WZ13&gt;0,SUM(WV13:WY13)-WZ13,"")</f>
        <v/>
      </c>
      <c r="XL13" s="11" t="str">
        <f>IF(SUM(XH13,XK13)&gt;0,SUM(XH13,XK13),"")</f>
        <v/>
      </c>
    </row>
    <row r="14" spans="1:636" x14ac:dyDescent="0.2">
      <c r="A14" s="4" t="str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/>
      </c>
      <c r="B14" s="5" t="s">
        <v>212</v>
      </c>
      <c r="C14" s="4" t="s">
        <v>3</v>
      </c>
      <c r="D14" s="4" t="s">
        <v>213</v>
      </c>
      <c r="E14" s="9">
        <f>SUM(J14,L14,N14)</f>
        <v>45.730000000000004</v>
      </c>
      <c r="F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P","")</f>
        <v/>
      </c>
      <c r="G14" s="3" t="str">
        <f>IF(OR(AND(AI14&gt;=AQ$27,AI14&lt;&gt;"",AF14=""),AND(AL14&gt;=AQ$27,AL14&lt;&gt;"",AF14=""),AND(AP14&gt;=AQ$27,AP14&lt;&gt;"",AF14=""),AND(BJ14&gt;=BR$27,BJ14&lt;&gt;"",BG14=""),AND(BM14&gt;=BR$27,BM14&lt;&gt;"",BG14=""),AND(BQ14&gt;=BR$27,BQ14&lt;&gt;"",BG14=""),AND(CK14&gt;=CS$27,CK14&lt;&gt;"",CH14=""),AND(CN14&gt;=CS$27,CN14&lt;&gt;"",CH14=""),AND(CR14&gt;=CS$27,CR14&lt;&gt;"",CH14=""),AND(DR14&gt;=EC$27,DR14&lt;&gt;""),AND(DU14&gt;=EC$27,DU14&lt;&gt;""),AND(DY14&gt;=EC$27,DY14&lt;&gt;""),AND(EB14&gt;=EC$27,EB14&lt;&gt;""),AND(EZ14&gt;=FK$27,EZ14&lt;&gt;""),AND(FC14&gt;=FK$27,FC14&lt;&gt;""),AND(FG14&gt;=FK$27,FG14&lt;&gt;""),AND(FJ14&gt;=FK$27,FJ14&lt;&gt;""),AND(GH14&gt;=GS$27,GH14&lt;&gt;""),AND(GK14&gt;=GS$27,GK14&lt;&gt;""),AND(GO14&gt;=GS$27,GO14&lt;&gt;""),AND(GR14&gt;=GS$27,GR14&lt;&gt;""),AND(HP14&gt;=IA$27,HP14&lt;&gt;""),AND(HS14&gt;=IA$27,HS14&lt;&gt;""),AND(HW14&gt;=IA$27,HW14&lt;&gt;""),AND(HZ14&gt;=IA$27,HZ14&lt;&gt;""),AND(IX14&gt;=JI$27,IX14&lt;&gt;""),AND(JA14&gt;=JI$27,JA14&lt;&gt;""),AND(JE14&gt;=JI$27,JE14&lt;&gt;""),AND(JH14&gt;=JI$27,JH14&lt;&gt;""),AND(KF14&gt;=KQ$27,KF14&lt;&gt;""),AND(KI14&gt;=KQ$27,KI14&lt;&gt;""),AND(KM14&gt;=KQ$27,KM14&lt;&gt;""),AND(KP14&gt;=KQ$27,KP14&lt;&gt;""),AND(LN14&gt;=LY$27,LN14&lt;&gt;""),AND(LQ14&gt;=LY$27,LQ14&lt;&gt;""),AND(LU14&gt;=LY$27,LU14&lt;&gt;""),AND(LX14&gt;=LY$27,LX14&lt;&gt;""),AND(MV14&gt;=NG$27,MV14&lt;&gt;""),AND(MY14&gt;=NG$27,MY14&lt;&gt;""),AND(NC14&gt;=NG$27,NC14&lt;&gt;""),AND(NF14&gt;=NG$27,NF14&lt;&gt;""),AND(OD14&gt;=OO$27,OD14&lt;&gt;""),AND(OG14&gt;=OO$27,OG14&lt;&gt;""),AND(OK14&gt;=OO$27,OK14&lt;&gt;""),AND(ON14&gt;=OO$27,ON14&lt;&gt;""),AND(PL14&gt;=PW$27,PL14&lt;&gt;""),AND(PO14&gt;=PW$27,PO14&lt;&gt;""),AND(PS14&gt;=PW$27,PS14&lt;&gt;""),AND(PV14&gt;=PW$27,PV14&lt;&gt;""),AND(QT14&gt;=RE$27,QT14&lt;&gt;""),AND(QW14&gt;=RE$27,QW14&lt;&gt;""),AND(RA14&gt;=RE$27,RA14&lt;&gt;""),AND(RD14&gt;=RE$27,RD14&lt;&gt;""),AND(SB14&gt;=SM$27,SB14&lt;&gt;""),AND(SE14&gt;=SM$27,SE14&lt;&gt;""),AND(SI14&gt;=SM$27,SI14&lt;&gt;""),AND(SL14&gt;=SM$27,SL14&lt;&gt;""),AND(TJ14&gt;=TU$27,TJ14&lt;&gt;""),AND(TM14&gt;=TU$27,TM14&lt;&gt;""),AND(TQ14&gt;=TU$27,TQ14&lt;&gt;""),AND(TT14&gt;=TU$27,TT14&lt;&gt;""),AND(UR14&gt;=VC$27,UR14&lt;&gt;""),AND(UU14&gt;=VC$27,UU14&lt;&gt;""),AND(UY14&gt;=VC$27,UY14&lt;&gt;""),AND(VB14&gt;=VC$27,VB14&lt;&gt;""),AND(VZ14&gt;=WK$27,VZ14&lt;&gt;""),AND(WC14&gt;=WK$27,WC14&lt;&gt;""),AND(WG14&gt;=WK$27,WG14&lt;&gt;""),AND(WJ14&gt;=WK$27,WJ14&lt;&gt;"")),"P","")</f>
        <v/>
      </c>
      <c r="H14" s="36" t="str">
        <f>IF(AND(G14="P",F14=""),"No DD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Merit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Excellence",IF(I14="P","Worlds Team",IF(F14="P","National Team","")))))</f>
        <v/>
      </c>
      <c r="I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45.730000000000004</v>
      </c>
      <c r="O14" s="11" t="str">
        <f>IF(N14="","",IF(N14=CT14,"("&amp;CT$2&amp;")",IF(N14=CU14,"("&amp;CU$2&amp;")")))</f>
        <v>(Prelim)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2023 WAGC (Nov 16)</v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  <c r="CD14" s="22"/>
      <c r="CE14" s="22"/>
      <c r="CF14" s="22"/>
      <c r="CG14" s="22"/>
      <c r="CH14" s="27"/>
      <c r="CI14" s="38" t="str">
        <f>IF(BU14&gt;0,BU14,"")</f>
        <v/>
      </c>
      <c r="CJ14" s="38" t="str">
        <f>IF(BV14&gt;0,BV14,"")</f>
        <v/>
      </c>
      <c r="CK14" s="40" t="str">
        <f>IF(SUM(BS14:BV14)-BW14&gt;0,SUM(BS14:BV14)-BW14,"")</f>
        <v/>
      </c>
      <c r="CL14" s="40" t="str">
        <f>IF(BZ14&gt;0,BZ14,"")</f>
        <v/>
      </c>
      <c r="CM14" s="40" t="str">
        <f>IF(CA14&gt;0,CA14,"")</f>
        <v/>
      </c>
      <c r="CN14" s="40" t="str">
        <f>IF(SUM(BX14:CA14)-CB14&gt;0,SUM(BX14:CA14)-CB14,"")</f>
        <v/>
      </c>
      <c r="CO14" s="40" t="str">
        <f>IF(CK14="","",MAX(CK14,CN14))</f>
        <v/>
      </c>
      <c r="CP14" s="40" t="str">
        <f>IF(CE14&gt;0,CE14,"")</f>
        <v/>
      </c>
      <c r="CQ14" s="40" t="str">
        <f>IF(CF14&gt;0,CF14,"")</f>
        <v/>
      </c>
      <c r="CR14" s="40" t="str">
        <f>IF(SUM(CC14:CF14)-CG14&gt;0,SUM(CC14:CF14)-CG14,"")</f>
        <v/>
      </c>
      <c r="CS14" s="40" t="str">
        <f>IF(SUM(CO14,CR14)&gt;0,SUM(CO14,CR14),"")</f>
        <v/>
      </c>
      <c r="CT14" s="51">
        <f>IF(MAX(DV14,FD14,GL14,HT14,JB14,KJ14,LR14,MZ14,OH14,PP14,QX14,SF14,TN14,UV14,WD14)-IF(L14="",0,L14)&gt;0.001,MAX(DV14,FD14,GL14,HT14,JB14,KJ14,LR14,MZ14,OH14,PP14,QX14,SF14,TN14,UV14,WD14)-IF(L14="",0,L14),"")</f>
        <v>45.730000000000004</v>
      </c>
      <c r="CU14" s="51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43.739999999999995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IF(SUM(JB14,JH14)&gt;0,SUM(JB14,JH14),"")</f>
        <v/>
      </c>
      <c r="JJ14" s="18">
        <v>7.3</v>
      </c>
      <c r="JK14" s="18">
        <v>9.5500000000000007</v>
      </c>
      <c r="JL14" s="18">
        <v>11.6</v>
      </c>
      <c r="JM14" s="18">
        <v>17.28</v>
      </c>
      <c r="JN14" s="18">
        <v>0</v>
      </c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>
        <v>7.55</v>
      </c>
      <c r="JZ14" s="18">
        <v>8.65</v>
      </c>
      <c r="KA14" s="18">
        <v>11.6</v>
      </c>
      <c r="KB14" s="18">
        <v>15.94</v>
      </c>
      <c r="KC14" s="18">
        <v>0</v>
      </c>
      <c r="KD14" s="11">
        <f>IF(JL14&gt;0,JL14,"")</f>
        <v>11.6</v>
      </c>
      <c r="KE14" s="11">
        <f>IF(JM14&gt;0,JM14,"")</f>
        <v>17.28</v>
      </c>
      <c r="KF14" s="11">
        <f>IF(SUM(JJ14:JM14)-JN14&gt;0,SUM(JJ14:JM14)-JN14,"")</f>
        <v>45.730000000000004</v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>
        <f>IF(MAX(KF14,KI14)&gt;0,MAX(KF14,KI14),"")</f>
        <v>45.730000000000004</v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>
        <f>IF(KA14&gt;0,KA14,"")</f>
        <v>11.6</v>
      </c>
      <c r="KO14" s="11">
        <f>IF(KB14&gt;0,KB14,"")</f>
        <v>15.94</v>
      </c>
      <c r="KP14" s="11">
        <f>IF(SUM(JY14:KB14)-KC14&gt;0,SUM(JY14:KB14)-KC14,"")</f>
        <v>43.739999999999995</v>
      </c>
      <c r="KQ14" s="11">
        <f>IF(SUM(KJ14,KP14)&gt;0,SUM(KJ14,KP14),"")</f>
        <v>89.47</v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IF(SUM(LR14,LX14)&gt;0,SUM(LR14,LX14),"")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IF(SUM(MZ14,NF14)&gt;0,SUM(MZ14,NF14),"")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IF(SUM(OH14,ON14)&gt;0,SUM(OH14,ON14),"")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IF(SUM(QX14,RD14)&gt;0,SUM(QX14,RD14),"")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IF(SUM(WD14,WJ14)&gt;0,SUM(WD14,WJ14),"")</f>
        <v/>
      </c>
      <c r="WL14" s="26">
        <f>IF($CH14="P",BS14,(BS14+AR14)/2)</f>
        <v>0</v>
      </c>
      <c r="WM14" s="26">
        <f>IF($CH14="P",BT14,(BT14+AS14)/2)</f>
        <v>0</v>
      </c>
      <c r="WN14" s="26">
        <f>IF($CH14="P",BU14,(BU14+AT14)/2)</f>
        <v>0</v>
      </c>
      <c r="WO14" s="26">
        <f>IF($CH14="P",BV14,(BV14+AU14)/2)</f>
        <v>0</v>
      </c>
      <c r="WP14" s="26">
        <f>IF($CH14="P",BW14,(BW14+AV14)/2)</f>
        <v>0</v>
      </c>
      <c r="WQ14" s="26">
        <f>IF($CH14="P",BX14,(BX14+AW14)/2)</f>
        <v>0</v>
      </c>
      <c r="WR14" s="26">
        <f>IF($CH14="P",BY14,(BY14+AX14)/2)</f>
        <v>0</v>
      </c>
      <c r="WS14" s="26">
        <f>IF($CH14="P",BZ14,(BZ14+AY14)/2)</f>
        <v>0</v>
      </c>
      <c r="WT14" s="26">
        <f>IF($CH14="P",CA14,(CA14+AZ14)/2)</f>
        <v>0</v>
      </c>
      <c r="WU14" s="26">
        <f>IF($CH14="P",CB14,(CB14+BA14)/2)</f>
        <v>0</v>
      </c>
      <c r="WV14" s="26">
        <f>IF($CH14="P",CC14,(CC14+BB14)/2)</f>
        <v>0</v>
      </c>
      <c r="WW14" s="26">
        <f>IF($CH14="P",CD14,(CD14+BC14)/2)</f>
        <v>0</v>
      </c>
      <c r="WX14" s="26">
        <f>IF($CH14="P",CE14,(CE14+BD14)/2)</f>
        <v>0</v>
      </c>
      <c r="WY14" s="26">
        <f>IF($CH14="P",CF14,(CF14+BE14)/2)</f>
        <v>0</v>
      </c>
      <c r="WZ14" s="26">
        <f>IF($CH14="P",CG14,(CG14+BF14)/2)</f>
        <v>0</v>
      </c>
      <c r="XA14" s="28" t="s">
        <v>55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/>
      </c>
      <c r="B15" s="5" t="s">
        <v>262</v>
      </c>
      <c r="C15" s="4" t="s">
        <v>261</v>
      </c>
      <c r="D15" s="4" t="s">
        <v>236</v>
      </c>
      <c r="E15" s="9">
        <f>SUM(J15,L15,N15)</f>
        <v>39.33</v>
      </c>
      <c r="F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P","")</f>
        <v/>
      </c>
      <c r="G15" s="3" t="str">
        <f>IF(OR(AND(AI15&gt;=AQ$27,AI15&lt;&gt;"",AF15=""),AND(AL15&gt;=AQ$27,AL15&lt;&gt;"",AF15=""),AND(AP15&gt;=AQ$27,AP15&lt;&gt;"",AF15=""),AND(BJ15&gt;=BR$27,BJ15&lt;&gt;"",BG15=""),AND(BM15&gt;=BR$27,BM15&lt;&gt;"",BG15=""),AND(BQ15&gt;=BR$27,BQ15&lt;&gt;"",BG15=""),AND(CK15&gt;=CS$27,CK15&lt;&gt;"",CH15=""),AND(CN15&gt;=CS$27,CN15&lt;&gt;"",CH15=""),AND(CR15&gt;=CS$27,CR15&lt;&gt;"",CH15=""),AND(DR15&gt;=EC$27,DR15&lt;&gt;""),AND(DU15&gt;=EC$27,DU15&lt;&gt;""),AND(DY15&gt;=EC$27,DY15&lt;&gt;""),AND(EB15&gt;=EC$27,EB15&lt;&gt;""),AND(EZ15&gt;=FK$27,EZ15&lt;&gt;""),AND(FC15&gt;=FK$27,FC15&lt;&gt;""),AND(FG15&gt;=FK$27,FG15&lt;&gt;""),AND(FJ15&gt;=FK$27,FJ15&lt;&gt;""),AND(GH15&gt;=GS$27,GH15&lt;&gt;""),AND(GK15&gt;=GS$27,GK15&lt;&gt;""),AND(GO15&gt;=GS$27,GO15&lt;&gt;""),AND(GR15&gt;=GS$27,GR15&lt;&gt;""),AND(HP15&gt;=IA$27,HP15&lt;&gt;""),AND(HS15&gt;=IA$27,HS15&lt;&gt;""),AND(HW15&gt;=IA$27,HW15&lt;&gt;""),AND(HZ15&gt;=IA$27,HZ15&lt;&gt;""),AND(IX15&gt;=JI$27,IX15&lt;&gt;""),AND(JA15&gt;=JI$27,JA15&lt;&gt;""),AND(JE15&gt;=JI$27,JE15&lt;&gt;""),AND(JH15&gt;=JI$27,JH15&lt;&gt;""),AND(KF15&gt;=KQ$27,KF15&lt;&gt;""),AND(KI15&gt;=KQ$27,KI15&lt;&gt;""),AND(KM15&gt;=KQ$27,KM15&lt;&gt;""),AND(KP15&gt;=KQ$27,KP15&lt;&gt;""),AND(LN15&gt;=LY$27,LN15&lt;&gt;""),AND(LQ15&gt;=LY$27,LQ15&lt;&gt;""),AND(LU15&gt;=LY$27,LU15&lt;&gt;""),AND(LX15&gt;=LY$27,LX15&lt;&gt;""),AND(MV15&gt;=NG$27,MV15&lt;&gt;""),AND(MY15&gt;=NG$27,MY15&lt;&gt;""),AND(NC15&gt;=NG$27,NC15&lt;&gt;""),AND(NF15&gt;=NG$27,NF15&lt;&gt;""),AND(OD15&gt;=OO$27,OD15&lt;&gt;""),AND(OG15&gt;=OO$27,OG15&lt;&gt;""),AND(OK15&gt;=OO$27,OK15&lt;&gt;""),AND(ON15&gt;=OO$27,ON15&lt;&gt;""),AND(PL15&gt;=PW$27,PL15&lt;&gt;""),AND(PO15&gt;=PW$27,PO15&lt;&gt;""),AND(PS15&gt;=PW$27,PS15&lt;&gt;""),AND(PV15&gt;=PW$27,PV15&lt;&gt;""),AND(QT15&gt;=RE$27,QT15&lt;&gt;""),AND(QW15&gt;=RE$27,QW15&lt;&gt;""),AND(RA15&gt;=RE$27,RA15&lt;&gt;""),AND(RD15&gt;=RE$27,RD15&lt;&gt;""),AND(SB15&gt;=SM$27,SB15&lt;&gt;""),AND(SE15&gt;=SM$27,SE15&lt;&gt;""),AND(SI15&gt;=SM$27,SI15&lt;&gt;""),AND(SL15&gt;=SM$27,SL15&lt;&gt;""),AND(TJ15&gt;=TU$27,TJ15&lt;&gt;""),AND(TM15&gt;=TU$27,TM15&lt;&gt;""),AND(TQ15&gt;=TU$27,TQ15&lt;&gt;""),AND(TT15&gt;=TU$27,TT15&lt;&gt;""),AND(UR15&gt;=VC$27,UR15&lt;&gt;""),AND(UU15&gt;=VC$27,UU15&lt;&gt;""),AND(UY15&gt;=VC$27,UY15&lt;&gt;""),AND(VB15&gt;=VC$27,VB15&lt;&gt;""),AND(VZ15&gt;=WK$27,VZ15&lt;&gt;""),AND(WC15&gt;=WK$27,WC15&lt;&gt;""),AND(WG15&gt;=WK$27,WG15&lt;&gt;""),AND(WJ15&gt;=WK$27,WJ15&lt;&gt;"")),"P","")</f>
        <v/>
      </c>
      <c r="H15" s="36" t="str">
        <f>IF(AND(G15="P",F15=""),"No DD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Merit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Excellence",IF(I15="P","Worlds Team",IF(F15="P","National Team","")))))</f>
        <v/>
      </c>
      <c r="I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39.33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Club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39.33</v>
      </c>
      <c r="CU15" s="51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IF(SUM(LR15,LX15)&gt;0,SUM(LR15,LX15),"")</f>
        <v/>
      </c>
      <c r="LZ15" s="18">
        <v>7.35</v>
      </c>
      <c r="MA15" s="18">
        <v>9.1</v>
      </c>
      <c r="MB15" s="18">
        <v>10.7</v>
      </c>
      <c r="MC15" s="18">
        <v>12.18</v>
      </c>
      <c r="MD15" s="18">
        <v>0</v>
      </c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>
        <f>IF(MB15&gt;0,MB15,"")</f>
        <v>10.7</v>
      </c>
      <c r="MU15" s="11">
        <f>IF(MC15&gt;0,MC15,"")</f>
        <v>12.18</v>
      </c>
      <c r="MV15" s="11">
        <f>IF(SUM(LZ15:MC15)-MD15&gt;0,SUM(LZ15:MC15)-MD15,"")</f>
        <v>39.33</v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>
        <f>IF(MAX(MV15,MY15)&gt;0,MAX(MV15,MY15),"")</f>
        <v>39.33</v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>
        <f>IF(SUM(MZ15,NF15)&gt;0,SUM(MZ15,NF15),"")</f>
        <v>39.33</v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0" t="str">
        <f>IF(NJ15&gt;0,NJ15,"")</f>
        <v/>
      </c>
      <c r="OC15" s="40" t="str">
        <f>IF(NK15&gt;0,NK15,"")</f>
        <v/>
      </c>
      <c r="OD15" s="40" t="str">
        <f>IF(SUM(NH15:NK15)-NL15&gt;0,SUM(NH15:NK15)-NL15,"")</f>
        <v/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 t="str">
        <f>IF(MAX(OD15,OG15)&gt;0,MAX(OD15,OG15),"")</f>
        <v/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 t="str">
        <f>IF(NY15&gt;0,NY15,"")</f>
        <v/>
      </c>
      <c r="OM15" s="40" t="str">
        <f>IF(NZ15&gt;0,NZ15,"")</f>
        <v/>
      </c>
      <c r="ON15" s="40" t="str">
        <f>IF(SUM(NW15:NZ15)-OA15&gt;0,SUM(NW15:NZ15)-OA15,"")</f>
        <v/>
      </c>
      <c r="OO15" s="40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IF(SUM(WD15,WJ15)&gt;0,SUM(WD15,WJ15),"")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55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/>
      </c>
      <c r="B16" s="5" t="s">
        <v>238</v>
      </c>
      <c r="C16" s="4" t="s">
        <v>5</v>
      </c>
      <c r="D16" s="4" t="s">
        <v>239</v>
      </c>
      <c r="E16" s="9">
        <f>SUM(J16,L16,N16)</f>
        <v>32.28</v>
      </c>
      <c r="F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P","")</f>
        <v/>
      </c>
      <c r="G16" s="3" t="str">
        <f>IF(OR(AND(AI16&gt;=AQ$27,AI16&lt;&gt;"",AF16=""),AND(AL16&gt;=AQ$27,AL16&lt;&gt;"",AF16=""),AND(AP16&gt;=AQ$27,AP16&lt;&gt;"",AF16=""),AND(BJ16&gt;=BR$27,BJ16&lt;&gt;"",BG16=""),AND(BM16&gt;=BR$27,BM16&lt;&gt;"",BG16=""),AND(BQ16&gt;=BR$27,BQ16&lt;&gt;"",BG16=""),AND(CK16&gt;=CS$27,CK16&lt;&gt;"",CH16=""),AND(CN16&gt;=CS$27,CN16&lt;&gt;"",CH16=""),AND(CR16&gt;=CS$27,CR16&lt;&gt;"",CH16=""),AND(DR16&gt;=EC$27,DR16&lt;&gt;""),AND(DU16&gt;=EC$27,DU16&lt;&gt;""),AND(DY16&gt;=EC$27,DY16&lt;&gt;""),AND(EB16&gt;=EC$27,EB16&lt;&gt;""),AND(EZ16&gt;=FK$27,EZ16&lt;&gt;""),AND(FC16&gt;=FK$27,FC16&lt;&gt;""),AND(FG16&gt;=FK$27,FG16&lt;&gt;""),AND(FJ16&gt;=FK$27,FJ16&lt;&gt;""),AND(GH16&gt;=GS$27,GH16&lt;&gt;""),AND(GK16&gt;=GS$27,GK16&lt;&gt;""),AND(GO16&gt;=GS$27,GO16&lt;&gt;""),AND(GR16&gt;=GS$27,GR16&lt;&gt;""),AND(HP16&gt;=IA$27,HP16&lt;&gt;""),AND(HS16&gt;=IA$27,HS16&lt;&gt;""),AND(HW16&gt;=IA$27,HW16&lt;&gt;""),AND(HZ16&gt;=IA$27,HZ16&lt;&gt;""),AND(IX16&gt;=JI$27,IX16&lt;&gt;""),AND(JA16&gt;=JI$27,JA16&lt;&gt;""),AND(JE16&gt;=JI$27,JE16&lt;&gt;""),AND(JH16&gt;=JI$27,JH16&lt;&gt;""),AND(KF16&gt;=KQ$27,KF16&lt;&gt;""),AND(KI16&gt;=KQ$27,KI16&lt;&gt;""),AND(KM16&gt;=KQ$27,KM16&lt;&gt;""),AND(KP16&gt;=KQ$27,KP16&lt;&gt;""),AND(LN16&gt;=LY$27,LN16&lt;&gt;""),AND(LQ16&gt;=LY$27,LQ16&lt;&gt;""),AND(LU16&gt;=LY$27,LU16&lt;&gt;""),AND(LX16&gt;=LY$27,LX16&lt;&gt;""),AND(MV16&gt;=NG$27,MV16&lt;&gt;""),AND(MY16&gt;=NG$27,MY16&lt;&gt;""),AND(NC16&gt;=NG$27,NC16&lt;&gt;""),AND(NF16&gt;=NG$27,NF16&lt;&gt;""),AND(OD16&gt;=OO$27,OD16&lt;&gt;""),AND(OG16&gt;=OO$27,OG16&lt;&gt;""),AND(OK16&gt;=OO$27,OK16&lt;&gt;""),AND(ON16&gt;=OO$27,ON16&lt;&gt;""),AND(PL16&gt;=PW$27,PL16&lt;&gt;""),AND(PO16&gt;=PW$27,PO16&lt;&gt;""),AND(PS16&gt;=PW$27,PS16&lt;&gt;""),AND(PV16&gt;=PW$27,PV16&lt;&gt;""),AND(QT16&gt;=RE$27,QT16&lt;&gt;""),AND(QW16&gt;=RE$27,QW16&lt;&gt;""),AND(RA16&gt;=RE$27,RA16&lt;&gt;""),AND(RD16&gt;=RE$27,RD16&lt;&gt;""),AND(SB16&gt;=SM$27,SB16&lt;&gt;""),AND(SE16&gt;=SM$27,SE16&lt;&gt;""),AND(SI16&gt;=SM$27,SI16&lt;&gt;""),AND(SL16&gt;=SM$27,SL16&lt;&gt;""),AND(TJ16&gt;=TU$27,TJ16&lt;&gt;""),AND(TM16&gt;=TU$27,TM16&lt;&gt;""),AND(TQ16&gt;=TU$27,TQ16&lt;&gt;""),AND(TT16&gt;=TU$27,TT16&lt;&gt;""),AND(UR16&gt;=VC$27,UR16&lt;&gt;""),AND(UU16&gt;=VC$27,UU16&lt;&gt;""),AND(UY16&gt;=VC$27,UY16&lt;&gt;""),AND(VB16&gt;=VC$27,VB16&lt;&gt;""),AND(VZ16&gt;=WK$27,VZ16&lt;&gt;""),AND(WC16&gt;=WK$27,WC16&lt;&gt;""),AND(WG16&gt;=WK$27,WG16&lt;&gt;""),AND(WJ16&gt;=WK$27,WJ16&lt;&gt;"")),"P","")</f>
        <v/>
      </c>
      <c r="H16" s="36" t="str">
        <f>IF(AND(G16="P",F16=""),"No DD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Merit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Excellence",IF(I16="P","Worlds Team",IF(F16="P","National Team","")))))</f>
        <v/>
      </c>
      <c r="I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J16" s="8">
        <f>IF(COUNT(AI16,AL16,AP16,BJ16,BM16,BQ16,CK16,CN16,CR16)&gt;0,LARGE((AI16,AL16,AP16,BJ16,BM16,BQ16,CK16,CN16,CR16),1),0)</f>
        <v>17.48</v>
      </c>
      <c r="K16" s="8" t="str">
        <f>IF(J16="","",IF(OR(J16=CK16,J16=CN16,J16=CR16),$BS$1,IF(OR(J16=BJ16,J16=BM16,J16=BQ16),$AR$1,IF(OR(J16=AI16,J16=AL16,J16=AP16),$Q$1,""))))</f>
        <v>2024 Elite Canada</v>
      </c>
      <c r="L16" s="8">
        <f>IF(COUNT(AI16,AL16,AP16,BJ16,BM16,BQ16,CK16,CN16,CR16)&gt;1,LARGE((AI16,AL16,AP16,BJ16,BM16,BQ16,CK16,CN16,CR16),2),0)</f>
        <v>14.8</v>
      </c>
      <c r="M16" s="8" t="str">
        <f>IF(L16="","",IF(OR(L16=CK16,L16=CN16,L16=CR16),$BS$1,IF(OR(L16=BJ16,L16=BM16,L16=BQ16),$AR$1,IF(OR(L16=AI16,L16=AL16,L16=AP16),$Q$1,""))))</f>
        <v>2024 Elite Canada</v>
      </c>
      <c r="N16" s="8" t="str">
        <f>IF(MAX(CT16,CU16)&gt;0,MAX(CT16,CU16),"")</f>
        <v/>
      </c>
      <c r="O16" s="11" t="str">
        <f>IF(N16="","",IF(N16=CT16,"("&amp;CT$2&amp;")",IF(N16=CU16,"("&amp;CU$2&amp;")")))</f>
        <v/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/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>
        <v>2.95</v>
      </c>
      <c r="AS16" s="26">
        <v>3.55</v>
      </c>
      <c r="AT16" s="26">
        <v>5.4</v>
      </c>
      <c r="AU16" s="26">
        <v>5.58</v>
      </c>
      <c r="AV16" s="26">
        <v>0</v>
      </c>
      <c r="AW16" s="26">
        <v>2.4500000000000002</v>
      </c>
      <c r="AX16" s="26">
        <v>2.85</v>
      </c>
      <c r="AY16" s="26">
        <v>4.2</v>
      </c>
      <c r="AZ16" s="26">
        <v>5.3</v>
      </c>
      <c r="BA16" s="26">
        <v>0</v>
      </c>
      <c r="BB16" s="26"/>
      <c r="BC16" s="26"/>
      <c r="BD16" s="26"/>
      <c r="BE16" s="26"/>
      <c r="BF16" s="26"/>
      <c r="BG16" s="28"/>
      <c r="BH16" s="39">
        <f>IF(AT16&gt;0,AT16,"")</f>
        <v>5.4</v>
      </c>
      <c r="BI16" s="39">
        <f>IF(AU16&gt;0,AU16,"")</f>
        <v>5.58</v>
      </c>
      <c r="BJ16" s="11">
        <f>IF(SUM(AR16:AU16)-AV16&gt;0,SUM(AR16:AU16)-AV16,"")</f>
        <v>17.48</v>
      </c>
      <c r="BK16" s="11">
        <f>IF(AY16&gt;0,AY16,"")</f>
        <v>4.2</v>
      </c>
      <c r="BL16" s="11">
        <f>IF(AZ16&gt;0,AZ16,"")</f>
        <v>5.3</v>
      </c>
      <c r="BM16" s="11">
        <f>IF(SUM(AW16:AZ16)-BA16&gt;0,SUM(AW16:AZ16)-BA16,"")</f>
        <v>14.8</v>
      </c>
      <c r="BN16" s="11">
        <f>IF(BJ16="","",MAX(BJ16,BM16))</f>
        <v>17.48</v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>
        <f>IF(SUM(BN16,BQ16)&gt;0,SUM(BN16,BQ16),"")</f>
        <v>17.48</v>
      </c>
      <c r="BS16" s="22">
        <v>2.2999999999999998</v>
      </c>
      <c r="BT16" s="22">
        <v>2.85</v>
      </c>
      <c r="BU16" s="22">
        <v>4.2</v>
      </c>
      <c r="BV16" s="22">
        <v>3.48</v>
      </c>
      <c r="BW16" s="22">
        <v>0</v>
      </c>
      <c r="BX16" s="22">
        <v>2.2000000000000002</v>
      </c>
      <c r="BY16" s="22">
        <v>2.8</v>
      </c>
      <c r="BZ16" s="22">
        <v>4.2</v>
      </c>
      <c r="CA16" s="22">
        <v>2.34</v>
      </c>
      <c r="CB16" s="22">
        <v>0</v>
      </c>
      <c r="CC16" s="22"/>
      <c r="CD16" s="22"/>
      <c r="CE16" s="22"/>
      <c r="CF16" s="22"/>
      <c r="CG16" s="22"/>
      <c r="CH16" s="27"/>
      <c r="CI16" s="38">
        <f>IF(BU16&gt;0,BU16,"")</f>
        <v>4.2</v>
      </c>
      <c r="CJ16" s="38">
        <f>IF(BV16&gt;0,BV16,"")</f>
        <v>3.48</v>
      </c>
      <c r="CK16" s="40">
        <f>IF(SUM(BS16:BV16)-BW16&gt;0,SUM(BS16:BV16)-BW16,"")</f>
        <v>12.830000000000002</v>
      </c>
      <c r="CL16" s="40">
        <f>IF(BZ16&gt;0,BZ16,"")</f>
        <v>4.2</v>
      </c>
      <c r="CM16" s="40">
        <f>IF(CA16&gt;0,CA16,"")</f>
        <v>2.34</v>
      </c>
      <c r="CN16" s="40">
        <f>IF(SUM(BX16:CA16)-CB16&gt;0,SUM(BX16:CA16)-CB16,"")</f>
        <v>11.54</v>
      </c>
      <c r="CO16" s="40">
        <f>IF(CK16="","",MAX(CK16,CN16))</f>
        <v>12.830000000000002</v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>
        <f>IF(SUM(CO16,CR16)&gt;0,SUM(CO16,CR16),"")</f>
        <v>12.830000000000002</v>
      </c>
      <c r="CT16" s="51" t="str">
        <f>IF(MAX(DV16,FD16,GL16,HT16,JB16,KJ16,LR16,MZ16,OH16,PP16,QX16,SF16,TN16,UV16,WD16)-IF(L16="",0,L16)&gt;0.001,MAX(DV16,FD16,GL16,HT16,JB16,KJ16,LR16,MZ16,OH16,PP16,QX16,SF16,TN16,UV16,WD16)-IF(L16="",0,L16),"")</f>
        <v/>
      </c>
      <c r="CU16" s="51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0" t="str">
        <f>IF(NJ16&gt;0,NJ16,"")</f>
        <v/>
      </c>
      <c r="OC16" s="40" t="str">
        <f>IF(NK16&gt;0,NK16,"")</f>
        <v/>
      </c>
      <c r="OD16" s="40" t="str">
        <f>IF(SUM(NH16:NK16)-NL16&gt;0,SUM(NH16:NK16)-NL16,"")</f>
        <v/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 t="str">
        <f>IF(MAX(OD16,OG16)&gt;0,MAX(OD16,OG16),"")</f>
        <v/>
      </c>
      <c r="OI16" s="40" t="str">
        <f>IF(NT16&gt;0,NT16,"")</f>
        <v/>
      </c>
      <c r="OJ16" s="40" t="str">
        <f>IF(NU16&gt;0,NU16,"")</f>
        <v/>
      </c>
      <c r="OK16" s="40" t="str">
        <f>IF(SUM(NR16:NU16)-NV16&gt;0,SUM(NR16:NU16)-NV16,"")</f>
        <v/>
      </c>
      <c r="OL16" s="40" t="str">
        <f>IF(NY16&gt;0,NY16,"")</f>
        <v/>
      </c>
      <c r="OM16" s="40" t="str">
        <f>IF(NZ16&gt;0,NZ16,"")</f>
        <v/>
      </c>
      <c r="ON16" s="40" t="str">
        <f>IF(SUM(NW16:NZ16)-OA16&gt;0,SUM(NW16:NZ16)-OA16,"")</f>
        <v/>
      </c>
      <c r="OO16" s="40" t="str">
        <f>IF(SUM(OH16,ON16)&gt;0,SUM(OH16,ON16),"")</f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IF(SUM(WD16,WJ16)&gt;0,SUM(WD16,WJ16),"")</f>
        <v/>
      </c>
      <c r="WL16" s="26">
        <f>IF($CH16="P",BS16,(BS16+AR16)/2)</f>
        <v>2.625</v>
      </c>
      <c r="WM16" s="26">
        <f>IF($CH16="P",BT16,(BT16+AS16)/2)</f>
        <v>3.2</v>
      </c>
      <c r="WN16" s="26">
        <f>IF($CH16="P",BU16,(BU16+AT16)/2)</f>
        <v>4.8000000000000007</v>
      </c>
      <c r="WO16" s="26">
        <f>IF($CH16="P",BV16,(BV16+AU16)/2)</f>
        <v>4.53</v>
      </c>
      <c r="WP16" s="26">
        <f>IF($CH16="P",BW16,(BW16+AV16)/2)</f>
        <v>0</v>
      </c>
      <c r="WQ16" s="26">
        <f>IF($CH16="P",BX16,(BX16+AW16)/2)</f>
        <v>2.3250000000000002</v>
      </c>
      <c r="WR16" s="26">
        <f>IF($CH16="P",BY16,(BY16+AX16)/2)</f>
        <v>2.8250000000000002</v>
      </c>
      <c r="WS16" s="26">
        <f>IF($CH16="P",BZ16,(BZ16+AY16)/2)</f>
        <v>4.2</v>
      </c>
      <c r="WT16" s="26">
        <f>IF($CH16="P",CA16,(CA16+AZ16)/2)</f>
        <v>3.82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55</v>
      </c>
      <c r="XB16" s="11">
        <f>IF(WN16&gt;0,WN16,"")</f>
        <v>4.8000000000000007</v>
      </c>
      <c r="XC16" s="11">
        <f>IF(WO16&gt;0,WO16,"")</f>
        <v>4.53</v>
      </c>
      <c r="XD16" s="11">
        <f>IF(SUM(WL16:WO16)-WP16&gt;0,SUM(WL16:WO16)-WP16,"")</f>
        <v>15.155000000000001</v>
      </c>
      <c r="XE16" s="11">
        <f>IF(WS16&gt;0,WS16,"")</f>
        <v>4.2</v>
      </c>
      <c r="XF16" s="11">
        <f>IF(WT16&gt;0,WT16,"")</f>
        <v>3.82</v>
      </c>
      <c r="XG16" s="11">
        <f>IF(SUM(WQ16:WT16)-WU16&gt;0,SUM(WQ16:WT16)-WU16,"")</f>
        <v>13.170000000000002</v>
      </c>
      <c r="XH16" s="11">
        <f>IF(MAX(XD16,XG16)&gt;0,MAX(XD16,XG16),"")</f>
        <v>15.155000000000001</v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>
        <f>IF(SUM(XH16,XK16)&gt;0,SUM(XH16,XK16),"")</f>
        <v>15.155000000000001</v>
      </c>
    </row>
    <row r="17" spans="1:6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275</v>
      </c>
      <c r="C17" s="4" t="s">
        <v>179</v>
      </c>
      <c r="D17" s="4" t="s">
        <v>276</v>
      </c>
      <c r="E17" s="9">
        <f>SUM(J17,L17,N17)</f>
        <v>31.119999999999997</v>
      </c>
      <c r="F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P","")</f>
        <v/>
      </c>
      <c r="G17" s="3" t="str">
        <f>IF(OR(AND(AI17&gt;=AQ$27,AI17&lt;&gt;"",AF17=""),AND(AL17&gt;=AQ$27,AL17&lt;&gt;"",AF17=""),AND(AP17&gt;=AQ$27,AP17&lt;&gt;"",AF17=""),AND(BJ17&gt;=BR$27,BJ17&lt;&gt;"",BG17=""),AND(BM17&gt;=BR$27,BM17&lt;&gt;"",BG17=""),AND(BQ17&gt;=BR$27,BQ17&lt;&gt;"",BG17=""),AND(CK17&gt;=CS$27,CK17&lt;&gt;"",CH17=""),AND(CN17&gt;=CS$27,CN17&lt;&gt;"",CH17=""),AND(CR17&gt;=CS$27,CR17&lt;&gt;"",CH17=""),AND(DR17&gt;=EC$27,DR17&lt;&gt;""),AND(DU17&gt;=EC$27,DU17&lt;&gt;""),AND(DY17&gt;=EC$27,DY17&lt;&gt;""),AND(EB17&gt;=EC$27,EB17&lt;&gt;""),AND(EZ17&gt;=FK$27,EZ17&lt;&gt;""),AND(FC17&gt;=FK$27,FC17&lt;&gt;""),AND(FG17&gt;=FK$27,FG17&lt;&gt;""),AND(FJ17&gt;=FK$27,FJ17&lt;&gt;""),AND(GH17&gt;=GS$27,GH17&lt;&gt;""),AND(GK17&gt;=GS$27,GK17&lt;&gt;""),AND(GO17&gt;=GS$27,GO17&lt;&gt;""),AND(GR17&gt;=GS$27,GR17&lt;&gt;""),AND(HP17&gt;=IA$27,HP17&lt;&gt;""),AND(HS17&gt;=IA$27,HS17&lt;&gt;""),AND(HW17&gt;=IA$27,HW17&lt;&gt;""),AND(HZ17&gt;=IA$27,HZ17&lt;&gt;""),AND(IX17&gt;=JI$27,IX17&lt;&gt;""),AND(JA17&gt;=JI$27,JA17&lt;&gt;""),AND(JE17&gt;=JI$27,JE17&lt;&gt;""),AND(JH17&gt;=JI$27,JH17&lt;&gt;""),AND(KF17&gt;=KQ$27,KF17&lt;&gt;""),AND(KI17&gt;=KQ$27,KI17&lt;&gt;""),AND(KM17&gt;=KQ$27,KM17&lt;&gt;""),AND(KP17&gt;=KQ$27,KP17&lt;&gt;""),AND(LN17&gt;=LY$27,LN17&lt;&gt;""),AND(LQ17&gt;=LY$27,LQ17&lt;&gt;""),AND(LU17&gt;=LY$27,LU17&lt;&gt;""),AND(LX17&gt;=LY$27,LX17&lt;&gt;""),AND(MV17&gt;=NG$27,MV17&lt;&gt;""),AND(MY17&gt;=NG$27,MY17&lt;&gt;""),AND(NC17&gt;=NG$27,NC17&lt;&gt;""),AND(NF17&gt;=NG$27,NF17&lt;&gt;""),AND(OD17&gt;=OO$27,OD17&lt;&gt;""),AND(OG17&gt;=OO$27,OG17&lt;&gt;""),AND(OK17&gt;=OO$27,OK17&lt;&gt;""),AND(ON17&gt;=OO$27,ON17&lt;&gt;""),AND(PL17&gt;=PW$27,PL17&lt;&gt;""),AND(PO17&gt;=PW$27,PO17&lt;&gt;""),AND(PS17&gt;=PW$27,PS17&lt;&gt;""),AND(PV17&gt;=PW$27,PV17&lt;&gt;""),AND(QT17&gt;=RE$27,QT17&lt;&gt;""),AND(QW17&gt;=RE$27,QW17&lt;&gt;""),AND(RA17&gt;=RE$27,RA17&lt;&gt;""),AND(RD17&gt;=RE$27,RD17&lt;&gt;""),AND(SB17&gt;=SM$27,SB17&lt;&gt;""),AND(SE17&gt;=SM$27,SE17&lt;&gt;""),AND(SI17&gt;=SM$27,SI17&lt;&gt;""),AND(SL17&gt;=SM$27,SL17&lt;&gt;""),AND(TJ17&gt;=TU$27,TJ17&lt;&gt;""),AND(TM17&gt;=TU$27,TM17&lt;&gt;""),AND(TQ17&gt;=TU$27,TQ17&lt;&gt;""),AND(TT17&gt;=TU$27,TT17&lt;&gt;""),AND(UR17&gt;=VC$27,UR17&lt;&gt;""),AND(UU17&gt;=VC$27,UU17&lt;&gt;""),AND(UY17&gt;=VC$27,UY17&lt;&gt;""),AND(VB17&gt;=VC$27,VB17&lt;&gt;""),AND(VZ17&gt;=WK$27,VZ17&lt;&gt;""),AND(WC17&gt;=WK$27,WC17&lt;&gt;""),AND(WG17&gt;=WK$27,WG17&lt;&gt;""),AND(WJ17&gt;=WK$27,WJ17&lt;&gt;"")),"P","")</f>
        <v/>
      </c>
      <c r="H17" s="36" t="str">
        <f>IF(AND(G17="P",F17=""),"No DD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Merit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Excellence",IF(I17="P","Worlds Team",IF(F17="P","National Team","")))))</f>
        <v/>
      </c>
      <c r="I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31.119999999999997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World Cup SUI (Jun 29)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31.119999999999997</v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>
        <v>0</v>
      </c>
      <c r="NI17" s="17">
        <v>0</v>
      </c>
      <c r="NJ17" s="17">
        <v>0</v>
      </c>
      <c r="NK17" s="17">
        <v>0</v>
      </c>
      <c r="NL17" s="17">
        <v>0</v>
      </c>
      <c r="NM17" s="17">
        <v>5.0999999999999996</v>
      </c>
      <c r="NN17" s="17">
        <v>6.3</v>
      </c>
      <c r="NO17" s="17">
        <v>9.5</v>
      </c>
      <c r="NP17" s="17">
        <v>10.220000000000001</v>
      </c>
      <c r="NQ17" s="17">
        <v>0</v>
      </c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>
        <f>IF(NO17&gt;0,NO17,"")</f>
        <v>9.5</v>
      </c>
      <c r="OF17" s="40">
        <f>IF(NP17&gt;0,NP17,"")</f>
        <v>10.220000000000001</v>
      </c>
      <c r="OG17" s="40">
        <f>IF(SUM(NM17:NP17)-NQ17&gt;0,SUM(NM17:NP17)-NQ17,"")</f>
        <v>31.119999999999997</v>
      </c>
      <c r="OH17" s="40">
        <f>IF(MAX(OD17,OG17)&gt;0,MAX(OD17,OG17),"")</f>
        <v>31.119999999999997</v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>
        <f>IF(SUM(OH17,ON17)&gt;0,SUM(OH17,ON17),"")</f>
        <v>31.119999999999997</v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IF(SUM(WD17,WJ17)&gt;0,SUM(WD17,WJ17),"")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55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146</v>
      </c>
      <c r="C18" s="4" t="s">
        <v>5</v>
      </c>
      <c r="D18" s="4" t="s">
        <v>145</v>
      </c>
      <c r="E18" s="9">
        <f>SUM(J18,L18,N18)</f>
        <v>17.869999999999997</v>
      </c>
      <c r="F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P","")</f>
        <v/>
      </c>
      <c r="G18" s="3" t="str">
        <f>IF(OR(AND(AI18&gt;=AQ$27,AI18&lt;&gt;"",AF18=""),AND(AL18&gt;=AQ$27,AL18&lt;&gt;"",AF18=""),AND(AP18&gt;=AQ$27,AP18&lt;&gt;"",AF18=""),AND(BJ18&gt;=BR$27,BJ18&lt;&gt;"",BG18=""),AND(BM18&gt;=BR$27,BM18&lt;&gt;"",BG18=""),AND(BQ18&gt;=BR$27,BQ18&lt;&gt;"",BG18=""),AND(CK18&gt;=CS$27,CK18&lt;&gt;"",CH18=""),AND(CN18&gt;=CS$27,CN18&lt;&gt;"",CH18=""),AND(CR18&gt;=CS$27,CR18&lt;&gt;"",CH18=""),AND(DR18&gt;=EC$27,DR18&lt;&gt;""),AND(DU18&gt;=EC$27,DU18&lt;&gt;""),AND(DY18&gt;=EC$27,DY18&lt;&gt;""),AND(EB18&gt;=EC$27,EB18&lt;&gt;""),AND(EZ18&gt;=FK$27,EZ18&lt;&gt;""),AND(FC18&gt;=FK$27,FC18&lt;&gt;""),AND(FG18&gt;=FK$27,FG18&lt;&gt;""),AND(FJ18&gt;=FK$27,FJ18&lt;&gt;""),AND(GH18&gt;=GS$27,GH18&lt;&gt;""),AND(GK18&gt;=GS$27,GK18&lt;&gt;""),AND(GO18&gt;=GS$27,GO18&lt;&gt;""),AND(GR18&gt;=GS$27,GR18&lt;&gt;""),AND(HP18&gt;=IA$27,HP18&lt;&gt;""),AND(HS18&gt;=IA$27,HS18&lt;&gt;""),AND(HW18&gt;=IA$27,HW18&lt;&gt;""),AND(HZ18&gt;=IA$27,HZ18&lt;&gt;""),AND(IX18&gt;=JI$27,IX18&lt;&gt;""),AND(JA18&gt;=JI$27,JA18&lt;&gt;""),AND(JE18&gt;=JI$27,JE18&lt;&gt;""),AND(JH18&gt;=JI$27,JH18&lt;&gt;""),AND(KF18&gt;=KQ$27,KF18&lt;&gt;""),AND(KI18&gt;=KQ$27,KI18&lt;&gt;""),AND(KM18&gt;=KQ$27,KM18&lt;&gt;""),AND(KP18&gt;=KQ$27,KP18&lt;&gt;""),AND(LN18&gt;=LY$27,LN18&lt;&gt;""),AND(LQ18&gt;=LY$27,LQ18&lt;&gt;""),AND(LU18&gt;=LY$27,LU18&lt;&gt;""),AND(LX18&gt;=LY$27,LX18&lt;&gt;""),AND(MV18&gt;=NG$27,MV18&lt;&gt;""),AND(MY18&gt;=NG$27,MY18&lt;&gt;""),AND(NC18&gt;=NG$27,NC18&lt;&gt;""),AND(NF18&gt;=NG$27,NF18&lt;&gt;""),AND(OD18&gt;=OO$27,OD18&lt;&gt;""),AND(OG18&gt;=OO$27,OG18&lt;&gt;""),AND(OK18&gt;=OO$27,OK18&lt;&gt;""),AND(ON18&gt;=OO$27,ON18&lt;&gt;""),AND(PL18&gt;=PW$27,PL18&lt;&gt;""),AND(PO18&gt;=PW$27,PO18&lt;&gt;""),AND(PS18&gt;=PW$27,PS18&lt;&gt;""),AND(PV18&gt;=PW$27,PV18&lt;&gt;""),AND(QT18&gt;=RE$27,QT18&lt;&gt;""),AND(QW18&gt;=RE$27,QW18&lt;&gt;""),AND(RA18&gt;=RE$27,RA18&lt;&gt;""),AND(RD18&gt;=RE$27,RD18&lt;&gt;""),AND(SB18&gt;=SM$27,SB18&lt;&gt;""),AND(SE18&gt;=SM$27,SE18&lt;&gt;""),AND(SI18&gt;=SM$27,SI18&lt;&gt;""),AND(SL18&gt;=SM$27,SL18&lt;&gt;""),AND(TJ18&gt;=TU$27,TJ18&lt;&gt;""),AND(TM18&gt;=TU$27,TM18&lt;&gt;""),AND(TQ18&gt;=TU$27,TQ18&lt;&gt;""),AND(TT18&gt;=TU$27,TT18&lt;&gt;""),AND(UR18&gt;=VC$27,UR18&lt;&gt;""),AND(UU18&gt;=VC$27,UU18&lt;&gt;""),AND(UY18&gt;=VC$27,UY18&lt;&gt;""),AND(VB18&gt;=VC$27,VB18&lt;&gt;""),AND(VZ18&gt;=WK$27,VZ18&lt;&gt;""),AND(WC18&gt;=WK$27,WC18&lt;&gt;""),AND(WG18&gt;=WK$27,WG18&lt;&gt;""),AND(WJ18&gt;=WK$27,WJ18&lt;&gt;"")),"P","")</f>
        <v/>
      </c>
      <c r="H18" s="36" t="str">
        <f>IF(AND(G18="P",F18=""),"No DD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Merit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Excellence",IF(I18="P","Worlds Team",IF(F18="P","National Team","")))))</f>
        <v/>
      </c>
      <c r="I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J18" s="8">
        <f>IF(COUNT(AI18,AL18,AP18,BJ18,BM18,BQ18,CK18,CN18,CR18)&gt;0,LARGE((AI18,AL18,AP18,BJ18,BM18,BQ18,CK18,CN18,CR18),1),0)</f>
        <v>9.0399999999999991</v>
      </c>
      <c r="K18" s="8" t="str">
        <f>IF(J18="","",IF(OR(J18=CK18,J18=CN18,J18=CR18),$BS$1,IF(OR(J18=BJ18,J18=BM18,J18=BQ18),$AR$1,IF(OR(J18=AI18,J18=AL18,J18=AP18),$Q$1,""))))</f>
        <v>2024 Nationals</v>
      </c>
      <c r="L18" s="8">
        <f>IF(COUNT(AI18,AL18,AP18,BJ18,BM18,BQ18,CK18,CN18,CR18)&gt;1,LARGE((AI18,AL18,AP18,BJ18,BM18,BQ18,CK18,CN18,CR18),2),0)</f>
        <v>8.83</v>
      </c>
      <c r="M18" s="8" t="str">
        <f>IF(L18="","",IF(OR(L18=CK18,L18=CN18,L18=CR18),$BS$1,IF(OR(L18=BJ18,L18=BM18,L18=BQ18),$AR$1,IF(OR(L18=AI18,L18=AL18,L18=AP18),$Q$1,""))))</f>
        <v>2024 Nationals</v>
      </c>
      <c r="N18" s="8" t="str">
        <f>IF(MAX(CT18,CU18)&gt;0,MAX(CT18,CU18),"")</f>
        <v/>
      </c>
      <c r="O18" s="11" t="str">
        <f>IF(N18="","",IF(N18=CT18,"("&amp;CT$2&amp;")",IF(N18=CU18,"("&amp;CU$2&amp;")")))</f>
        <v/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/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>
        <v>1.3</v>
      </c>
      <c r="BT18" s="22">
        <v>1.75</v>
      </c>
      <c r="BU18" s="22">
        <v>2.7</v>
      </c>
      <c r="BV18" s="22">
        <v>3.08</v>
      </c>
      <c r="BW18" s="22">
        <v>0</v>
      </c>
      <c r="BX18" s="22">
        <v>1.35</v>
      </c>
      <c r="BY18" s="22">
        <v>1.65</v>
      </c>
      <c r="BZ18" s="22">
        <v>2.7</v>
      </c>
      <c r="CA18" s="22">
        <v>3.34</v>
      </c>
      <c r="CB18" s="22">
        <v>0</v>
      </c>
      <c r="CC18" s="22"/>
      <c r="CD18" s="22"/>
      <c r="CE18" s="22"/>
      <c r="CF18" s="22"/>
      <c r="CG18" s="22"/>
      <c r="CH18" s="27"/>
      <c r="CI18" s="38">
        <f>IF(BU18&gt;0,BU18,"")</f>
        <v>2.7</v>
      </c>
      <c r="CJ18" s="38">
        <f>IF(BV18&gt;0,BV18,"")</f>
        <v>3.08</v>
      </c>
      <c r="CK18" s="40">
        <f>IF(SUM(BS18:BV18)-BW18&gt;0,SUM(BS18:BV18)-BW18,"")</f>
        <v>8.83</v>
      </c>
      <c r="CL18" s="40">
        <f>IF(BZ18&gt;0,BZ18,"")</f>
        <v>2.7</v>
      </c>
      <c r="CM18" s="40">
        <f>IF(CA18&gt;0,CA18,"")</f>
        <v>3.34</v>
      </c>
      <c r="CN18" s="40">
        <f>IF(SUM(BX18:CA18)-CB18&gt;0,SUM(BX18:CA18)-CB18,"")</f>
        <v>9.0399999999999991</v>
      </c>
      <c r="CO18" s="40">
        <f>IF(CK18="","",MAX(CK18,CN18))</f>
        <v>9.0399999999999991</v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>
        <f>IF(SUM(CO18,CR18)&gt;0,SUM(CO18,CR18),"")</f>
        <v>9.0399999999999991</v>
      </c>
      <c r="CT18" s="51" t="str">
        <f>IF(MAX(DV18,FD18,GL18,HT18,JB18,KJ18,LR18,MZ18,OH18,PP18,QX18,SF18,TN18,UV18,WD18)-IF(L18="",0,L18)&gt;0.001,MAX(DV18,FD18,GL18,HT18,JB18,KJ18,LR18,MZ18,OH18,PP18,QX18,SF18,TN18,UV18,WD18)-IF(L18="",0,L18),"")</f>
        <v/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IF(SUM(OH18,ON18)&gt;0,SUM(OH18,ON18),"")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IF(SUM(PP18,PV18)&gt;0,SUM(PP18,PV18),"")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IF(SUM(WD18,WJ18)&gt;0,SUM(WD18,WJ18),"")</f>
        <v/>
      </c>
      <c r="WL18" s="26">
        <f>IF($CH18="P",BS18,(BS18+AR18)/2)</f>
        <v>0.65</v>
      </c>
      <c r="WM18" s="26">
        <f>IF($CH18="P",BT18,(BT18+AS18)/2)</f>
        <v>0.875</v>
      </c>
      <c r="WN18" s="26">
        <f>IF($CH18="P",BU18,(BU18+AT18)/2)</f>
        <v>1.35</v>
      </c>
      <c r="WO18" s="26">
        <f>IF($CH18="P",BV18,(BV18+AU18)/2)</f>
        <v>1.54</v>
      </c>
      <c r="WP18" s="26">
        <f>IF($CH18="P",BW18,(BW18+AV18)/2)</f>
        <v>0</v>
      </c>
      <c r="WQ18" s="26">
        <f>IF($CH18="P",BX18,(BX18+AW18)/2)</f>
        <v>0.67500000000000004</v>
      </c>
      <c r="WR18" s="26">
        <f>IF($CH18="P",BY18,(BY18+AX18)/2)</f>
        <v>0.82499999999999996</v>
      </c>
      <c r="WS18" s="26">
        <f>IF($CH18="P",BZ18,(BZ18+AY18)/2)</f>
        <v>1.35</v>
      </c>
      <c r="WT18" s="26">
        <f>IF($CH18="P",CA18,(CA18+AZ18)/2)</f>
        <v>1.67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55</v>
      </c>
      <c r="XB18" s="11">
        <f>IF(WN18&gt;0,WN18,"")</f>
        <v>1.35</v>
      </c>
      <c r="XC18" s="11">
        <f>IF(WO18&gt;0,WO18,"")</f>
        <v>1.54</v>
      </c>
      <c r="XD18" s="11">
        <f>IF(SUM(WL18:WO18)-WP18&gt;0,SUM(WL18:WO18)-WP18,"")</f>
        <v>4.415</v>
      </c>
      <c r="XE18" s="11">
        <f>IF(WS18&gt;0,WS18,"")</f>
        <v>1.35</v>
      </c>
      <c r="XF18" s="11">
        <f>IF(WT18&gt;0,WT18,"")</f>
        <v>1.67</v>
      </c>
      <c r="XG18" s="11">
        <f>IF(SUM(WQ18:WT18)-WU18&gt;0,SUM(WQ18:WT18)-WU18,"")</f>
        <v>4.5199999999999996</v>
      </c>
      <c r="XH18" s="11">
        <f>IF(MAX(XD18,XG18)&gt;0,MAX(XD18,XG18),"")</f>
        <v>4.5199999999999996</v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>
        <f>IF(SUM(XH18,XK18)&gt;0,SUM(XH18,XK18),"")</f>
        <v>4.5199999999999996</v>
      </c>
    </row>
    <row r="19" spans="1:6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280</v>
      </c>
      <c r="C19" s="4" t="s">
        <v>179</v>
      </c>
      <c r="D19" s="4" t="s">
        <v>282</v>
      </c>
      <c r="E19" s="9">
        <f>SUM(J19,L19,N19)</f>
        <v>16.009999999999998</v>
      </c>
      <c r="F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,AND(TH19&gt;=TU$23,TH19&lt;&gt;"",TJ19&gt;=TU$27,TJ19&lt;&gt;""),AND(TK19&gt;=TU$23,TK19&lt;&gt;"",TM19&gt;=TU$27,TM19&lt;&gt;""),AND(TO19&gt;=TU$23,TO19&lt;&gt;"",TQ19&gt;=TU$27,TQ19&lt;&gt;""),AND(TR19&gt;=TU$23,TR19&lt;&gt;"",TT19&gt;=TU$27,TT19&lt;&gt;""),AND(UP19&gt;=VC$23,UP19&lt;&gt;"",UR19&gt;=VC$27,UR19&lt;&gt;""),AND(US19&gt;=VC$23,US19&lt;&gt;"",UU19&gt;=VC$27,UU19&lt;&gt;""),AND(UW19&gt;=VC$23,UW19&lt;&gt;"",UY19&gt;=VC$27,UY19&lt;&gt;""),AND(UZ19&gt;=VC$23,UZ19&lt;&gt;"",VB19&gt;=VC$27,VB19&lt;&gt;""),AND(VX19&gt;=WK$23,VX19&lt;&gt;"",VZ19&gt;=WK$27,VZ19&lt;&gt;""),AND(WA19&gt;=WK$23,WA19&lt;&gt;"",WC19&gt;=WK$27,WC19&lt;&gt;""),AND(WE19&gt;=WK$23,WE19&lt;&gt;"",WG19&gt;=WK$27,WG19&lt;&gt;""),AND(WH19&gt;=WK$23,WH19&lt;&gt;"",WJ19&gt;=WK$27,WJ19&lt;&gt;"")),"P","")</f>
        <v/>
      </c>
      <c r="G19" s="3" t="str">
        <f>IF(OR(AND(AI19&gt;=AQ$27,AI19&lt;&gt;"",AF19=""),AND(AL19&gt;=AQ$27,AL19&lt;&gt;"",AF19=""),AND(AP19&gt;=AQ$27,AP19&lt;&gt;"",AF19=""),AND(BJ19&gt;=BR$27,BJ19&lt;&gt;"",BG19=""),AND(BM19&gt;=BR$27,BM19&lt;&gt;"",BG19=""),AND(BQ19&gt;=BR$27,BQ19&lt;&gt;"",BG19=""),AND(CK19&gt;=CS$27,CK19&lt;&gt;"",CH19=""),AND(CN19&gt;=CS$27,CN19&lt;&gt;"",CH19=""),AND(CR19&gt;=CS$27,CR19&lt;&gt;"",CH19=""),AND(DR19&gt;=EC$27,DR19&lt;&gt;""),AND(DU19&gt;=EC$27,DU19&lt;&gt;""),AND(DY19&gt;=EC$27,DY19&lt;&gt;""),AND(EB19&gt;=EC$27,EB19&lt;&gt;""),AND(EZ19&gt;=FK$27,EZ19&lt;&gt;""),AND(FC19&gt;=FK$27,FC19&lt;&gt;""),AND(FG19&gt;=FK$27,FG19&lt;&gt;""),AND(FJ19&gt;=FK$27,FJ19&lt;&gt;""),AND(GH19&gt;=GS$27,GH19&lt;&gt;""),AND(GK19&gt;=GS$27,GK19&lt;&gt;""),AND(GO19&gt;=GS$27,GO19&lt;&gt;""),AND(GR19&gt;=GS$27,GR19&lt;&gt;""),AND(HP19&gt;=IA$27,HP19&lt;&gt;""),AND(HS19&gt;=IA$27,HS19&lt;&gt;""),AND(HW19&gt;=IA$27,HW19&lt;&gt;""),AND(HZ19&gt;=IA$27,HZ19&lt;&gt;""),AND(IX19&gt;=JI$27,IX19&lt;&gt;""),AND(JA19&gt;=JI$27,JA19&lt;&gt;""),AND(JE19&gt;=JI$27,JE19&lt;&gt;""),AND(JH19&gt;=JI$27,JH19&lt;&gt;""),AND(KF19&gt;=KQ$27,KF19&lt;&gt;""),AND(KI19&gt;=KQ$27,KI19&lt;&gt;""),AND(KM19&gt;=KQ$27,KM19&lt;&gt;""),AND(KP19&gt;=KQ$27,KP19&lt;&gt;""),AND(LN19&gt;=LY$27,LN19&lt;&gt;""),AND(LQ19&gt;=LY$27,LQ19&lt;&gt;""),AND(LU19&gt;=LY$27,LU19&lt;&gt;""),AND(LX19&gt;=LY$27,LX19&lt;&gt;""),AND(MV19&gt;=NG$27,MV19&lt;&gt;""),AND(MY19&gt;=NG$27,MY19&lt;&gt;""),AND(NC19&gt;=NG$27,NC19&lt;&gt;""),AND(NF19&gt;=NG$27,NF19&lt;&gt;""),AND(OD19&gt;=OO$27,OD19&lt;&gt;""),AND(OG19&gt;=OO$27,OG19&lt;&gt;""),AND(OK19&gt;=OO$27,OK19&lt;&gt;""),AND(ON19&gt;=OO$27,ON19&lt;&gt;""),AND(PL19&gt;=PW$27,PL19&lt;&gt;""),AND(PO19&gt;=PW$27,PO19&lt;&gt;""),AND(PS19&gt;=PW$27,PS19&lt;&gt;""),AND(PV19&gt;=PW$27,PV19&lt;&gt;""),AND(QT19&gt;=RE$27,QT19&lt;&gt;""),AND(QW19&gt;=RE$27,QW19&lt;&gt;""),AND(RA19&gt;=RE$27,RA19&lt;&gt;""),AND(RD19&gt;=RE$27,RD19&lt;&gt;""),AND(SB19&gt;=SM$27,SB19&lt;&gt;""),AND(SE19&gt;=SM$27,SE19&lt;&gt;""),AND(SI19&gt;=SM$27,SI19&lt;&gt;""),AND(SL19&gt;=SM$27,SL19&lt;&gt;""),AND(TJ19&gt;=TU$27,TJ19&lt;&gt;""),AND(TM19&gt;=TU$27,TM19&lt;&gt;""),AND(TQ19&gt;=TU$27,TQ19&lt;&gt;""),AND(TT19&gt;=TU$27,TT19&lt;&gt;""),AND(UR19&gt;=VC$27,UR19&lt;&gt;""),AND(UU19&gt;=VC$27,UU19&lt;&gt;""),AND(UY19&gt;=VC$27,UY19&lt;&gt;""),AND(VB19&gt;=VC$27,VB19&lt;&gt;""),AND(VZ19&gt;=WK$27,VZ19&lt;&gt;""),AND(WC19&gt;=WK$27,WC19&lt;&gt;""),AND(WG19&gt;=WK$27,WG19&lt;&gt;""),AND(WJ19&gt;=WK$27,WJ19&lt;&gt;"")),"P","")</f>
        <v/>
      </c>
      <c r="H19" s="36" t="str">
        <f>IF(AND(G19="P",F19=""),"No DD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Merit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Excellence",IF(I19="P","Worlds Team",IF(F19="P","National Team","")))))</f>
        <v/>
      </c>
      <c r="I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16.009999999999998</v>
      </c>
      <c r="O19" s="11" t="str">
        <f>IF(N19="","",IF(N19=CT19,"("&amp;CT$2&amp;")",IF(N19=CU19,"("&amp;CU$2&amp;")")))</f>
        <v>(Prelim)</v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>2024 World Cup POR (July 7)</v>
      </c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7"/>
      <c r="AG19" s="38" t="str">
        <f>IF(S19&gt;0,S19,"")</f>
        <v/>
      </c>
      <c r="AH19" s="38" t="str">
        <f>IF(T19&gt;0,T19,"")</f>
        <v/>
      </c>
      <c r="AI19" s="40" t="str">
        <f>IF(SUM(Q19:T19)-U19&gt;0,SUM(Q19:T19)-U19,"")</f>
        <v/>
      </c>
      <c r="AJ19" s="40" t="str">
        <f>IF(X19&gt;0,X19,"")</f>
        <v/>
      </c>
      <c r="AK19" s="40" t="str">
        <f>IF(Y19&gt;0,Y19,"")</f>
        <v/>
      </c>
      <c r="AL19" s="40" t="str">
        <f>IF(SUM(V19:Y19)-Z19&gt;0,SUM(V19:Y19)-Z19,"")</f>
        <v/>
      </c>
      <c r="AM19" s="40" t="str">
        <f>IF(AI19="","",MAX(AI19,AL19))</f>
        <v/>
      </c>
      <c r="AN19" s="40" t="str">
        <f>IF(AC19&gt;0,AC19,"")</f>
        <v/>
      </c>
      <c r="AO19" s="40" t="str">
        <f>IF(AD19&gt;0,AD19,"")</f>
        <v/>
      </c>
      <c r="AP19" s="40" t="str">
        <f>IF(SUM(AA19:AD19)-AE19&gt;0,SUM(AA19:AD19)-AE19,"")</f>
        <v/>
      </c>
      <c r="AQ19" s="40" t="str">
        <f>IF(SUM(AM19,AP19)&gt;0,SUM(AM19,AP19),"")</f>
        <v/>
      </c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8"/>
      <c r="BH19" s="39" t="str">
        <f>IF(AT19&gt;0,AT19,"")</f>
        <v/>
      </c>
      <c r="BI19" s="39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7"/>
      <c r="CI19" s="38" t="str">
        <f>IF(BU19&gt;0,BU19,"")</f>
        <v/>
      </c>
      <c r="CJ19" s="38" t="str">
        <f>IF(BV19&gt;0,BV19,"")</f>
        <v/>
      </c>
      <c r="CK19" s="40" t="str">
        <f>IF(SUM(BS19:BV19)-BW19&gt;0,SUM(BS19:BV19)-BW19,"")</f>
        <v/>
      </c>
      <c r="CL19" s="40" t="str">
        <f>IF(BZ19&gt;0,BZ19,"")</f>
        <v/>
      </c>
      <c r="CM19" s="40" t="str">
        <f>IF(CA19&gt;0,CA19,"")</f>
        <v/>
      </c>
      <c r="CN19" s="40" t="str">
        <f>IF(SUM(BX19:CA19)-CB19&gt;0,SUM(BX19:CA19)-CB19,"")</f>
        <v/>
      </c>
      <c r="CO19" s="40" t="str">
        <f>IF(CK19="","",MAX(CK19,CN19))</f>
        <v/>
      </c>
      <c r="CP19" s="40" t="str">
        <f>IF(CE19&gt;0,CE19,"")</f>
        <v/>
      </c>
      <c r="CQ19" s="40" t="str">
        <f>IF(CF19&gt;0,CF19,"")</f>
        <v/>
      </c>
      <c r="CR19" s="40" t="str">
        <f>IF(SUM(CC19:CF19)-CG19&gt;0,SUM(CC19:CF19)-CG19,"")</f>
        <v/>
      </c>
      <c r="CS19" s="40" t="str">
        <f>IF(SUM(CO19,CR19)&gt;0,SUM(CO19,CR19),"")</f>
        <v/>
      </c>
      <c r="CT19" s="51">
        <f>IF(MAX(DV19,FD19,GL19,HT19,JB19,KJ19,LR19,MZ19,OH19,PP19,QX19,SF19,TN19,UV19,WD19)-IF(L19="",0,L19)&gt;0.001,MAX(DV19,FD19,GL19,HT19,JB19,KJ19,LR19,MZ19,OH19,PP19,QX19,SF19,TN19,UV19,WD19)-IF(L19="",0,L19),"")</f>
        <v>16.009999999999998</v>
      </c>
      <c r="CU19" s="51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0" t="str">
        <f>IF(CX19&gt;0,CX19,"")</f>
        <v/>
      </c>
      <c r="DQ19" s="40" t="str">
        <f>IF(CY19&gt;0,CY19,"")</f>
        <v/>
      </c>
      <c r="DR19" s="40" t="str">
        <f>IF(SUM(CV19:CY19)-CZ19&gt;0,SUM(CV19:CY19)-CZ19,"")</f>
        <v/>
      </c>
      <c r="DS19" s="40" t="str">
        <f>IF(DC19&gt;0,DC19,"")</f>
        <v/>
      </c>
      <c r="DT19" s="40" t="str">
        <f>IF(DD19&gt;0,DD19,"")</f>
        <v/>
      </c>
      <c r="DU19" s="40" t="str">
        <f>IF(SUM(DA19:DD19)-DE19&gt;0,SUM(DA19:DD19)-DE19,"")</f>
        <v/>
      </c>
      <c r="DV19" s="40" t="str">
        <f>IF(MAX(DR19,DU19)&gt;0,MAX(DR19,DU19),"")</f>
        <v/>
      </c>
      <c r="DW19" s="40" t="str">
        <f>IF(DH19&gt;0,DH19,"")</f>
        <v/>
      </c>
      <c r="DX19" s="40" t="str">
        <f>IF(DI19&gt;0,DI19,"")</f>
        <v/>
      </c>
      <c r="DY19" s="40" t="str">
        <f>IF(SUM(DF19:DI19)-DJ19&gt;0,SUM(DF19:DI19)-DJ19,"")</f>
        <v/>
      </c>
      <c r="DZ19" s="40" t="str">
        <f>IF(DM19&gt;0,DM19,"")</f>
        <v/>
      </c>
      <c r="EA19" s="40" t="str">
        <f>IF(DN19&gt;0,DN19,"")</f>
        <v/>
      </c>
      <c r="EB19" s="40" t="str">
        <f>IF(SUM(DK19:DN19)-DO19&gt;0,SUM(DK19:DN19)-DO19,"")</f>
        <v/>
      </c>
      <c r="EC19" s="40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0" t="str">
        <f>IF(FN19&gt;0,FN19,"")</f>
        <v/>
      </c>
      <c r="GG19" s="40" t="str">
        <f>IF(FO19&gt;0,FO19,"")</f>
        <v/>
      </c>
      <c r="GH19" s="40" t="str">
        <f>IF(SUM(FL19:FO19)-FP19&gt;0,SUM(FL19:FO19)-FP19,"")</f>
        <v/>
      </c>
      <c r="GI19" s="40" t="str">
        <f>IF(FS19&gt;0,FS19,"")</f>
        <v/>
      </c>
      <c r="GJ19" s="40" t="str">
        <f>IF(FT19&gt;0,FT19,"")</f>
        <v/>
      </c>
      <c r="GK19" s="40" t="str">
        <f>IF(SUM(FQ19:FT19)-FU19&gt;0,SUM(FQ19:FT19)-FU19,"")</f>
        <v/>
      </c>
      <c r="GL19" s="40" t="str">
        <f>IF(MAX(GH19,GK19)&gt;0,MAX(GH19,GK19),"")</f>
        <v/>
      </c>
      <c r="GM19" s="40" t="str">
        <f>IF(FX19&gt;0,FX19,"")</f>
        <v/>
      </c>
      <c r="GN19" s="40" t="str">
        <f>IF(FY19&gt;0,FY19,"")</f>
        <v/>
      </c>
      <c r="GO19" s="40" t="str">
        <f>IF(SUM(FV19:FY19)-FZ19&gt;0,SUM(FV19:FY19)-FZ19,"")</f>
        <v/>
      </c>
      <c r="GP19" s="40" t="str">
        <f>IF(GC19&gt;0,GC19,"")</f>
        <v/>
      </c>
      <c r="GQ19" s="40" t="str">
        <f>IF(GD19&gt;0,GD19,"")</f>
        <v/>
      </c>
      <c r="GR19" s="40" t="str">
        <f>IF(SUM(GA19:GD19)-GE19&gt;0,SUM(GA19:GD19)-GE19,"")</f>
        <v/>
      </c>
      <c r="GS19" s="40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0" t="str">
        <f>IF(ID19&gt;0,ID19,"")</f>
        <v/>
      </c>
      <c r="IW19" s="40" t="str">
        <f>IF(IE19&gt;0,IE19,"")</f>
        <v/>
      </c>
      <c r="IX19" s="40" t="str">
        <f>IF(SUM(IB19:IE19)-IF19&gt;0,SUM(IB19:IE19)-IF19,"")</f>
        <v/>
      </c>
      <c r="IY19" s="40" t="str">
        <f>IF(II19&gt;0,II19,"")</f>
        <v/>
      </c>
      <c r="IZ19" s="40" t="str">
        <f>IF(IJ19&gt;0,IJ19,"")</f>
        <v/>
      </c>
      <c r="JA19" s="40" t="str">
        <f>IF(SUM(IG19:IJ19)-IK19&gt;0,SUM(IG19:IJ19)-IK19,"")</f>
        <v/>
      </c>
      <c r="JB19" s="40" t="str">
        <f>IF(MAX(IX19,JA19)&gt;0,MAX(IX19,JA19),"")</f>
        <v/>
      </c>
      <c r="JC19" s="40" t="str">
        <f>IF(IN19&gt;0,IN19,"")</f>
        <v/>
      </c>
      <c r="JD19" s="40" t="str">
        <f>IF(IO19&gt;0,IO19,"")</f>
        <v/>
      </c>
      <c r="JE19" s="40" t="str">
        <f>IF(SUM(IL19:IO19)-IP19&gt;0,SUM(IL19:IO19)-IP19,"")</f>
        <v/>
      </c>
      <c r="JF19" s="40" t="str">
        <f>IF(IS19&gt;0,IS19,"")</f>
        <v/>
      </c>
      <c r="JG19" s="40" t="str">
        <f>IF(IT19&gt;0,IT19,"")</f>
        <v/>
      </c>
      <c r="JH19" s="40" t="str">
        <f>IF(SUM(IQ19:IT19)-IU19&gt;0,SUM(IQ19:IT19)-IU19,"")</f>
        <v/>
      </c>
      <c r="JI19" s="40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0" t="str">
        <f>IF(KT19&gt;0,KT19,"")</f>
        <v/>
      </c>
      <c r="LM19" s="40" t="str">
        <f>IF(KU19&gt;0,KU19,"")</f>
        <v/>
      </c>
      <c r="LN19" s="40" t="str">
        <f>IF(SUM(KR19:KU19)-KV19&gt;0,SUM(KR19:KU19)-KV19,"")</f>
        <v/>
      </c>
      <c r="LO19" s="40" t="str">
        <f>IF(KY19&gt;0,KY19,"")</f>
        <v/>
      </c>
      <c r="LP19" s="40" t="str">
        <f>IF(KZ19&gt;0,KZ19,"")</f>
        <v/>
      </c>
      <c r="LQ19" s="40" t="str">
        <f>IF(SUM(KW19:KZ19)-LA19&gt;0,SUM(KW19:KZ19)-LA19,"")</f>
        <v/>
      </c>
      <c r="LR19" s="40" t="str">
        <f>IF(MAX(LN19,LQ19)&gt;0,MAX(LN19,LQ19),"")</f>
        <v/>
      </c>
      <c r="LS19" s="40" t="str">
        <f>IF(LD19&gt;0,LD19,"")</f>
        <v/>
      </c>
      <c r="LT19" s="40" t="str">
        <f>IF(LE19&gt;0,LE19,"")</f>
        <v/>
      </c>
      <c r="LU19" s="40" t="str">
        <f>IF(SUM(LB19:LE19)-LF19&gt;0,SUM(LB19:LE19)-LF19,"")</f>
        <v/>
      </c>
      <c r="LV19" s="40" t="str">
        <f>IF(LI19&gt;0,LI19,"")</f>
        <v/>
      </c>
      <c r="LW19" s="40" t="str">
        <f>IF(LJ19&gt;0,LJ19,"")</f>
        <v/>
      </c>
      <c r="LX19" s="40" t="str">
        <f>IF(SUM(LG19:LJ19)-LK19&gt;0,SUM(LG19:LJ19)-LK19,"")</f>
        <v/>
      </c>
      <c r="LY19" s="40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0" t="str">
        <f>IF(NJ19&gt;0,NJ19,"")</f>
        <v/>
      </c>
      <c r="OC19" s="40" t="str">
        <f>IF(NK19&gt;0,NK19,"")</f>
        <v/>
      </c>
      <c r="OD19" s="40" t="str">
        <f>IF(SUM(NH19:NK19)-NL19&gt;0,SUM(NH19:NK19)-NL19,"")</f>
        <v/>
      </c>
      <c r="OE19" s="40" t="str">
        <f>IF(NO19&gt;0,NO19,"")</f>
        <v/>
      </c>
      <c r="OF19" s="40" t="str">
        <f>IF(NP19&gt;0,NP19,"")</f>
        <v/>
      </c>
      <c r="OG19" s="40" t="str">
        <f>IF(SUM(NM19:NP19)-NQ19&gt;0,SUM(NM19:NP19)-NQ19,"")</f>
        <v/>
      </c>
      <c r="OH19" s="40" t="str">
        <f>IF(MAX(OD19,OG19)&gt;0,MAX(OD19,OG19),"")</f>
        <v/>
      </c>
      <c r="OI19" s="40" t="str">
        <f>IF(NT19&gt;0,NT19,"")</f>
        <v/>
      </c>
      <c r="OJ19" s="40" t="str">
        <f>IF(NU19&gt;0,NU19,"")</f>
        <v/>
      </c>
      <c r="OK19" s="40" t="str">
        <f>IF(SUM(NR19:NU19)-NV19&gt;0,SUM(NR19:NU19)-NV19,"")</f>
        <v/>
      </c>
      <c r="OL19" s="40" t="str">
        <f>IF(NY19&gt;0,NY19,"")</f>
        <v/>
      </c>
      <c r="OM19" s="40" t="str">
        <f>IF(NZ19&gt;0,NZ19,"")</f>
        <v/>
      </c>
      <c r="ON19" s="40" t="str">
        <f>IF(SUM(NW19:NZ19)-OA19&gt;0,SUM(NW19:NZ19)-OA19,"")</f>
        <v/>
      </c>
      <c r="OO19" s="40" t="str">
        <f>IF(SUM(OH19,ON19)&gt;0,SUM(OH19,ON19),"")</f>
        <v/>
      </c>
      <c r="OP19" s="18">
        <v>0.8</v>
      </c>
      <c r="OQ19" s="18">
        <v>1</v>
      </c>
      <c r="OR19" s="18">
        <v>2</v>
      </c>
      <c r="OS19" s="18">
        <v>1.84</v>
      </c>
      <c r="OT19" s="18">
        <v>0</v>
      </c>
      <c r="OU19" s="18">
        <v>2.4</v>
      </c>
      <c r="OV19" s="18">
        <v>2.75</v>
      </c>
      <c r="OW19" s="18">
        <v>5.0999999999999996</v>
      </c>
      <c r="OX19" s="18">
        <v>5.76</v>
      </c>
      <c r="OY19" s="18">
        <v>0</v>
      </c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>
        <f>IF(OR19&gt;0,OR19,"")</f>
        <v>2</v>
      </c>
      <c r="PK19" s="11">
        <f>IF(OS19&gt;0,OS19,"")</f>
        <v>1.84</v>
      </c>
      <c r="PL19" s="11">
        <f>IF(SUM(OP19:OS19)-OT19&gt;0,SUM(OP19:OS19)-OT19,"")</f>
        <v>5.64</v>
      </c>
      <c r="PM19" s="11">
        <f>IF(OW19&gt;0,OW19,"")</f>
        <v>5.0999999999999996</v>
      </c>
      <c r="PN19" s="11">
        <f>IF(OX19&gt;0,OX19,"")</f>
        <v>5.76</v>
      </c>
      <c r="PO19" s="11">
        <f>IF(SUM(OU19:OX19)-OY19&gt;0,SUM(OU19:OX19)-OY19,"")</f>
        <v>16.009999999999998</v>
      </c>
      <c r="PP19" s="11">
        <f>IF(MAX(PL19,PO19)&gt;0,MAX(PL19,PO19),"")</f>
        <v>16.009999999999998</v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>
        <f>IF(SUM(PP19,PV19)&gt;0,SUM(PP19,PV19),"")</f>
        <v>16.009999999999998</v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0" t="str">
        <f>IF(PZ19&gt;0,PZ19,"")</f>
        <v/>
      </c>
      <c r="QS19" s="40" t="str">
        <f>IF(QA19&gt;0,QA19,"")</f>
        <v/>
      </c>
      <c r="QT19" s="40" t="str">
        <f>IF(SUM(PX19:QA19)-QB19&gt;0,SUM(PX19:QA19)-QB19,"")</f>
        <v/>
      </c>
      <c r="QU19" s="40" t="str">
        <f>IF(QE19&gt;0,QE19,"")</f>
        <v/>
      </c>
      <c r="QV19" s="40" t="str">
        <f>IF(QF19&gt;0,QF19,"")</f>
        <v/>
      </c>
      <c r="QW19" s="40" t="str">
        <f>IF(SUM(QC19:QF19)-QG19&gt;0,SUM(QC19:QF19)-QG19,"")</f>
        <v/>
      </c>
      <c r="QX19" s="40" t="str">
        <f>IF(MAX(QT19,QW19)&gt;0,MAX(QT19,QW19),"")</f>
        <v/>
      </c>
      <c r="QY19" s="40" t="str">
        <f>IF(QJ19&gt;0,QJ19,"")</f>
        <v/>
      </c>
      <c r="QZ19" s="40" t="str">
        <f>IF(QK19&gt;0,QK19,"")</f>
        <v/>
      </c>
      <c r="RA19" s="40" t="str">
        <f>IF(SUM(QH19:QK19)-QL19&gt;0,SUM(QH19:QK19)-QL19,"")</f>
        <v/>
      </c>
      <c r="RB19" s="40" t="str">
        <f>IF(QO19&gt;0,QO19,"")</f>
        <v/>
      </c>
      <c r="RC19" s="40" t="str">
        <f>IF(QP19&gt;0,QP19,"")</f>
        <v/>
      </c>
      <c r="RD19" s="40" t="str">
        <f>IF(SUM(QM19:QP19)-QQ19&gt;0,SUM(QM19:QP19)-QQ19,"")</f>
        <v/>
      </c>
      <c r="RE19" s="40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0" t="str">
        <f>IF(SP19&gt;0,SP19,"")</f>
        <v/>
      </c>
      <c r="TI19" s="40" t="str">
        <f>IF(SQ19&gt;0,SQ19,"")</f>
        <v/>
      </c>
      <c r="TJ19" s="40" t="str">
        <f>IF(SUM(SN19:SQ19)-SR19&gt;0,SUM(SN19:SQ19)-SR19,"")</f>
        <v/>
      </c>
      <c r="TK19" s="40" t="str">
        <f>IF(SU19&gt;0,SU19,"")</f>
        <v/>
      </c>
      <c r="TL19" s="40" t="str">
        <f>IF(SV19&gt;0,SV19,"")</f>
        <v/>
      </c>
      <c r="TM19" s="40" t="str">
        <f>IF(SUM(SS19:SV19)-SW19&gt;0,SUM(SS19:SV19)-SW19,"")</f>
        <v/>
      </c>
      <c r="TN19" s="40" t="str">
        <f>IF(MAX(TJ19,TM19)&gt;0,MAX(TJ19,TM19),"")</f>
        <v/>
      </c>
      <c r="TO19" s="40" t="str">
        <f>IF(SZ19&gt;0,SZ19,"")</f>
        <v/>
      </c>
      <c r="TP19" s="40" t="str">
        <f>IF(TA19&gt;0,TA19,"")</f>
        <v/>
      </c>
      <c r="TQ19" s="40" t="str">
        <f>IF(SUM(SX19:TA19)-TB19&gt;0,SUM(SX19:TA19)-TB19,"")</f>
        <v/>
      </c>
      <c r="TR19" s="40" t="str">
        <f>IF(TE19&gt;0,TE19,"")</f>
        <v/>
      </c>
      <c r="TS19" s="40" t="str">
        <f>IF(TF19&gt;0,TF19,"")</f>
        <v/>
      </c>
      <c r="TT19" s="40" t="str">
        <f>IF(SUM(TC19:TF19)-TG19&gt;0,SUM(TC19:TF19)-TG19,"")</f>
        <v/>
      </c>
      <c r="TU19" s="40" t="str">
        <f>IF(SUM(TN19,TT19)&gt;0,SUM(TN19,TT19),"")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IF(SUM(UV19,VB19)&gt;0,SUM(UV19,VB19),"")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0" t="str">
        <f>IF(VF19&gt;0,VF19,"")</f>
        <v/>
      </c>
      <c r="VY19" s="40" t="str">
        <f>IF(VG19&gt;0,VG19,"")</f>
        <v/>
      </c>
      <c r="VZ19" s="40" t="str">
        <f>IF(SUM(VD19:VG19)-VH19&gt;0,SUM(VD19:VG19)-VH19,"")</f>
        <v/>
      </c>
      <c r="WA19" s="40" t="str">
        <f>IF(VK19&gt;0,VK19,"")</f>
        <v/>
      </c>
      <c r="WB19" s="40" t="str">
        <f>IF(VL19&gt;0,VL19,"")</f>
        <v/>
      </c>
      <c r="WC19" s="40" t="str">
        <f>IF(SUM(VI19:VL19)-VM19&gt;0,SUM(VI19:VL19)-VM19,"")</f>
        <v/>
      </c>
      <c r="WD19" s="40" t="str">
        <f>IF(MAX(VZ19,WC19)&gt;0,MAX(VZ19,WC19),"")</f>
        <v/>
      </c>
      <c r="WE19" s="40" t="str">
        <f>IF(VP19&gt;0,VP19,"")</f>
        <v/>
      </c>
      <c r="WF19" s="40" t="str">
        <f>IF(VQ19&gt;0,VQ19,"")</f>
        <v/>
      </c>
      <c r="WG19" s="40" t="str">
        <f>IF(SUM(VN19:VQ19)-VR19&gt;0,SUM(VN19:VQ19)-VR19,"")</f>
        <v/>
      </c>
      <c r="WH19" s="40" t="str">
        <f>IF(VU19&gt;0,VU19,"")</f>
        <v/>
      </c>
      <c r="WI19" s="40" t="str">
        <f>IF(VV19&gt;0,VV19,"")</f>
        <v/>
      </c>
      <c r="WJ19" s="40" t="str">
        <f>IF(SUM(VS19:VV19)-VW19&gt;0,SUM(VS19:VV19)-VW19,"")</f>
        <v/>
      </c>
      <c r="WK19" s="40" t="str">
        <f>IF(SUM(WD19,WJ19)&gt;0,SUM(WD19,WJ19),"")</f>
        <v/>
      </c>
      <c r="WL19" s="26">
        <f>IF($CH19="P",BS19,(BS19+AR19)/2)</f>
        <v>0</v>
      </c>
      <c r="WM19" s="26">
        <f>IF($CH19="P",BT19,(BT19+AS19)/2)</f>
        <v>0</v>
      </c>
      <c r="WN19" s="26">
        <f>IF($CH19="P",BU19,(BU19+AT19)/2)</f>
        <v>0</v>
      </c>
      <c r="WO19" s="26">
        <f>IF($CH19="P",BV19,(BV19+AU19)/2)</f>
        <v>0</v>
      </c>
      <c r="WP19" s="26">
        <f>IF($CH19="P",BW19,(BW19+AV19)/2)</f>
        <v>0</v>
      </c>
      <c r="WQ19" s="26">
        <f>IF($CH19="P",BX19,(BX19+AW19)/2)</f>
        <v>0</v>
      </c>
      <c r="WR19" s="26">
        <f>IF($CH19="P",BY19,(BY19+AX19)/2)</f>
        <v>0</v>
      </c>
      <c r="WS19" s="26">
        <f>IF($CH19="P",BZ19,(BZ19+AY19)/2)</f>
        <v>0</v>
      </c>
      <c r="WT19" s="26">
        <f>IF($CH19="P",CA19,(CA19+AZ19)/2)</f>
        <v>0</v>
      </c>
      <c r="WU19" s="26">
        <f>IF($CH19="P",CB19,(CB19+BA19)/2)</f>
        <v>0</v>
      </c>
      <c r="WV19" s="26">
        <f>IF($CH19="P",CC19,(CC19+BB19)/2)</f>
        <v>0</v>
      </c>
      <c r="WW19" s="26">
        <f>IF($CH19="P",CD19,(CD19+BC19)/2)</f>
        <v>0</v>
      </c>
      <c r="WX19" s="26">
        <f>IF($CH19="P",CE19,(CE19+BD19)/2)</f>
        <v>0</v>
      </c>
      <c r="WY19" s="26">
        <f>IF($CH19="P",CF19,(CF19+BE19)/2)</f>
        <v>0</v>
      </c>
      <c r="WZ19" s="26">
        <f>IF($CH19="P",CG19,(CG19+BF19)/2)</f>
        <v>0</v>
      </c>
      <c r="XA19" s="28" t="s">
        <v>55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270</v>
      </c>
      <c r="C20" s="4" t="s">
        <v>3</v>
      </c>
      <c r="D20" s="4" t="s">
        <v>239</v>
      </c>
      <c r="E20" s="9">
        <f>SUM(J20,L20,N20)</f>
        <v>4.75</v>
      </c>
      <c r="F20" s="3" t="str">
        <f>IF(OR(AND(AG20&gt;=AQ$23,AG20&lt;&gt;"",AI20&gt;=AQ$27,AI20&lt;&gt;"",AF20=""),AND(AJ20&gt;=AQ$23,AJ20&lt;&gt;"",AL20&gt;=AQ$27,AL20&lt;&gt;"",AF20=""),AND(AN20&gt;=AQ$23,AN20&lt;&gt;"",AP20&gt;=AQ$27,AP20&lt;&gt;"",AF20=""),AND(BH20&gt;=BR$23,BH20&lt;&gt;"",BJ20&gt;=BR$27,BJ20&lt;&gt;"",BG20=""),AND(BK20&gt;=BR$23,BK20&lt;&gt;"",BM20&gt;=BR$27,BM20&lt;&gt;"",BG20=""),AND(BO20&gt;=BR$23,BO20&lt;&gt;"",BQ20&gt;=BR$27,BQ20&lt;&gt;"",BG20=""),AND(CI20&gt;=CS$23,CI20&lt;&gt;"",CK20&gt;=CS$27,CK20&lt;&gt;"",CH20=""),AND(CL20&gt;=CS$23,CL20&lt;&gt;"",CN20&gt;=CS$27,CN20&lt;&gt;"",CH20=""),AND(CP20&gt;=CS$23,CP20&lt;&gt;"",CR20&gt;=CS$27,CR20&lt;&gt;"",CH20=""),AND(DP20&gt;=EC$23,DP20&lt;&gt;"",DR20&gt;=EC$27,DR20&lt;&gt;""),AND(DS20&gt;=EC$23,DS20&lt;&gt;"",DU20&gt;=EC$27,DU20&lt;&gt;""),AND(DW20&gt;=EC$23,DW20&lt;&gt;"",DY20&gt;=EC$27,DY20&lt;&gt;""),AND(DZ20&gt;=EC$23,DZ20&lt;&gt;"",EB20&gt;=EC$27,EB20&lt;&gt;""),AND(EX20&gt;=FK$23,EX20&lt;&gt;"",EZ20&gt;=FK$27,EZ20&lt;&gt;""),AND(FA20&gt;=FK$23,FA20&lt;&gt;"",FC20&gt;=FK$27,FC20&lt;&gt;""),AND(FE20&gt;=FK$23,FE20&lt;&gt;"",FG20&gt;=FK$27,FG20&lt;&gt;""),AND(FH20&gt;=FK$23,FH20&lt;&gt;"",FJ20&gt;=FK$27,FJ20&lt;&gt;""),AND(GF20&gt;=GS$23,GF20&lt;&gt;"",GH20&gt;=GS$27,GH20&lt;&gt;""),AND(GI20&gt;=GS$23,GI20&lt;&gt;"",GK20&gt;=GS$27,GK20&lt;&gt;""),AND(GM20&gt;=GS$23,GM20&lt;&gt;"",GO20&gt;=GS$27,GO20&lt;&gt;""),AND(GP20&gt;=GS$23,GP20&lt;&gt;"",GR20&gt;=GS$27,GR20&lt;&gt;""),AND(HN20&gt;=IA$23,HN20&lt;&gt;"",HP20&gt;=IA$27,HP20&lt;&gt;""),AND(HQ20&gt;=IA$23,HQ20&lt;&gt;"",HS20&gt;=IA$27,HS20&lt;&gt;""),AND(HU20&gt;=IA$23,HU20&lt;&gt;"",HW20&gt;=IA$27,HW20&lt;&gt;""),AND(HX20&gt;=IA$23,HX20&lt;&gt;"",HZ20&gt;=IA$27,HZ20&lt;&gt;""),AND(IV20&gt;=JI$23,IV20&lt;&gt;"",IX20&gt;=JI$27,IX20&lt;&gt;""),AND(IY20&gt;=JI$23,IY20&lt;&gt;"",JA20&gt;=JI$27,JA20&lt;&gt;""),AND(JC20&gt;=JI$23,JC20&lt;&gt;"",JE20&gt;=JI$27,JE20&lt;&gt;""),AND(JF20&gt;=JI$23,JF20&lt;&gt;"",JH20&gt;=JI$27,JH20&lt;&gt;""),AND(KD20&gt;=KQ$23,KD20&lt;&gt;"",KF20&gt;=KQ$27,KF20&lt;&gt;""),AND(KG20&gt;=KQ$23,KG20&lt;&gt;"",KI20&gt;=KQ$27,KI20&lt;&gt;""),AND(KK20&gt;=KQ$23,KK20&lt;&gt;"",KM20&gt;=KQ$27,KM20&lt;&gt;""),AND(KN20&gt;=KQ$23,KN20&lt;&gt;"",KP20&gt;=KQ$27,KP20&lt;&gt;""),AND(LL20&gt;=LY$23,LL20&lt;&gt;"",LN20&gt;=LY$27,LN20&lt;&gt;""),AND(LO20&gt;=LY$23,LO20&lt;&gt;"",LQ20&gt;=LY$27,LQ20&lt;&gt;""),AND(LS20&gt;=LY$23,LS20&lt;&gt;"",LU20&gt;=LY$27,LU20&lt;&gt;""),AND(LV20&gt;=LY$23,LV20&lt;&gt;"",LX20&gt;=LY$27,LX20&lt;&gt;""),AND(MT20&gt;=NG$23,MT20&lt;&gt;"",MV20&gt;=NG$27,MV20&lt;&gt;""),AND(MW20&gt;=NG$23,MW20&lt;&gt;"",MY20&gt;=NG$27,MY20&lt;&gt;""),AND(NA20&gt;=NG$23,NA20&lt;&gt;"",NC20&gt;=NG$27,NC20&lt;&gt;""),AND(ND20&gt;=NG$23,ND20&lt;&gt;"",NF20&gt;=NG$27,NF20&lt;&gt;""),AND(OB20&gt;=OO$23,OB20&lt;&gt;"",OD20&gt;=OO$27,OD20&lt;&gt;""),AND(OE20&gt;=OO$23,OE20&lt;&gt;"",OG20&gt;=OO$27,OG20&lt;&gt;""),AND(OI20&gt;=OO$23,OI20&lt;&gt;"",OK20&gt;=OO$27,OK20&lt;&gt;""),AND(OL20&gt;=OO$23,OL20&lt;&gt;"",ON20&gt;=OO$27,ON20&lt;&gt;""),AND(PJ20&gt;=PW$23,PJ20&lt;&gt;"",PL20&gt;=PW$27,PL20&lt;&gt;""),AND(PM20&gt;=PW$23,PM20&lt;&gt;"",PO20&gt;=PW$27,PO20&lt;&gt;""),AND(PQ20&gt;=PW$23,PQ20&lt;&gt;"",PS20&gt;=PW$27,PS20&lt;&gt;""),AND(PT20&gt;=PW$23,PT20&lt;&gt;"",PV20&gt;=PW$27,PV20&lt;&gt;""),AND(QR20&gt;=RE$23,QR20&lt;&gt;"",QT20&gt;=RE$27,QT20&lt;&gt;""),AND(QU20&gt;=RE$23,QU20&lt;&gt;"",QW20&gt;=RE$27,QW20&lt;&gt;""),AND(QY20&gt;=RE$23,QY20&lt;&gt;"",RA20&gt;=RE$27,RA20&lt;&gt;""),AND(RB20&gt;=RE$23,RB20&lt;&gt;"",RD20&gt;=RE$27,RD20&lt;&gt;""),AND(RZ20&gt;=SM$23,RZ20&lt;&gt;"",SB20&gt;=SM$27,SB20&lt;&gt;""),AND(SC20&gt;=SM$23,SC20&lt;&gt;"",SE20&gt;=SM$27,SE20&lt;&gt;""),AND(SG20&gt;=SM$23,SG20&lt;&gt;"",SI20&gt;=SM$27,SI20&lt;&gt;""),AND(SJ20&gt;=SM$23,SJ20&lt;&gt;"",SL20&gt;=SM$27,SL20&lt;&gt;""),AND(TH20&gt;=TU$23,TH20&lt;&gt;"",TJ20&gt;=TU$27,TJ20&lt;&gt;""),AND(TK20&gt;=TU$23,TK20&lt;&gt;"",TM20&gt;=TU$27,TM20&lt;&gt;""),AND(TO20&gt;=TU$23,TO20&lt;&gt;"",TQ20&gt;=TU$27,TQ20&lt;&gt;""),AND(TR20&gt;=TU$23,TR20&lt;&gt;"",TT20&gt;=TU$27,TT20&lt;&gt;""),AND(UP20&gt;=VC$23,UP20&lt;&gt;"",UR20&gt;=VC$27,UR20&lt;&gt;""),AND(US20&gt;=VC$23,US20&lt;&gt;"",UU20&gt;=VC$27,UU20&lt;&gt;""),AND(UW20&gt;=VC$23,UW20&lt;&gt;"",UY20&gt;=VC$27,UY20&lt;&gt;""),AND(UZ20&gt;=VC$23,UZ20&lt;&gt;"",VB20&gt;=VC$27,VB20&lt;&gt;""),AND(VX20&gt;=WK$23,VX20&lt;&gt;"",VZ20&gt;=WK$27,VZ20&lt;&gt;""),AND(WA20&gt;=WK$23,WA20&lt;&gt;"",WC20&gt;=WK$27,WC20&lt;&gt;""),AND(WE20&gt;=WK$23,WE20&lt;&gt;"",WG20&gt;=WK$27,WG20&lt;&gt;""),AND(WH20&gt;=WK$23,WH20&lt;&gt;"",WJ20&gt;=WK$27,WJ20&lt;&gt;"")),"P","")</f>
        <v/>
      </c>
      <c r="G20" s="3" t="str">
        <f>IF(OR(AND(AI20&gt;=AQ$27,AI20&lt;&gt;"",AF20=""),AND(AL20&gt;=AQ$27,AL20&lt;&gt;"",AF20=""),AND(AP20&gt;=AQ$27,AP20&lt;&gt;"",AF20=""),AND(BJ20&gt;=BR$27,BJ20&lt;&gt;"",BG20=""),AND(BM20&gt;=BR$27,BM20&lt;&gt;"",BG20=""),AND(BQ20&gt;=BR$27,BQ20&lt;&gt;"",BG20=""),AND(CK20&gt;=CS$27,CK20&lt;&gt;"",CH20=""),AND(CN20&gt;=CS$27,CN20&lt;&gt;"",CH20=""),AND(CR20&gt;=CS$27,CR20&lt;&gt;"",CH20=""),AND(DR20&gt;=EC$27,DR20&lt;&gt;""),AND(DU20&gt;=EC$27,DU20&lt;&gt;""),AND(DY20&gt;=EC$27,DY20&lt;&gt;""),AND(EB20&gt;=EC$27,EB20&lt;&gt;""),AND(EZ20&gt;=FK$27,EZ20&lt;&gt;""),AND(FC20&gt;=FK$27,FC20&lt;&gt;""),AND(FG20&gt;=FK$27,FG20&lt;&gt;""),AND(FJ20&gt;=FK$27,FJ20&lt;&gt;""),AND(GH20&gt;=GS$27,GH20&lt;&gt;""),AND(GK20&gt;=GS$27,GK20&lt;&gt;""),AND(GO20&gt;=GS$27,GO20&lt;&gt;""),AND(GR20&gt;=GS$27,GR20&lt;&gt;""),AND(HP20&gt;=IA$27,HP20&lt;&gt;""),AND(HS20&gt;=IA$27,HS20&lt;&gt;""),AND(HW20&gt;=IA$27,HW20&lt;&gt;""),AND(HZ20&gt;=IA$27,HZ20&lt;&gt;""),AND(IX20&gt;=JI$27,IX20&lt;&gt;""),AND(JA20&gt;=JI$27,JA20&lt;&gt;""),AND(JE20&gt;=JI$27,JE20&lt;&gt;""),AND(JH20&gt;=JI$27,JH20&lt;&gt;""),AND(KF20&gt;=KQ$27,KF20&lt;&gt;""),AND(KI20&gt;=KQ$27,KI20&lt;&gt;""),AND(KM20&gt;=KQ$27,KM20&lt;&gt;""),AND(KP20&gt;=KQ$27,KP20&lt;&gt;""),AND(LN20&gt;=LY$27,LN20&lt;&gt;""),AND(LQ20&gt;=LY$27,LQ20&lt;&gt;""),AND(LU20&gt;=LY$27,LU20&lt;&gt;""),AND(LX20&gt;=LY$27,LX20&lt;&gt;""),AND(MV20&gt;=NG$27,MV20&lt;&gt;""),AND(MY20&gt;=NG$27,MY20&lt;&gt;""),AND(NC20&gt;=NG$27,NC20&lt;&gt;""),AND(NF20&gt;=NG$27,NF20&lt;&gt;""),AND(OD20&gt;=OO$27,OD20&lt;&gt;""),AND(OG20&gt;=OO$27,OG20&lt;&gt;""),AND(OK20&gt;=OO$27,OK20&lt;&gt;""),AND(ON20&gt;=OO$27,ON20&lt;&gt;""),AND(PL20&gt;=PW$27,PL20&lt;&gt;""),AND(PO20&gt;=PW$27,PO20&lt;&gt;""),AND(PS20&gt;=PW$27,PS20&lt;&gt;""),AND(PV20&gt;=PW$27,PV20&lt;&gt;""),AND(QT20&gt;=RE$27,QT20&lt;&gt;""),AND(QW20&gt;=RE$27,QW20&lt;&gt;""),AND(RA20&gt;=RE$27,RA20&lt;&gt;""),AND(RD20&gt;=RE$27,RD20&lt;&gt;""),AND(SB20&gt;=SM$27,SB20&lt;&gt;""),AND(SE20&gt;=SM$27,SE20&lt;&gt;""),AND(SI20&gt;=SM$27,SI20&lt;&gt;""),AND(SL20&gt;=SM$27,SL20&lt;&gt;""),AND(TJ20&gt;=TU$27,TJ20&lt;&gt;""),AND(TM20&gt;=TU$27,TM20&lt;&gt;""),AND(TQ20&gt;=TU$27,TQ20&lt;&gt;""),AND(TT20&gt;=TU$27,TT20&lt;&gt;""),AND(UR20&gt;=VC$27,UR20&lt;&gt;""),AND(UU20&gt;=VC$27,UU20&lt;&gt;""),AND(UY20&gt;=VC$27,UY20&lt;&gt;""),AND(VB20&gt;=VC$27,VB20&lt;&gt;""),AND(VZ20&gt;=WK$27,VZ20&lt;&gt;""),AND(WC20&gt;=WK$27,WC20&lt;&gt;""),AND(WG20&gt;=WK$27,WG20&lt;&gt;""),AND(WJ20&gt;=WK$27,WJ20&lt;&gt;"")),"P","")</f>
        <v/>
      </c>
      <c r="H20" s="36" t="str">
        <f>IF(AND(G20="P",F20=""),"No DD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Merit",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Excellence",IF(I20="P","Worlds Team",IF(F20="P","National Team","")))))</f>
        <v/>
      </c>
      <c r="I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J20" s="8">
        <f>IF(COUNT(AI20,AL20,AP20,BJ20,BM20,BQ20,CK20,CN20,CR20)&gt;0,LARGE((AI20,AL20,AP20,BJ20,BM20,BQ20,CK20,CN20,CR20),1),0)</f>
        <v>4.75</v>
      </c>
      <c r="K20" s="8" t="str">
        <f>IF(J20="","",IF(OR(J20=CK20,J20=CN20,J20=CR20),$BS$1,IF(OR(J20=BJ20,J20=BM20,J20=BQ20),$AR$1,IF(OR(J20=AI20,J20=AL20,J20=AP20),$Q$1,""))))</f>
        <v>2024 Nationals</v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 t="str">
        <f>IF(MAX(CT20,CU20)&gt;0,MAX(CT20,CU20),"")</f>
        <v/>
      </c>
      <c r="O20" s="11" t="str">
        <f>IF(N20="","",IF(N20=CT20,"("&amp;CT$2&amp;")",IF(N20=CU20,"("&amp;CU$2&amp;")")))</f>
        <v/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/>
      </c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7"/>
      <c r="AG20" s="38" t="str">
        <f>IF(S20&gt;0,S20,"")</f>
        <v/>
      </c>
      <c r="AH20" s="38" t="str">
        <f>IF(T20&gt;0,T20,"")</f>
        <v/>
      </c>
      <c r="AI20" s="40" t="str">
        <f>IF(SUM(Q20:T20)-U20&gt;0,SUM(Q20:T20)-U20,"")</f>
        <v/>
      </c>
      <c r="AJ20" s="40" t="str">
        <f>IF(X20&gt;0,X20,"")</f>
        <v/>
      </c>
      <c r="AK20" s="40" t="str">
        <f>IF(Y20&gt;0,Y20,"")</f>
        <v/>
      </c>
      <c r="AL20" s="40" t="str">
        <f>IF(SUM(V20:Y20)-Z20&gt;0,SUM(V20:Y20)-Z20,"")</f>
        <v/>
      </c>
      <c r="AM20" s="40" t="str">
        <f>IF(AI20="","",MAX(AI20,AL20))</f>
        <v/>
      </c>
      <c r="AN20" s="40" t="str">
        <f>IF(AC20&gt;0,AC20,"")</f>
        <v/>
      </c>
      <c r="AO20" s="40" t="str">
        <f>IF(AD20&gt;0,AD20,"")</f>
        <v/>
      </c>
      <c r="AP20" s="40" t="str">
        <f>IF(SUM(AA20:AD20)-AE20&gt;0,SUM(AA20:AD20)-AE20,"")</f>
        <v/>
      </c>
      <c r="AQ20" s="40" t="str">
        <f>IF(SUM(AM20,AP20)&gt;0,SUM(AM20,AP20),"")</f>
        <v/>
      </c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8"/>
      <c r="BH20" s="39" t="str">
        <f>IF(AT20&gt;0,AT20,"")</f>
        <v/>
      </c>
      <c r="BI20" s="39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2">
        <v>0.65</v>
      </c>
      <c r="BT20" s="22">
        <v>1</v>
      </c>
      <c r="BU20" s="22">
        <v>1.5</v>
      </c>
      <c r="BV20" s="22">
        <v>1.6</v>
      </c>
      <c r="BW20" s="22">
        <v>0</v>
      </c>
      <c r="BX20" s="22">
        <v>0</v>
      </c>
      <c r="BY20" s="22">
        <v>0</v>
      </c>
      <c r="BZ20" s="22">
        <v>0</v>
      </c>
      <c r="CA20" s="22">
        <v>0</v>
      </c>
      <c r="CB20" s="22">
        <v>0</v>
      </c>
      <c r="CC20" s="22"/>
      <c r="CD20" s="22"/>
      <c r="CE20" s="22"/>
      <c r="CF20" s="22"/>
      <c r="CG20" s="22"/>
      <c r="CH20" s="27"/>
      <c r="CI20" s="38">
        <f>IF(BU20&gt;0,BU20,"")</f>
        <v>1.5</v>
      </c>
      <c r="CJ20" s="38">
        <f>IF(BV20&gt;0,BV20,"")</f>
        <v>1.6</v>
      </c>
      <c r="CK20" s="40">
        <f>IF(SUM(BS20:BV20)-BW20&gt;0,SUM(BS20:BV20)-BW20,"")</f>
        <v>4.75</v>
      </c>
      <c r="CL20" s="40" t="str">
        <f>IF(BZ20&gt;0,BZ20,"")</f>
        <v/>
      </c>
      <c r="CM20" s="40" t="str">
        <f>IF(CA20&gt;0,CA20,"")</f>
        <v/>
      </c>
      <c r="CN20" s="40" t="str">
        <f>IF(SUM(BX20:CA20)-CB20&gt;0,SUM(BX20:CA20)-CB20,"")</f>
        <v/>
      </c>
      <c r="CO20" s="40">
        <f>IF(CK20="","",MAX(CK20,CN20))</f>
        <v>4.75</v>
      </c>
      <c r="CP20" s="40" t="str">
        <f>IF(CE20&gt;0,CE20,"")</f>
        <v/>
      </c>
      <c r="CQ20" s="40" t="str">
        <f>IF(CF20&gt;0,CF20,"")</f>
        <v/>
      </c>
      <c r="CR20" s="40" t="str">
        <f>IF(SUM(CC20:CF20)-CG20&gt;0,SUM(CC20:CF20)-CG20,"")</f>
        <v/>
      </c>
      <c r="CS20" s="40">
        <f>IF(SUM(CO20,CR20)&gt;0,SUM(CO20,CR20),"")</f>
        <v>4.75</v>
      </c>
      <c r="CT20" s="51" t="str">
        <f>IF(MAX(DV20,FD20,GL20,HT20,JB20,KJ20,LR20,MZ20,OH20,PP20,QX20,SF20,TN20,UV20,WD20)-IF(L20="",0,L20)&gt;0.001,MAX(DV20,FD20,GL20,HT20,JB20,KJ20,LR20,MZ20,OH20,PP20,QX20,SF20,TN20,UV20,WD20)-IF(L20="",0,L20),"")</f>
        <v/>
      </c>
      <c r="CU20" s="51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0" t="str">
        <f>IF(CX20&gt;0,CX20,"")</f>
        <v/>
      </c>
      <c r="DQ20" s="40" t="str">
        <f>IF(CY20&gt;0,CY20,"")</f>
        <v/>
      </c>
      <c r="DR20" s="40" t="str">
        <f>IF(SUM(CV20:CY20)-CZ20&gt;0,SUM(CV20:CY20)-CZ20,"")</f>
        <v/>
      </c>
      <c r="DS20" s="40" t="str">
        <f>IF(DC20&gt;0,DC20,"")</f>
        <v/>
      </c>
      <c r="DT20" s="40" t="str">
        <f>IF(DD20&gt;0,DD20,"")</f>
        <v/>
      </c>
      <c r="DU20" s="40" t="str">
        <f>IF(SUM(DA20:DD20)-DE20&gt;0,SUM(DA20:DD20)-DE20,"")</f>
        <v/>
      </c>
      <c r="DV20" s="40" t="str">
        <f>IF(MAX(DR20,DU20)&gt;0,MAX(DR20,DU20),"")</f>
        <v/>
      </c>
      <c r="DW20" s="40" t="str">
        <f>IF(DH20&gt;0,DH20,"")</f>
        <v/>
      </c>
      <c r="DX20" s="40" t="str">
        <f>IF(DI20&gt;0,DI20,"")</f>
        <v/>
      </c>
      <c r="DY20" s="40" t="str">
        <f>IF(SUM(DF20:DI20)-DJ20&gt;0,SUM(DF20:DI20)-DJ20,"")</f>
        <v/>
      </c>
      <c r="DZ20" s="40" t="str">
        <f>IF(DM20&gt;0,DM20,"")</f>
        <v/>
      </c>
      <c r="EA20" s="40" t="str">
        <f>IF(DN20&gt;0,DN20,"")</f>
        <v/>
      </c>
      <c r="EB20" s="40" t="str">
        <f>IF(SUM(DK20:DN20)-DO20&gt;0,SUM(DK20:DN20)-DO20,"")</f>
        <v/>
      </c>
      <c r="EC20" s="40" t="str">
        <f>IF(SUM(DV20,EB20)&gt;0,SUM(DV20,EB20),"")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IF(SUM(FD20,FJ20)&gt;0,SUM(FD20,FJ20),"")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0" t="str">
        <f>IF(FN20&gt;0,FN20,"")</f>
        <v/>
      </c>
      <c r="GG20" s="40" t="str">
        <f>IF(FO20&gt;0,FO20,"")</f>
        <v/>
      </c>
      <c r="GH20" s="40" t="str">
        <f>IF(SUM(FL20:FO20)-FP20&gt;0,SUM(FL20:FO20)-FP20,"")</f>
        <v/>
      </c>
      <c r="GI20" s="40" t="str">
        <f>IF(FS20&gt;0,FS20,"")</f>
        <v/>
      </c>
      <c r="GJ20" s="40" t="str">
        <f>IF(FT20&gt;0,FT20,"")</f>
        <v/>
      </c>
      <c r="GK20" s="40" t="str">
        <f>IF(SUM(FQ20:FT20)-FU20&gt;0,SUM(FQ20:FT20)-FU20,"")</f>
        <v/>
      </c>
      <c r="GL20" s="40" t="str">
        <f>IF(MAX(GH20,GK20)&gt;0,MAX(GH20,GK20),"")</f>
        <v/>
      </c>
      <c r="GM20" s="40" t="str">
        <f>IF(FX20&gt;0,FX20,"")</f>
        <v/>
      </c>
      <c r="GN20" s="40" t="str">
        <f>IF(FY20&gt;0,FY20,"")</f>
        <v/>
      </c>
      <c r="GO20" s="40" t="str">
        <f>IF(SUM(FV20:FY20)-FZ20&gt;0,SUM(FV20:FY20)-FZ20,"")</f>
        <v/>
      </c>
      <c r="GP20" s="40" t="str">
        <f>IF(GC20&gt;0,GC20,"")</f>
        <v/>
      </c>
      <c r="GQ20" s="40" t="str">
        <f>IF(GD20&gt;0,GD20,"")</f>
        <v/>
      </c>
      <c r="GR20" s="40" t="str">
        <f>IF(SUM(GA20:GD20)-GE20&gt;0,SUM(GA20:GD20)-GE20,"")</f>
        <v/>
      </c>
      <c r="GS20" s="40" t="str">
        <f>IF(SUM(GL20,GR20)&gt;0,SUM(GL20,GR20),"")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IF(SUM(HT20,HZ20)&gt;0,SUM(HT20,HZ20),"")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0" t="str">
        <f>IF(ID20&gt;0,ID20,"")</f>
        <v/>
      </c>
      <c r="IW20" s="40" t="str">
        <f>IF(IE20&gt;0,IE20,"")</f>
        <v/>
      </c>
      <c r="IX20" s="40" t="str">
        <f>IF(SUM(IB20:IE20)-IF20&gt;0,SUM(IB20:IE20)-IF20,"")</f>
        <v/>
      </c>
      <c r="IY20" s="40" t="str">
        <f>IF(II20&gt;0,II20,"")</f>
        <v/>
      </c>
      <c r="IZ20" s="40" t="str">
        <f>IF(IJ20&gt;0,IJ20,"")</f>
        <v/>
      </c>
      <c r="JA20" s="40" t="str">
        <f>IF(SUM(IG20:IJ20)-IK20&gt;0,SUM(IG20:IJ20)-IK20,"")</f>
        <v/>
      </c>
      <c r="JB20" s="40" t="str">
        <f>IF(MAX(IX20,JA20)&gt;0,MAX(IX20,JA20),"")</f>
        <v/>
      </c>
      <c r="JC20" s="40" t="str">
        <f>IF(IN20&gt;0,IN20,"")</f>
        <v/>
      </c>
      <c r="JD20" s="40" t="str">
        <f>IF(IO20&gt;0,IO20,"")</f>
        <v/>
      </c>
      <c r="JE20" s="40" t="str">
        <f>IF(SUM(IL20:IO20)-IP20&gt;0,SUM(IL20:IO20)-IP20,"")</f>
        <v/>
      </c>
      <c r="JF20" s="40" t="str">
        <f>IF(IS20&gt;0,IS20,"")</f>
        <v/>
      </c>
      <c r="JG20" s="40" t="str">
        <f>IF(IT20&gt;0,IT20,"")</f>
        <v/>
      </c>
      <c r="JH20" s="40" t="str">
        <f>IF(SUM(IQ20:IT20)-IU20&gt;0,SUM(IQ20:IT20)-IU20,"")</f>
        <v/>
      </c>
      <c r="JI20" s="40" t="str">
        <f>IF(SUM(JB20,JH20)&gt;0,SUM(JB20,JH20),"")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IF(SUM(KJ20,KP20)&gt;0,SUM(KJ20,KP20),"")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0" t="str">
        <f>IF(KT20&gt;0,KT20,"")</f>
        <v/>
      </c>
      <c r="LM20" s="40" t="str">
        <f>IF(KU20&gt;0,KU20,"")</f>
        <v/>
      </c>
      <c r="LN20" s="40" t="str">
        <f>IF(SUM(KR20:KU20)-KV20&gt;0,SUM(KR20:KU20)-KV20,"")</f>
        <v/>
      </c>
      <c r="LO20" s="40" t="str">
        <f>IF(KY20&gt;0,KY20,"")</f>
        <v/>
      </c>
      <c r="LP20" s="40" t="str">
        <f>IF(KZ20&gt;0,KZ20,"")</f>
        <v/>
      </c>
      <c r="LQ20" s="40" t="str">
        <f>IF(SUM(KW20:KZ20)-LA20&gt;0,SUM(KW20:KZ20)-LA20,"")</f>
        <v/>
      </c>
      <c r="LR20" s="40" t="str">
        <f>IF(MAX(LN20,LQ20)&gt;0,MAX(LN20,LQ20),"")</f>
        <v/>
      </c>
      <c r="LS20" s="40" t="str">
        <f>IF(LD20&gt;0,LD20,"")</f>
        <v/>
      </c>
      <c r="LT20" s="40" t="str">
        <f>IF(LE20&gt;0,LE20,"")</f>
        <v/>
      </c>
      <c r="LU20" s="40" t="str">
        <f>IF(SUM(LB20:LE20)-LF20&gt;0,SUM(LB20:LE20)-LF20,"")</f>
        <v/>
      </c>
      <c r="LV20" s="40" t="str">
        <f>IF(LI20&gt;0,LI20,"")</f>
        <v/>
      </c>
      <c r="LW20" s="40" t="str">
        <f>IF(LJ20&gt;0,LJ20,"")</f>
        <v/>
      </c>
      <c r="LX20" s="40" t="str">
        <f>IF(SUM(LG20:LJ20)-LK20&gt;0,SUM(LG20:LJ20)-LK20,"")</f>
        <v/>
      </c>
      <c r="LY20" s="40" t="str">
        <f>IF(SUM(LR20,LX20)&gt;0,SUM(LR20,LX20),"")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IF(SUM(MZ20,NF20)&gt;0,SUM(MZ20,NF20),"")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0" t="str">
        <f>IF(NJ20&gt;0,NJ20,"")</f>
        <v/>
      </c>
      <c r="OC20" s="40" t="str">
        <f>IF(NK20&gt;0,NK20,"")</f>
        <v/>
      </c>
      <c r="OD20" s="40" t="str">
        <f>IF(SUM(NH20:NK20)-NL20&gt;0,SUM(NH20:NK20)-NL20,"")</f>
        <v/>
      </c>
      <c r="OE20" s="40" t="str">
        <f>IF(NO20&gt;0,NO20,"")</f>
        <v/>
      </c>
      <c r="OF20" s="40" t="str">
        <f>IF(NP20&gt;0,NP20,"")</f>
        <v/>
      </c>
      <c r="OG20" s="40" t="str">
        <f>IF(SUM(NM20:NP20)-NQ20&gt;0,SUM(NM20:NP20)-NQ20,"")</f>
        <v/>
      </c>
      <c r="OH20" s="40" t="str">
        <f>IF(MAX(OD20,OG20)&gt;0,MAX(OD20,OG20),"")</f>
        <v/>
      </c>
      <c r="OI20" s="40" t="str">
        <f>IF(NT20&gt;0,NT20,"")</f>
        <v/>
      </c>
      <c r="OJ20" s="40" t="str">
        <f>IF(NU20&gt;0,NU20,"")</f>
        <v/>
      </c>
      <c r="OK20" s="40" t="str">
        <f>IF(SUM(NR20:NU20)-NV20&gt;0,SUM(NR20:NU20)-NV20,"")</f>
        <v/>
      </c>
      <c r="OL20" s="40" t="str">
        <f>IF(NY20&gt;0,NY20,"")</f>
        <v/>
      </c>
      <c r="OM20" s="40" t="str">
        <f>IF(NZ20&gt;0,NZ20,"")</f>
        <v/>
      </c>
      <c r="ON20" s="40" t="str">
        <f>IF(SUM(NW20:NZ20)-OA20&gt;0,SUM(NW20:NZ20)-OA20,"")</f>
        <v/>
      </c>
      <c r="OO20" s="40" t="str">
        <f>IF(SUM(OH20,ON20)&gt;0,SUM(OH20,ON20),"")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IF(SUM(PP20,PV20)&gt;0,SUM(PP20,PV20),"")</f>
        <v/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0" t="str">
        <f>IF(PZ20&gt;0,PZ20,"")</f>
        <v/>
      </c>
      <c r="QS20" s="40" t="str">
        <f>IF(QA20&gt;0,QA20,"")</f>
        <v/>
      </c>
      <c r="QT20" s="40" t="str">
        <f>IF(SUM(PX20:QA20)-QB20&gt;0,SUM(PX20:QA20)-QB20,"")</f>
        <v/>
      </c>
      <c r="QU20" s="40" t="str">
        <f>IF(QE20&gt;0,QE20,"")</f>
        <v/>
      </c>
      <c r="QV20" s="40" t="str">
        <f>IF(QF20&gt;0,QF20,"")</f>
        <v/>
      </c>
      <c r="QW20" s="40" t="str">
        <f>IF(SUM(QC20:QF20)-QG20&gt;0,SUM(QC20:QF20)-QG20,"")</f>
        <v/>
      </c>
      <c r="QX20" s="40" t="str">
        <f>IF(MAX(QT20,QW20)&gt;0,MAX(QT20,QW20),"")</f>
        <v/>
      </c>
      <c r="QY20" s="40" t="str">
        <f>IF(QJ20&gt;0,QJ20,"")</f>
        <v/>
      </c>
      <c r="QZ20" s="40" t="str">
        <f>IF(QK20&gt;0,QK20,"")</f>
        <v/>
      </c>
      <c r="RA20" s="40" t="str">
        <f>IF(SUM(QH20:QK20)-QL20&gt;0,SUM(QH20:QK20)-QL20,"")</f>
        <v/>
      </c>
      <c r="RB20" s="40" t="str">
        <f>IF(QO20&gt;0,QO20,"")</f>
        <v/>
      </c>
      <c r="RC20" s="40" t="str">
        <f>IF(QP20&gt;0,QP20,"")</f>
        <v/>
      </c>
      <c r="RD20" s="40" t="str">
        <f>IF(SUM(QM20:QP20)-QQ20&gt;0,SUM(QM20:QP20)-QQ20,"")</f>
        <v/>
      </c>
      <c r="RE20" s="40" t="str">
        <f>IF(SUM(QX20,RD20)&gt;0,SUM(QX20,RD20),"")</f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IF(SUM(SF20,SL20)&gt;0,SUM(SF20,SL20),"")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0" t="str">
        <f>IF(SP20&gt;0,SP20,"")</f>
        <v/>
      </c>
      <c r="TI20" s="40" t="str">
        <f>IF(SQ20&gt;0,SQ20,"")</f>
        <v/>
      </c>
      <c r="TJ20" s="40" t="str">
        <f>IF(SUM(SN20:SQ20)-SR20&gt;0,SUM(SN20:SQ20)-SR20,"")</f>
        <v/>
      </c>
      <c r="TK20" s="40" t="str">
        <f>IF(SU20&gt;0,SU20,"")</f>
        <v/>
      </c>
      <c r="TL20" s="40" t="str">
        <f>IF(SV20&gt;0,SV20,"")</f>
        <v/>
      </c>
      <c r="TM20" s="40" t="str">
        <f>IF(SUM(SS20:SV20)-SW20&gt;0,SUM(SS20:SV20)-SW20,"")</f>
        <v/>
      </c>
      <c r="TN20" s="40" t="str">
        <f>IF(MAX(TJ20,TM20)&gt;0,MAX(TJ20,TM20),"")</f>
        <v/>
      </c>
      <c r="TO20" s="40" t="str">
        <f>IF(SZ20&gt;0,SZ20,"")</f>
        <v/>
      </c>
      <c r="TP20" s="40" t="str">
        <f>IF(TA20&gt;0,TA20,"")</f>
        <v/>
      </c>
      <c r="TQ20" s="40" t="str">
        <f>IF(SUM(SX20:TA20)-TB20&gt;0,SUM(SX20:TA20)-TB20,"")</f>
        <v/>
      </c>
      <c r="TR20" s="40" t="str">
        <f>IF(TE20&gt;0,TE20,"")</f>
        <v/>
      </c>
      <c r="TS20" s="40" t="str">
        <f>IF(TF20&gt;0,TF20,"")</f>
        <v/>
      </c>
      <c r="TT20" s="40" t="str">
        <f>IF(SUM(TC20:TF20)-TG20&gt;0,SUM(TC20:TF20)-TG20,"")</f>
        <v/>
      </c>
      <c r="TU20" s="40" t="str">
        <f>IF(SUM(TN20,TT20)&gt;0,SUM(TN20,TT20),"")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IF(SUM(UV20,VB20)&gt;0,SUM(UV20,VB20),"")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0" t="str">
        <f>IF(VF20&gt;0,VF20,"")</f>
        <v/>
      </c>
      <c r="VY20" s="40" t="str">
        <f>IF(VG20&gt;0,VG20,"")</f>
        <v/>
      </c>
      <c r="VZ20" s="40" t="str">
        <f>IF(SUM(VD20:VG20)-VH20&gt;0,SUM(VD20:VG20)-VH20,"")</f>
        <v/>
      </c>
      <c r="WA20" s="40" t="str">
        <f>IF(VK20&gt;0,VK20,"")</f>
        <v/>
      </c>
      <c r="WB20" s="40" t="str">
        <f>IF(VL20&gt;0,VL20,"")</f>
        <v/>
      </c>
      <c r="WC20" s="40" t="str">
        <f>IF(SUM(VI20:VL20)-VM20&gt;0,SUM(VI20:VL20)-VM20,"")</f>
        <v/>
      </c>
      <c r="WD20" s="40" t="str">
        <f>IF(MAX(VZ20,WC20)&gt;0,MAX(VZ20,WC20),"")</f>
        <v/>
      </c>
      <c r="WE20" s="40" t="str">
        <f>IF(VP20&gt;0,VP20,"")</f>
        <v/>
      </c>
      <c r="WF20" s="40" t="str">
        <f>IF(VQ20&gt;0,VQ20,"")</f>
        <v/>
      </c>
      <c r="WG20" s="40" t="str">
        <f>IF(SUM(VN20:VQ20)-VR20&gt;0,SUM(VN20:VQ20)-VR20,"")</f>
        <v/>
      </c>
      <c r="WH20" s="40" t="str">
        <f>IF(VU20&gt;0,VU20,"")</f>
        <v/>
      </c>
      <c r="WI20" s="40" t="str">
        <f>IF(VV20&gt;0,VV20,"")</f>
        <v/>
      </c>
      <c r="WJ20" s="40" t="str">
        <f>IF(SUM(VS20:VV20)-VW20&gt;0,SUM(VS20:VV20)-VW20,"")</f>
        <v/>
      </c>
      <c r="WK20" s="40" t="str">
        <f>IF(SUM(WD20,WJ20)&gt;0,SUM(WD20,WJ20),"")</f>
        <v/>
      </c>
      <c r="WL20" s="26">
        <f>IF($CH20="P",BS20,(BS20+AR20)/2)</f>
        <v>0.32500000000000001</v>
      </c>
      <c r="WM20" s="26">
        <f>IF($CH20="P",BT20,(BT20+AS20)/2)</f>
        <v>0.5</v>
      </c>
      <c r="WN20" s="26">
        <f>IF($CH20="P",BU20,(BU20+AT20)/2)</f>
        <v>0.75</v>
      </c>
      <c r="WO20" s="26">
        <f>IF($CH20="P",BV20,(BV20+AU20)/2)</f>
        <v>0.8</v>
      </c>
      <c r="WP20" s="26">
        <f>IF($CH20="P",BW20,(BW20+AV20)/2)</f>
        <v>0</v>
      </c>
      <c r="WQ20" s="26">
        <f>IF($CH20="P",BX20,(BX20+AW20)/2)</f>
        <v>0</v>
      </c>
      <c r="WR20" s="26">
        <f>IF($CH20="P",BY20,(BY20+AX20)/2)</f>
        <v>0</v>
      </c>
      <c r="WS20" s="26">
        <f>IF($CH20="P",BZ20,(BZ20+AY20)/2)</f>
        <v>0</v>
      </c>
      <c r="WT20" s="26">
        <f>IF($CH20="P",CA20,(CA20+AZ20)/2)</f>
        <v>0</v>
      </c>
      <c r="WU20" s="26">
        <f>IF($CH20="P",CB20,(CB20+BA20)/2)</f>
        <v>0</v>
      </c>
      <c r="WV20" s="26">
        <f>IF($CH20="P",CC20,(CC20+BB20)/2)</f>
        <v>0</v>
      </c>
      <c r="WW20" s="26">
        <f>IF($CH20="P",CD20,(CD20+BC20)/2)</f>
        <v>0</v>
      </c>
      <c r="WX20" s="26">
        <f>IF($CH20="P",CE20,(CE20+BD20)/2)</f>
        <v>0</v>
      </c>
      <c r="WY20" s="26">
        <f>IF($CH20="P",CF20,(CF20+BE20)/2)</f>
        <v>0</v>
      </c>
      <c r="WZ20" s="26">
        <f>IF($CH20="P",CG20,(CG20+BF20)/2)</f>
        <v>0</v>
      </c>
      <c r="XA20" s="28" t="s">
        <v>55</v>
      </c>
      <c r="XB20" s="11">
        <f>IF(WN20&gt;0,WN20,"")</f>
        <v>0.75</v>
      </c>
      <c r="XC20" s="11">
        <f>IF(WO20&gt;0,WO20,"")</f>
        <v>0.8</v>
      </c>
      <c r="XD20" s="11">
        <f>IF(SUM(WL20:WO20)-WP20&gt;0,SUM(WL20:WO20)-WP20,"")</f>
        <v>2.375</v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>
        <f>IF(MAX(XD20,XG20)&gt;0,MAX(XD20,XG20),"")</f>
        <v>2.375</v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>
        <f>IF(SUM(XH20,XK20)&gt;0,SUM(XH20,XK20),"")</f>
        <v>2.375</v>
      </c>
    </row>
    <row r="21" spans="1:636" x14ac:dyDescent="0.2">
      <c r="B21" s="5"/>
      <c r="D21" s="1"/>
    </row>
    <row r="22" spans="1:636" x14ac:dyDescent="0.2">
      <c r="G22" s="36"/>
      <c r="I22" s="36"/>
    </row>
    <row r="23" spans="1:636" x14ac:dyDescent="0.2">
      <c r="B23" s="23" t="s">
        <v>53</v>
      </c>
      <c r="C23" s="5"/>
      <c r="G23" s="3"/>
      <c r="AJ23" s="41"/>
      <c r="AK23" s="41"/>
      <c r="AL23" s="41"/>
      <c r="AN23" s="32"/>
      <c r="AO23" s="32"/>
      <c r="AQ23" s="53">
        <v>14.2</v>
      </c>
      <c r="BK23" s="41"/>
      <c r="BL23" s="41"/>
      <c r="BM23" s="41"/>
      <c r="BO23" s="32"/>
      <c r="BP23" s="32"/>
      <c r="BR23" s="53">
        <v>14.2</v>
      </c>
      <c r="CL23" s="41"/>
      <c r="CM23" s="41"/>
      <c r="CN23" s="41"/>
      <c r="CP23" s="32"/>
      <c r="CQ23" s="32"/>
      <c r="CS23" s="53">
        <v>14.2</v>
      </c>
      <c r="DP23" s="5"/>
      <c r="DQ23" s="5"/>
      <c r="DZ23" s="2"/>
      <c r="EA23" s="2"/>
      <c r="EC23" s="42">
        <v>14.2</v>
      </c>
      <c r="EX23" s="5"/>
      <c r="EY23" s="5"/>
      <c r="FH23" s="2"/>
      <c r="FI23" s="2"/>
      <c r="FK23" s="42">
        <v>14.2</v>
      </c>
      <c r="GF23" s="5"/>
      <c r="GG23" s="5"/>
      <c r="GP23" s="2"/>
      <c r="GQ23" s="2"/>
      <c r="GS23" s="53">
        <v>14.2</v>
      </c>
      <c r="HN23" s="5"/>
      <c r="HO23" s="5"/>
      <c r="HX23" s="2"/>
      <c r="HY23" s="2"/>
      <c r="IA23" s="53">
        <v>14.2</v>
      </c>
      <c r="IV23" s="5"/>
      <c r="IW23" s="5"/>
      <c r="JF23" s="2"/>
      <c r="JG23" s="2"/>
      <c r="JI23" s="53">
        <v>14.2</v>
      </c>
      <c r="KD23" s="5"/>
      <c r="KE23" s="5"/>
      <c r="KN23" s="2"/>
      <c r="KO23" s="2"/>
      <c r="KQ23" s="53">
        <v>14.2</v>
      </c>
      <c r="LL23" s="5"/>
      <c r="LM23" s="5"/>
      <c r="LV23" s="2"/>
      <c r="LW23" s="2"/>
      <c r="LY23" s="53">
        <v>14.2</v>
      </c>
      <c r="MT23" s="5"/>
      <c r="MU23" s="5"/>
      <c r="ND23" s="2"/>
      <c r="NE23" s="2"/>
      <c r="NG23" s="53">
        <v>14.2</v>
      </c>
      <c r="OB23" s="5"/>
      <c r="OC23" s="5"/>
      <c r="OL23" s="2"/>
      <c r="OM23" s="2"/>
      <c r="OO23" s="53">
        <v>14.2</v>
      </c>
      <c r="PJ23" s="5"/>
      <c r="PK23" s="5"/>
      <c r="PT23" s="2"/>
      <c r="PU23" s="2"/>
      <c r="PW23" s="53">
        <v>14.2</v>
      </c>
      <c r="QR23" s="5"/>
      <c r="QS23" s="5"/>
      <c r="RB23" s="2"/>
      <c r="RC23" s="2"/>
      <c r="RE23" s="53">
        <v>14.2</v>
      </c>
      <c r="RZ23" s="5"/>
      <c r="SA23" s="5"/>
      <c r="SJ23" s="2"/>
      <c r="SK23" s="2"/>
      <c r="SM23" s="53">
        <v>14.2</v>
      </c>
      <c r="TH23" s="5"/>
      <c r="TI23" s="5"/>
      <c r="TR23" s="2"/>
      <c r="TS23" s="2"/>
      <c r="TU23" s="53">
        <v>14.2</v>
      </c>
      <c r="UP23" s="5"/>
      <c r="UQ23" s="5"/>
      <c r="UZ23" s="2"/>
      <c r="VA23" s="2"/>
      <c r="VC23" s="53">
        <v>14.2</v>
      </c>
      <c r="VX23" s="5"/>
      <c r="VY23" s="5"/>
      <c r="WH23" s="2"/>
      <c r="WI23" s="2"/>
      <c r="WK23" s="53">
        <v>14.2</v>
      </c>
    </row>
    <row r="24" spans="1:636" x14ac:dyDescent="0.2">
      <c r="B24" s="30" t="s">
        <v>52</v>
      </c>
      <c r="C24" s="5"/>
      <c r="P24" s="2"/>
      <c r="AJ24" s="41"/>
      <c r="AK24" s="41"/>
      <c r="AL24" s="41"/>
      <c r="AN24" s="32"/>
      <c r="AO24" s="32"/>
      <c r="AQ24" s="43">
        <v>14.6</v>
      </c>
      <c r="BK24" s="41"/>
      <c r="BL24" s="41"/>
      <c r="BM24" s="41"/>
      <c r="BO24" s="32"/>
      <c r="BP24" s="32"/>
      <c r="BR24" s="43">
        <v>14.6</v>
      </c>
      <c r="CL24" s="41"/>
      <c r="CM24" s="41"/>
      <c r="CN24" s="41"/>
      <c r="CP24" s="32"/>
      <c r="CQ24" s="32"/>
      <c r="CS24" s="43">
        <v>14.6</v>
      </c>
      <c r="DP24" s="5"/>
      <c r="DQ24" s="5"/>
      <c r="DZ24" s="2"/>
      <c r="EA24" s="2"/>
      <c r="EC24" s="43">
        <v>14.6</v>
      </c>
      <c r="EX24" s="5"/>
      <c r="EY24" s="5"/>
      <c r="FH24" s="2"/>
      <c r="FI24" s="2"/>
      <c r="FK24" s="43">
        <v>14.6</v>
      </c>
      <c r="GF24" s="5"/>
      <c r="GG24" s="5"/>
      <c r="GP24" s="2"/>
      <c r="GQ24" s="2"/>
      <c r="GS24" s="43">
        <v>14.6</v>
      </c>
      <c r="HN24" s="5"/>
      <c r="HO24" s="5"/>
      <c r="HX24" s="2"/>
      <c r="HY24" s="2"/>
      <c r="IA24" s="43">
        <v>14.6</v>
      </c>
      <c r="IV24" s="5"/>
      <c r="IW24" s="5"/>
      <c r="JF24" s="2"/>
      <c r="JG24" s="2"/>
      <c r="JI24" s="43">
        <v>14.6</v>
      </c>
      <c r="KD24" s="5"/>
      <c r="KE24" s="5"/>
      <c r="KN24" s="2"/>
      <c r="KO24" s="2"/>
      <c r="KQ24" s="43">
        <v>14.6</v>
      </c>
      <c r="LL24" s="5"/>
      <c r="LM24" s="5"/>
      <c r="LV24" s="2"/>
      <c r="LW24" s="2"/>
      <c r="LY24" s="43">
        <v>14.6</v>
      </c>
      <c r="MT24" s="5"/>
      <c r="MU24" s="5"/>
      <c r="ND24" s="2"/>
      <c r="NE24" s="2"/>
      <c r="NG24" s="43">
        <v>14.6</v>
      </c>
      <c r="OB24" s="5"/>
      <c r="OC24" s="5"/>
      <c r="OL24" s="2"/>
      <c r="OM24" s="2"/>
      <c r="OO24" s="43">
        <v>14.6</v>
      </c>
      <c r="PJ24" s="5"/>
      <c r="PK24" s="5"/>
      <c r="PT24" s="2"/>
      <c r="PU24" s="2"/>
      <c r="PW24" s="43">
        <v>14.6</v>
      </c>
      <c r="QR24" s="5"/>
      <c r="QS24" s="5"/>
      <c r="RB24" s="2"/>
      <c r="RC24" s="2"/>
      <c r="RE24" s="43">
        <v>14.6</v>
      </c>
      <c r="RZ24" s="5"/>
      <c r="SA24" s="5"/>
      <c r="SJ24" s="2"/>
      <c r="SK24" s="2"/>
      <c r="SM24" s="43">
        <v>14.6</v>
      </c>
      <c r="TH24" s="5"/>
      <c r="TI24" s="5"/>
      <c r="TR24" s="2"/>
      <c r="TS24" s="2"/>
      <c r="TU24" s="43">
        <v>14.6</v>
      </c>
      <c r="UP24" s="5"/>
      <c r="UQ24" s="5"/>
      <c r="UZ24" s="2"/>
      <c r="VA24" s="2"/>
      <c r="VC24" s="43">
        <v>14.6</v>
      </c>
      <c r="VX24" s="5"/>
      <c r="VY24" s="5"/>
      <c r="WH24" s="2"/>
      <c r="WI24" s="2"/>
      <c r="WK24" s="43">
        <v>14.6</v>
      </c>
    </row>
    <row r="25" spans="1:636" x14ac:dyDescent="0.2">
      <c r="A25" s="5"/>
      <c r="B25" s="31" t="s">
        <v>65</v>
      </c>
      <c r="C25" s="5"/>
      <c r="E25" s="2"/>
      <c r="AJ25" s="41"/>
      <c r="AK25" s="41"/>
      <c r="AL25" s="41"/>
      <c r="AM25" s="32"/>
      <c r="AN25" s="32"/>
      <c r="AO25" s="32"/>
      <c r="AP25" s="32"/>
      <c r="AQ25" s="54">
        <v>15.2</v>
      </c>
      <c r="BK25" s="41"/>
      <c r="BL25" s="41"/>
      <c r="BM25" s="41"/>
      <c r="BO25" s="32"/>
      <c r="BP25" s="32"/>
      <c r="BR25" s="54">
        <v>15.2</v>
      </c>
      <c r="CL25" s="41"/>
      <c r="CM25" s="41"/>
      <c r="CN25" s="41"/>
      <c r="CO25" s="32"/>
      <c r="CP25" s="32"/>
      <c r="CQ25" s="32"/>
      <c r="CR25" s="32"/>
      <c r="CS25" s="54">
        <v>15.2</v>
      </c>
      <c r="DP25" s="5"/>
      <c r="DQ25" s="5"/>
      <c r="DZ25" s="2"/>
      <c r="EA25" s="2"/>
      <c r="EC25" s="44">
        <v>15.2</v>
      </c>
      <c r="EX25" s="5"/>
      <c r="EY25" s="5"/>
      <c r="FH25" s="2"/>
      <c r="FI25" s="2"/>
      <c r="FK25" s="44">
        <v>15.2</v>
      </c>
      <c r="GF25" s="5"/>
      <c r="GG25" s="5"/>
      <c r="GP25" s="2"/>
      <c r="GQ25" s="2"/>
      <c r="GS25" s="54">
        <v>15.2</v>
      </c>
      <c r="HN25" s="5"/>
      <c r="HO25" s="5"/>
      <c r="HX25" s="2"/>
      <c r="HY25" s="2"/>
      <c r="IA25" s="54">
        <v>15.2</v>
      </c>
      <c r="IV25" s="5"/>
      <c r="IW25" s="5"/>
      <c r="JF25" s="2"/>
      <c r="JG25" s="2"/>
      <c r="JI25" s="54">
        <v>15.2</v>
      </c>
      <c r="KD25" s="5"/>
      <c r="KE25" s="5"/>
      <c r="KN25" s="2"/>
      <c r="KO25" s="2"/>
      <c r="KQ25" s="54">
        <v>15.2</v>
      </c>
      <c r="LL25" s="5"/>
      <c r="LM25" s="5"/>
      <c r="LV25" s="2"/>
      <c r="LW25" s="2"/>
      <c r="LY25" s="54">
        <v>15.2</v>
      </c>
      <c r="MT25" s="5"/>
      <c r="MU25" s="5"/>
      <c r="ND25" s="2"/>
      <c r="NE25" s="2"/>
      <c r="NG25" s="54">
        <v>15.2</v>
      </c>
      <c r="OB25" s="5"/>
      <c r="OC25" s="5"/>
      <c r="OL25" s="2"/>
      <c r="OM25" s="2"/>
      <c r="OO25" s="54">
        <v>15.2</v>
      </c>
      <c r="PJ25" s="5"/>
      <c r="PK25" s="5"/>
      <c r="PT25" s="2"/>
      <c r="PU25" s="2"/>
      <c r="PW25" s="54">
        <v>15.2</v>
      </c>
      <c r="QR25" s="5"/>
      <c r="QS25" s="5"/>
      <c r="RB25" s="2"/>
      <c r="RC25" s="2"/>
      <c r="RE25" s="54">
        <v>15.2</v>
      </c>
      <c r="RZ25" s="5"/>
      <c r="SA25" s="5"/>
      <c r="SJ25" s="2"/>
      <c r="SK25" s="2"/>
      <c r="SM25" s="54">
        <v>15.2</v>
      </c>
      <c r="TH25" s="5"/>
      <c r="TI25" s="5"/>
      <c r="TR25" s="2"/>
      <c r="TS25" s="2"/>
      <c r="TU25" s="54">
        <v>15.2</v>
      </c>
      <c r="UP25" s="5"/>
      <c r="UQ25" s="5"/>
      <c r="UZ25" s="2"/>
      <c r="VA25" s="2"/>
      <c r="VC25" s="54">
        <v>15.2</v>
      </c>
      <c r="VX25" s="5"/>
      <c r="VY25" s="5"/>
      <c r="WH25" s="2"/>
      <c r="WI25" s="2"/>
      <c r="WK25" s="54">
        <v>15.2</v>
      </c>
    </row>
    <row r="26" spans="1:636" x14ac:dyDescent="0.2">
      <c r="A26" s="5"/>
      <c r="B26" s="35" t="s">
        <v>78</v>
      </c>
      <c r="C26" s="5"/>
      <c r="E26" s="2"/>
      <c r="AJ26" s="41"/>
      <c r="AK26" s="41"/>
      <c r="AL26" s="41"/>
      <c r="AM26" s="32"/>
      <c r="AN26" s="32"/>
      <c r="AO26" s="32"/>
      <c r="AP26" s="32"/>
      <c r="AQ26" s="55">
        <v>16</v>
      </c>
      <c r="BK26" s="41"/>
      <c r="BL26" s="41"/>
      <c r="BM26" s="41"/>
      <c r="BO26" s="32"/>
      <c r="BP26" s="32"/>
      <c r="BR26" s="55">
        <v>16</v>
      </c>
      <c r="CL26" s="41"/>
      <c r="CM26" s="41"/>
      <c r="CN26" s="41"/>
      <c r="CO26" s="32"/>
      <c r="CP26" s="32"/>
      <c r="CQ26" s="32"/>
      <c r="CR26" s="32"/>
      <c r="CS26" s="55">
        <v>16</v>
      </c>
      <c r="DP26" s="5"/>
      <c r="DQ26" s="5"/>
      <c r="DZ26" s="2"/>
      <c r="EA26" s="2"/>
      <c r="EC26" s="45">
        <v>16</v>
      </c>
      <c r="EX26" s="5"/>
      <c r="EY26" s="5"/>
      <c r="FH26" s="2"/>
      <c r="FI26" s="2"/>
      <c r="FK26" s="45">
        <v>16</v>
      </c>
      <c r="GF26" s="5"/>
      <c r="GG26" s="5"/>
      <c r="GP26" s="2"/>
      <c r="GQ26" s="2"/>
      <c r="GS26" s="55">
        <v>16</v>
      </c>
      <c r="HN26" s="5"/>
      <c r="HO26" s="5"/>
      <c r="HX26" s="2"/>
      <c r="HY26" s="2"/>
      <c r="IA26" s="55">
        <v>16</v>
      </c>
      <c r="IV26" s="5"/>
      <c r="IW26" s="5"/>
      <c r="JF26" s="2"/>
      <c r="JG26" s="2"/>
      <c r="JI26" s="55">
        <v>16</v>
      </c>
      <c r="KD26" s="5"/>
      <c r="KE26" s="5"/>
      <c r="KN26" s="2"/>
      <c r="KO26" s="2"/>
      <c r="KQ26" s="55">
        <v>16</v>
      </c>
      <c r="LL26" s="5"/>
      <c r="LM26" s="5"/>
      <c r="LV26" s="2"/>
      <c r="LW26" s="2"/>
      <c r="LY26" s="55">
        <v>16</v>
      </c>
      <c r="MT26" s="5"/>
      <c r="MU26" s="5"/>
      <c r="ND26" s="2"/>
      <c r="NE26" s="2"/>
      <c r="NG26" s="55">
        <v>16</v>
      </c>
      <c r="OB26" s="5"/>
      <c r="OC26" s="5"/>
      <c r="OL26" s="2"/>
      <c r="OM26" s="2"/>
      <c r="OO26" s="55">
        <v>16</v>
      </c>
      <c r="PJ26" s="5"/>
      <c r="PK26" s="5"/>
      <c r="PT26" s="2"/>
      <c r="PU26" s="2"/>
      <c r="PW26" s="55">
        <v>16</v>
      </c>
      <c r="QR26" s="5"/>
      <c r="QS26" s="5"/>
      <c r="RB26" s="2"/>
      <c r="RC26" s="2"/>
      <c r="RE26" s="55">
        <v>16</v>
      </c>
      <c r="RZ26" s="5"/>
      <c r="SA26" s="5"/>
      <c r="SJ26" s="2"/>
      <c r="SK26" s="2"/>
      <c r="SM26" s="55">
        <v>16</v>
      </c>
      <c r="TH26" s="5"/>
      <c r="TI26" s="5"/>
      <c r="TR26" s="2"/>
      <c r="TS26" s="2"/>
      <c r="TU26" s="55">
        <v>16</v>
      </c>
      <c r="UP26" s="5"/>
      <c r="UQ26" s="5"/>
      <c r="UZ26" s="2"/>
      <c r="VA26" s="2"/>
      <c r="VC26" s="55">
        <v>16</v>
      </c>
      <c r="VX26" s="5"/>
      <c r="VY26" s="5"/>
      <c r="WH26" s="2"/>
      <c r="WI26" s="2"/>
      <c r="WK26" s="55">
        <v>16</v>
      </c>
    </row>
    <row r="27" spans="1:636" x14ac:dyDescent="0.2">
      <c r="A27" s="5"/>
      <c r="B27" s="34" t="s">
        <v>50</v>
      </c>
      <c r="C27" s="5"/>
      <c r="AJ27" s="41"/>
      <c r="AK27" s="41"/>
      <c r="AL27" s="41"/>
      <c r="AM27" s="32"/>
      <c r="AN27" s="32"/>
      <c r="AO27" s="32"/>
      <c r="AP27" s="32"/>
      <c r="AQ27" s="56">
        <v>47.2</v>
      </c>
      <c r="BK27" s="41"/>
      <c r="BL27" s="41"/>
      <c r="BM27" s="41"/>
      <c r="BO27" s="32"/>
      <c r="BP27" s="32"/>
      <c r="BR27" s="56">
        <v>47.2</v>
      </c>
      <c r="CL27" s="41"/>
      <c r="CM27" s="41"/>
      <c r="CN27" s="41"/>
      <c r="CO27" s="32"/>
      <c r="CP27" s="32"/>
      <c r="CQ27" s="32"/>
      <c r="CR27" s="32"/>
      <c r="CS27" s="56">
        <v>47.2</v>
      </c>
      <c r="DP27" s="5"/>
      <c r="DQ27" s="5"/>
      <c r="DZ27" s="2"/>
      <c r="EA27" s="2"/>
      <c r="EC27" s="46">
        <v>47.2</v>
      </c>
      <c r="EX27" s="5"/>
      <c r="EY27" s="5"/>
      <c r="FH27" s="2"/>
      <c r="FI27" s="2"/>
      <c r="FK27" s="46">
        <v>47.2</v>
      </c>
      <c r="GF27" s="5"/>
      <c r="GG27" s="5"/>
      <c r="GP27" s="2"/>
      <c r="GQ27" s="2"/>
      <c r="GS27" s="56">
        <v>47.2</v>
      </c>
      <c r="HN27" s="5"/>
      <c r="HO27" s="5"/>
      <c r="HX27" s="2"/>
      <c r="HY27" s="2"/>
      <c r="IA27" s="56">
        <v>47.2</v>
      </c>
      <c r="IV27" s="5"/>
      <c r="IW27" s="5"/>
      <c r="JF27" s="2"/>
      <c r="JG27" s="2"/>
      <c r="JI27" s="56">
        <v>47.2</v>
      </c>
      <c r="KD27" s="5"/>
      <c r="KE27" s="5"/>
      <c r="KN27" s="2"/>
      <c r="KO27" s="2"/>
      <c r="KQ27" s="56">
        <v>47.2</v>
      </c>
      <c r="LL27" s="5"/>
      <c r="LM27" s="5"/>
      <c r="LV27" s="2"/>
      <c r="LW27" s="2"/>
      <c r="LY27" s="56">
        <v>47.2</v>
      </c>
      <c r="MT27" s="5"/>
      <c r="MU27" s="5"/>
      <c r="ND27" s="2"/>
      <c r="NE27" s="2"/>
      <c r="NG27" s="56">
        <v>47.2</v>
      </c>
      <c r="OB27" s="5"/>
      <c r="OC27" s="5"/>
      <c r="OL27" s="2"/>
      <c r="OM27" s="2"/>
      <c r="OO27" s="56">
        <v>47.2</v>
      </c>
      <c r="PJ27" s="5"/>
      <c r="PK27" s="5"/>
      <c r="PT27" s="2"/>
      <c r="PU27" s="2"/>
      <c r="PW27" s="56">
        <v>47.2</v>
      </c>
      <c r="QR27" s="5"/>
      <c r="QS27" s="5"/>
      <c r="RB27" s="2"/>
      <c r="RC27" s="2"/>
      <c r="RE27" s="56">
        <v>47.2</v>
      </c>
      <c r="RZ27" s="5"/>
      <c r="SA27" s="5"/>
      <c r="SJ27" s="2"/>
      <c r="SK27" s="2"/>
      <c r="SM27" s="56">
        <v>47.2</v>
      </c>
      <c r="TH27" s="5"/>
      <c r="TI27" s="5"/>
      <c r="TR27" s="2"/>
      <c r="TS27" s="2"/>
      <c r="TU27" s="56">
        <v>47.2</v>
      </c>
      <c r="UP27" s="5"/>
      <c r="UQ27" s="5"/>
      <c r="UZ27" s="2"/>
      <c r="VA27" s="2"/>
      <c r="VC27" s="56">
        <v>47.2</v>
      </c>
      <c r="VX27" s="5"/>
      <c r="VY27" s="5"/>
      <c r="WH27" s="2"/>
      <c r="WI27" s="2"/>
      <c r="WK27" s="56">
        <v>47.2</v>
      </c>
    </row>
    <row r="28" spans="1:636" x14ac:dyDescent="0.2">
      <c r="A28" s="5"/>
      <c r="B28" s="24" t="s">
        <v>51</v>
      </c>
      <c r="C28" s="5"/>
      <c r="AJ28" s="41"/>
      <c r="AK28" s="41"/>
      <c r="AL28" s="41"/>
      <c r="AM28" s="32"/>
      <c r="AN28" s="32"/>
      <c r="AO28" s="32"/>
      <c r="AP28" s="32"/>
      <c r="AQ28" s="57">
        <v>48.5</v>
      </c>
      <c r="BK28" s="41"/>
      <c r="BL28" s="41"/>
      <c r="BM28" s="41"/>
      <c r="BO28" s="32"/>
      <c r="BP28" s="32"/>
      <c r="BR28" s="57">
        <v>48.5</v>
      </c>
      <c r="CL28" s="41"/>
      <c r="CM28" s="41"/>
      <c r="CN28" s="41"/>
      <c r="CO28" s="32"/>
      <c r="CP28" s="32"/>
      <c r="CQ28" s="32"/>
      <c r="CR28" s="32"/>
      <c r="CS28" s="57">
        <v>48.5</v>
      </c>
      <c r="DP28" s="5"/>
      <c r="DQ28" s="5"/>
      <c r="DZ28" s="2"/>
      <c r="EA28" s="2"/>
      <c r="EC28" s="47">
        <v>48.5</v>
      </c>
      <c r="EX28" s="5"/>
      <c r="EY28" s="5"/>
      <c r="FH28" s="2"/>
      <c r="FI28" s="2"/>
      <c r="FK28" s="47">
        <v>48.5</v>
      </c>
      <c r="GF28" s="5"/>
      <c r="GG28" s="5"/>
      <c r="GP28" s="2"/>
      <c r="GQ28" s="2"/>
      <c r="GS28" s="57">
        <v>48.5</v>
      </c>
      <c r="HN28" s="5"/>
      <c r="HO28" s="5"/>
      <c r="HX28" s="2"/>
      <c r="HY28" s="2"/>
      <c r="IA28" s="57">
        <v>48.5</v>
      </c>
      <c r="IV28" s="5"/>
      <c r="IW28" s="5"/>
      <c r="JF28" s="2"/>
      <c r="JG28" s="2"/>
      <c r="JI28" s="57">
        <v>48.5</v>
      </c>
      <c r="KD28" s="5"/>
      <c r="KE28" s="5"/>
      <c r="KN28" s="2"/>
      <c r="KO28" s="2"/>
      <c r="KQ28" s="57">
        <v>48.5</v>
      </c>
      <c r="LL28" s="5"/>
      <c r="LM28" s="5"/>
      <c r="LV28" s="2"/>
      <c r="LW28" s="2"/>
      <c r="LY28" s="57">
        <v>48.5</v>
      </c>
      <c r="MT28" s="5"/>
      <c r="MU28" s="5"/>
      <c r="ND28" s="2"/>
      <c r="NE28" s="2"/>
      <c r="NG28" s="57">
        <v>48.5</v>
      </c>
      <c r="OB28" s="5"/>
      <c r="OC28" s="5"/>
      <c r="OL28" s="2"/>
      <c r="OM28" s="2"/>
      <c r="OO28" s="57">
        <v>48.5</v>
      </c>
      <c r="PJ28" s="5"/>
      <c r="PK28" s="5"/>
      <c r="PT28" s="2"/>
      <c r="PU28" s="2"/>
      <c r="PW28" s="57">
        <v>48.5</v>
      </c>
      <c r="QR28" s="5"/>
      <c r="QS28" s="5"/>
      <c r="RB28" s="2"/>
      <c r="RC28" s="2"/>
      <c r="RE28" s="57">
        <v>48.5</v>
      </c>
      <c r="RZ28" s="5"/>
      <c r="SA28" s="5"/>
      <c r="SJ28" s="2"/>
      <c r="SK28" s="2"/>
      <c r="SM28" s="57">
        <v>48.5</v>
      </c>
      <c r="TH28" s="5"/>
      <c r="TI28" s="5"/>
      <c r="TR28" s="2"/>
      <c r="TS28" s="2"/>
      <c r="TU28" s="57">
        <v>48.5</v>
      </c>
      <c r="UP28" s="5"/>
      <c r="UQ28" s="5"/>
      <c r="UZ28" s="2"/>
      <c r="VA28" s="2"/>
      <c r="VC28" s="57">
        <v>48.5</v>
      </c>
      <c r="VX28" s="5"/>
      <c r="VY28" s="5"/>
      <c r="WH28" s="2"/>
      <c r="WI28" s="2"/>
      <c r="WK28" s="57">
        <v>48.5</v>
      </c>
    </row>
    <row r="29" spans="1:636" x14ac:dyDescent="0.2">
      <c r="A29" s="5"/>
      <c r="B29" s="33" t="s">
        <v>64</v>
      </c>
      <c r="C29" s="5"/>
      <c r="AJ29" s="41"/>
      <c r="AK29" s="41"/>
      <c r="AL29" s="41"/>
      <c r="AM29" s="32"/>
      <c r="AN29" s="32"/>
      <c r="AO29" s="32"/>
      <c r="AP29" s="32"/>
      <c r="AQ29" s="58">
        <v>49.2</v>
      </c>
      <c r="BK29" s="41"/>
      <c r="BL29" s="41"/>
      <c r="BM29" s="41"/>
      <c r="BO29" s="32"/>
      <c r="BP29" s="32"/>
      <c r="BR29" s="58">
        <v>49.2</v>
      </c>
      <c r="CL29" s="41"/>
      <c r="CM29" s="41"/>
      <c r="CN29" s="41"/>
      <c r="CO29" s="32"/>
      <c r="CP29" s="32"/>
      <c r="CQ29" s="32"/>
      <c r="CR29" s="32"/>
      <c r="CS29" s="58">
        <v>49.2</v>
      </c>
      <c r="DP29" s="5"/>
      <c r="DQ29" s="5"/>
      <c r="DZ29" s="2"/>
      <c r="EA29" s="2"/>
      <c r="EB29" s="37"/>
      <c r="EC29" s="48">
        <v>49.2</v>
      </c>
      <c r="EX29" s="5"/>
      <c r="EY29" s="5"/>
      <c r="FH29" s="2"/>
      <c r="FI29" s="2"/>
      <c r="FJ29" s="37"/>
      <c r="FK29" s="48">
        <v>49.2</v>
      </c>
      <c r="GF29" s="5"/>
      <c r="GG29" s="5"/>
      <c r="GP29" s="2"/>
      <c r="GQ29" s="2"/>
      <c r="GR29" s="37"/>
      <c r="GS29" s="58">
        <v>49.2</v>
      </c>
      <c r="HN29" s="5"/>
      <c r="HO29" s="5"/>
      <c r="HX29" s="2"/>
      <c r="HY29" s="2"/>
      <c r="HZ29" s="37"/>
      <c r="IA29" s="58">
        <v>49.2</v>
      </c>
      <c r="IV29" s="5"/>
      <c r="IW29" s="5"/>
      <c r="JF29" s="2"/>
      <c r="JG29" s="2"/>
      <c r="JH29" s="37"/>
      <c r="JI29" s="58">
        <v>49.2</v>
      </c>
      <c r="KD29" s="5"/>
      <c r="KE29" s="5"/>
      <c r="KN29" s="2"/>
      <c r="KO29" s="2"/>
      <c r="KP29" s="37"/>
      <c r="KQ29" s="58">
        <v>49.2</v>
      </c>
      <c r="LL29" s="5"/>
      <c r="LM29" s="5"/>
      <c r="LV29" s="2"/>
      <c r="LW29" s="2"/>
      <c r="LX29" s="37"/>
      <c r="LY29" s="58">
        <v>49.2</v>
      </c>
      <c r="MT29" s="5"/>
      <c r="MU29" s="5"/>
      <c r="ND29" s="2"/>
      <c r="NE29" s="2"/>
      <c r="NF29" s="37"/>
      <c r="NG29" s="58">
        <v>49.2</v>
      </c>
      <c r="OB29" s="5"/>
      <c r="OC29" s="5"/>
      <c r="OL29" s="2"/>
      <c r="OM29" s="2"/>
      <c r="ON29" s="37"/>
      <c r="OO29" s="58">
        <v>49.2</v>
      </c>
      <c r="PJ29" s="5"/>
      <c r="PK29" s="5"/>
      <c r="PT29" s="2"/>
      <c r="PU29" s="2"/>
      <c r="PV29" s="37"/>
      <c r="PW29" s="58">
        <v>49.2</v>
      </c>
      <c r="QR29" s="5"/>
      <c r="QS29" s="5"/>
      <c r="RB29" s="2"/>
      <c r="RC29" s="2"/>
      <c r="RD29" s="37"/>
      <c r="RE29" s="58">
        <v>49.2</v>
      </c>
      <c r="RZ29" s="5"/>
      <c r="SA29" s="5"/>
      <c r="SJ29" s="2"/>
      <c r="SK29" s="2"/>
      <c r="SL29" s="37"/>
      <c r="SM29" s="58">
        <v>49.2</v>
      </c>
      <c r="TH29" s="5"/>
      <c r="TI29" s="5"/>
      <c r="TR29" s="2"/>
      <c r="TS29" s="2"/>
      <c r="TT29" s="37"/>
      <c r="TU29" s="58">
        <v>49.2</v>
      </c>
      <c r="UP29" s="5"/>
      <c r="UQ29" s="5"/>
      <c r="UZ29" s="2"/>
      <c r="VA29" s="2"/>
      <c r="VB29" s="37"/>
      <c r="VC29" s="58">
        <v>49.2</v>
      </c>
      <c r="VX29" s="5"/>
      <c r="VY29" s="5"/>
      <c r="WH29" s="2"/>
      <c r="WI29" s="2"/>
      <c r="WJ29" s="37"/>
      <c r="WK29" s="58">
        <v>49.2</v>
      </c>
    </row>
    <row r="30" spans="1:636" x14ac:dyDescent="0.2">
      <c r="A30" s="5"/>
      <c r="B30" s="25" t="s">
        <v>34</v>
      </c>
      <c r="C30" s="5"/>
      <c r="AJ30" s="41"/>
      <c r="AK30" s="41"/>
      <c r="AL30" s="41"/>
      <c r="AM30" s="32"/>
      <c r="AN30" s="41"/>
      <c r="AO30" s="41"/>
      <c r="AP30" s="32"/>
      <c r="AQ30" s="59">
        <v>50</v>
      </c>
      <c r="BK30" s="41"/>
      <c r="BL30" s="41"/>
      <c r="BM30" s="41"/>
      <c r="BO30" s="41"/>
      <c r="BP30" s="32"/>
      <c r="BR30" s="59">
        <v>50</v>
      </c>
      <c r="CL30" s="41"/>
      <c r="CM30" s="41"/>
      <c r="CN30" s="41"/>
      <c r="CO30" s="32"/>
      <c r="CP30" s="41"/>
      <c r="CQ30" s="32"/>
      <c r="CR30" s="32"/>
      <c r="CS30" s="59">
        <v>50</v>
      </c>
      <c r="DP30" s="5"/>
      <c r="DQ30" s="5"/>
      <c r="DZ30" s="41"/>
      <c r="EA30" s="2"/>
      <c r="EC30" s="49">
        <v>50</v>
      </c>
      <c r="EX30" s="5"/>
      <c r="EY30" s="5"/>
      <c r="FH30" s="41"/>
      <c r="FI30" s="2"/>
      <c r="FK30" s="49">
        <v>50</v>
      </c>
      <c r="GF30" s="5"/>
      <c r="GG30" s="5"/>
      <c r="GP30" s="2"/>
      <c r="GQ30" s="2"/>
      <c r="GS30" s="59">
        <v>50</v>
      </c>
      <c r="HN30" s="5"/>
      <c r="HO30" s="5"/>
      <c r="HX30" s="41"/>
      <c r="HY30" s="2"/>
      <c r="IA30" s="59">
        <v>50</v>
      </c>
      <c r="IV30" s="5"/>
      <c r="IW30" s="5"/>
      <c r="JF30" s="2"/>
      <c r="JG30" s="2"/>
      <c r="JI30" s="59">
        <v>50</v>
      </c>
      <c r="KD30" s="5"/>
      <c r="KE30" s="5"/>
      <c r="KN30" s="2"/>
      <c r="KO30" s="2"/>
      <c r="KQ30" s="59">
        <v>50</v>
      </c>
      <c r="LL30" s="5"/>
      <c r="LM30" s="5"/>
      <c r="LV30" s="2"/>
      <c r="LW30" s="2"/>
      <c r="LY30" s="59">
        <v>50</v>
      </c>
      <c r="MT30" s="5"/>
      <c r="MU30" s="5"/>
      <c r="ND30" s="2"/>
      <c r="NE30" s="2"/>
      <c r="NG30" s="59">
        <v>50</v>
      </c>
      <c r="OB30" s="5"/>
      <c r="OC30" s="5"/>
      <c r="OL30" s="2"/>
      <c r="OM30" s="2"/>
      <c r="OO30" s="59">
        <v>50</v>
      </c>
      <c r="PJ30" s="5"/>
      <c r="PK30" s="5"/>
      <c r="PT30" s="2"/>
      <c r="PU30" s="2"/>
      <c r="PW30" s="59">
        <v>50</v>
      </c>
      <c r="QR30" s="5"/>
      <c r="QS30" s="5"/>
      <c r="RB30" s="2"/>
      <c r="RC30" s="2"/>
      <c r="RE30" s="59">
        <v>50</v>
      </c>
      <c r="RZ30" s="5"/>
      <c r="SA30" s="5"/>
      <c r="SJ30" s="2"/>
      <c r="SK30" s="2"/>
      <c r="SM30" s="59">
        <v>50</v>
      </c>
      <c r="TH30" s="5"/>
      <c r="TI30" s="5"/>
      <c r="TR30" s="2"/>
      <c r="TS30" s="2"/>
      <c r="TU30" s="59">
        <v>50</v>
      </c>
      <c r="UP30" s="5"/>
      <c r="UQ30" s="5"/>
      <c r="UZ30" s="2"/>
      <c r="VA30" s="2"/>
      <c r="VC30" s="59">
        <v>50</v>
      </c>
      <c r="VX30" s="5"/>
      <c r="VY30" s="5"/>
      <c r="WH30" s="2"/>
      <c r="WI30" s="2"/>
      <c r="WK30" s="59">
        <v>50</v>
      </c>
    </row>
    <row r="31" spans="1:636" s="36" customFormat="1" x14ac:dyDescent="0.2">
      <c r="A31"/>
      <c r="B31" s="29" t="s">
        <v>56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2"/>
      <c r="AJ36" s="32"/>
      <c r="AK36" s="32"/>
      <c r="AL36" s="32"/>
      <c r="AM36" s="32"/>
      <c r="AP36" s="32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2"/>
      <c r="CL36" s="32"/>
      <c r="CM36" s="32"/>
      <c r="CN36" s="32"/>
      <c r="CO36" s="32"/>
      <c r="CR36" s="32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2"/>
      <c r="AJ37" s="32"/>
      <c r="AK37" s="32"/>
      <c r="AL37" s="32"/>
      <c r="AM37" s="32"/>
      <c r="AP37" s="32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2"/>
      <c r="CL37" s="32"/>
      <c r="CM37" s="32"/>
      <c r="CN37" s="32"/>
      <c r="CO37" s="32"/>
      <c r="CR37" s="32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s="36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</row>
    <row r="46" spans="1:536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1">
      <sortCondition descending="1" ref="F1:F22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505" priority="64" operator="containsText" text="No DD">
      <formula>NOT(ISERROR(SEARCH("No DD",H1)))</formula>
    </cfRule>
    <cfRule type="containsText" dxfId="504" priority="65" operator="containsText" text="Merit">
      <formula>NOT(ISERROR(SEARCH("Merit",H1)))</formula>
    </cfRule>
    <cfRule type="containsText" dxfId="503" priority="66" operator="containsText" text="Excellence">
      <formula>NOT(ISERROR(SEARCH("Excellence",H1)))</formula>
    </cfRule>
    <cfRule type="containsText" dxfId="502" priority="67" operator="containsText" text="Worlds Team">
      <formula>NOT(ISERROR(SEARCH("Worlds Team",H1)))</formula>
    </cfRule>
    <cfRule type="containsText" dxfId="501" priority="68" operator="containsText" text="National Team">
      <formula>NOT(ISERROR(SEARCH("National Team",H1)))</formula>
    </cfRule>
  </conditionalFormatting>
  <conditionalFormatting sqref="A4:A1048576">
    <cfRule type="expression" dxfId="500" priority="29">
      <formula>AND(G4&lt;&gt;"",F4="")</formula>
    </cfRule>
    <cfRule type="expression" dxfId="499" priority="69">
      <formula>IF(A4&gt;4,1,0)</formula>
    </cfRule>
  </conditionalFormatting>
  <conditionalFormatting sqref="Q4:AQ20">
    <cfRule type="expression" dxfId="498" priority="70" stopIfTrue="1">
      <formula>IF($AF4&lt;&gt;"",1,0)</formula>
    </cfRule>
  </conditionalFormatting>
  <conditionalFormatting sqref="AR4:BR20">
    <cfRule type="expression" dxfId="497" priority="63" stopIfTrue="1">
      <formula>IF($BG4&lt;&gt;"",1,0)</formula>
    </cfRule>
  </conditionalFormatting>
  <conditionalFormatting sqref="BS4:CS20">
    <cfRule type="expression" dxfId="496" priority="62" stopIfTrue="1">
      <formula>IF($CH4&lt;&gt;"",1,0)</formula>
    </cfRule>
  </conditionalFormatting>
  <conditionalFormatting sqref="BO31:BO1048576 BH1:BH1048576 BK1:BK1048576 BO1:BO29">
    <cfRule type="cellIs" dxfId="495" priority="75" operator="between">
      <formula>$BR$26</formula>
      <formula>1000</formula>
    </cfRule>
    <cfRule type="cellIs" dxfId="494" priority="76" operator="between">
      <formula>$BR$25</formula>
      <formula>$BR$26</formula>
    </cfRule>
    <cfRule type="cellIs" dxfId="493" priority="77" operator="between">
      <formula>$BR$24</formula>
      <formula>$BR$25</formula>
    </cfRule>
    <cfRule type="cellIs" dxfId="492" priority="78" operator="between">
      <formula>$BR$23</formula>
      <formula>$BR$24</formula>
    </cfRule>
  </conditionalFormatting>
  <conditionalFormatting sqref="CP31:CP1048576 CI1:CI1048576 CL1:CL1048576 CP1:CP29">
    <cfRule type="cellIs" dxfId="491" priority="71" operator="between">
      <formula>$CS$26</formula>
      <formula>1000</formula>
    </cfRule>
    <cfRule type="cellIs" dxfId="490" priority="72" operator="between">
      <formula>$CS$25</formula>
      <formula>$CS$26</formula>
    </cfRule>
    <cfRule type="cellIs" dxfId="489" priority="73" operator="between">
      <formula>$CS$24</formula>
      <formula>$CS$25</formula>
    </cfRule>
    <cfRule type="cellIs" dxfId="488" priority="74" operator="between">
      <formula>$CS$23</formula>
      <formula>$CS$24</formula>
    </cfRule>
  </conditionalFormatting>
  <conditionalFormatting sqref="DZ31:DZ1048576 DP1:DP1048576 DS1:DS1048576 DW1:DW1048576 DZ1:DZ29">
    <cfRule type="cellIs" dxfId="487" priority="82" operator="between">
      <formula>$EC$26</formula>
      <formula>1000</formula>
    </cfRule>
    <cfRule type="cellIs" dxfId="486" priority="83" operator="between">
      <formula>$EC$25</formula>
      <formula>$EC$26</formula>
    </cfRule>
    <cfRule type="cellIs" dxfId="485" priority="84" operator="between">
      <formula>$EC$24</formula>
      <formula>$EC$25</formula>
    </cfRule>
    <cfRule type="cellIs" dxfId="484" priority="85" operator="between">
      <formula>$EC$23</formula>
      <formula>$EC$24</formula>
    </cfRule>
  </conditionalFormatting>
  <conditionalFormatting sqref="FH31:FH1048576 EX1:EX1048576 FA1:FA1048576 FE1:FE1048576 FH1:FH29">
    <cfRule type="cellIs" dxfId="483" priority="58" operator="between">
      <formula>$FK$26</formula>
      <formula>1000</formula>
    </cfRule>
    <cfRule type="cellIs" dxfId="482" priority="59" operator="between">
      <formula>$FK$25</formula>
      <formula>$FK$26</formula>
    </cfRule>
    <cfRule type="cellIs" dxfId="481" priority="60" operator="between">
      <formula>$FK$24</formula>
      <formula>$FK$25</formula>
    </cfRule>
    <cfRule type="cellIs" dxfId="480" priority="61" operator="between">
      <formula>$FK$23</formula>
      <formula>$FK$24</formula>
    </cfRule>
  </conditionalFormatting>
  <conditionalFormatting sqref="HX31:HX1048576 HN1:HN1048576 HQ1:HQ1048576 HU1:HU1048576 HX1:HX29">
    <cfRule type="cellIs" dxfId="479" priority="54" operator="between">
      <formula>$IA$26</formula>
      <formula>1000</formula>
    </cfRule>
    <cfRule type="cellIs" dxfId="478" priority="55" operator="between">
      <formula>$IA$25</formula>
      <formula>$IA$26</formula>
    </cfRule>
    <cfRule type="cellIs" dxfId="477" priority="56" operator="between">
      <formula>$IA$24</formula>
      <formula>$IA$25</formula>
    </cfRule>
    <cfRule type="cellIs" dxfId="476" priority="57" operator="between">
      <formula>$IA$23</formula>
      <formula>$IA$24</formula>
    </cfRule>
  </conditionalFormatting>
  <conditionalFormatting sqref="AO30 AG1:AG1048576 AJ1:AJ1048576 AN1:AN1048576">
    <cfRule type="cellIs" dxfId="475" priority="50" operator="between">
      <formula>$AQ$26</formula>
      <formula>1000</formula>
    </cfRule>
    <cfRule type="cellIs" dxfId="474" priority="51" operator="between">
      <formula>$AQ$25</formula>
      <formula>$AQ$26</formula>
    </cfRule>
    <cfRule type="cellIs" dxfId="473" priority="52" operator="between">
      <formula>$AQ$24</formula>
      <formula>$AQ$25</formula>
    </cfRule>
    <cfRule type="cellIs" dxfId="472" priority="53" operator="between">
      <formula>$AQ$23</formula>
      <formula>$AQ$24</formula>
    </cfRule>
  </conditionalFormatting>
  <conditionalFormatting sqref="BO30">
    <cfRule type="cellIs" dxfId="471" priority="46" operator="between">
      <formula>$AQ$26</formula>
      <formula>1000</formula>
    </cfRule>
    <cfRule type="cellIs" dxfId="470" priority="47" operator="between">
      <formula>$AQ$25</formula>
      <formula>$AQ$26</formula>
    </cfRule>
    <cfRule type="cellIs" dxfId="469" priority="48" operator="between">
      <formula>$AQ$24</formula>
      <formula>$AQ$25</formula>
    </cfRule>
    <cfRule type="cellIs" dxfId="468" priority="49" operator="between">
      <formula>$AQ$23</formula>
      <formula>$AQ$24</formula>
    </cfRule>
  </conditionalFormatting>
  <conditionalFormatting sqref="CP30">
    <cfRule type="cellIs" dxfId="467" priority="42" operator="between">
      <formula>$AQ$26</formula>
      <formula>1000</formula>
    </cfRule>
    <cfRule type="cellIs" dxfId="466" priority="43" operator="between">
      <formula>$AQ$25</formula>
      <formula>$AQ$26</formula>
    </cfRule>
    <cfRule type="cellIs" dxfId="465" priority="44" operator="between">
      <formula>$AQ$24</formula>
      <formula>$AQ$25</formula>
    </cfRule>
    <cfRule type="cellIs" dxfId="464" priority="45" operator="between">
      <formula>$AQ$23</formula>
      <formula>$AQ$24</formula>
    </cfRule>
  </conditionalFormatting>
  <conditionalFormatting sqref="DZ30">
    <cfRule type="cellIs" dxfId="463" priority="38" operator="between">
      <formula>$AQ$26</formula>
      <formula>1000</formula>
    </cfRule>
    <cfRule type="cellIs" dxfId="462" priority="39" operator="between">
      <formula>$AQ$25</formula>
      <formula>$AQ$26</formula>
    </cfRule>
    <cfRule type="cellIs" dxfId="461" priority="40" operator="between">
      <formula>$AQ$24</formula>
      <formula>$AQ$25</formula>
    </cfRule>
    <cfRule type="cellIs" dxfId="460" priority="41" operator="between">
      <formula>$AQ$23</formula>
      <formula>$AQ$24</formula>
    </cfRule>
  </conditionalFormatting>
  <conditionalFormatting sqref="FH30">
    <cfRule type="cellIs" dxfId="459" priority="34" operator="between">
      <formula>$AQ$26</formula>
      <formula>1000</formula>
    </cfRule>
    <cfRule type="cellIs" dxfId="458" priority="35" operator="between">
      <formula>$AQ$25</formula>
      <formula>$AQ$26</formula>
    </cfRule>
    <cfRule type="cellIs" dxfId="457" priority="36" operator="between">
      <formula>$AQ$24</formula>
      <formula>$AQ$25</formula>
    </cfRule>
    <cfRule type="cellIs" dxfId="456" priority="37" operator="between">
      <formula>$AQ$23</formula>
      <formula>$AQ$24</formula>
    </cfRule>
  </conditionalFormatting>
  <conditionalFormatting sqref="HX30">
    <cfRule type="cellIs" dxfId="455" priority="30" operator="between">
      <formula>$AQ$26</formula>
      <formula>1000</formula>
    </cfRule>
    <cfRule type="cellIs" dxfId="454" priority="31" operator="between">
      <formula>$AQ$25</formula>
      <formula>$AQ$26</formula>
    </cfRule>
    <cfRule type="cellIs" dxfId="453" priority="32" operator="between">
      <formula>$AQ$24</formula>
      <formula>$AQ$25</formula>
    </cfRule>
    <cfRule type="cellIs" dxfId="452" priority="33" operator="between">
      <formula>$AQ$23</formula>
      <formula>$AQ$24</formula>
    </cfRule>
  </conditionalFormatting>
  <conditionalFormatting sqref="K1:K1048576 M1:M1048576">
    <cfRule type="expression" dxfId="451" priority="79">
      <formula>IF(K1=$BS$1,1,0)</formula>
    </cfRule>
    <cfRule type="expression" dxfId="450" priority="80">
      <formula>IF(K1=$AR$1,1,0)</formula>
    </cfRule>
    <cfRule type="expression" dxfId="449" priority="81">
      <formula>IF(K1=$Q$1,1,0)</formula>
    </cfRule>
  </conditionalFormatting>
  <conditionalFormatting sqref="CN1:CN1048576 AL1:AL1048576">
    <cfRule type="cellIs" dxfId="448" priority="110197" operator="between">
      <formula>AQ$30</formula>
      <formula>1000</formula>
    </cfRule>
    <cfRule type="cellIs" dxfId="447" priority="110198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 UU1:UU30 TM1:TM30 WC1:WC30">
    <cfRule type="cellIs" dxfId="446" priority="110209" operator="between">
      <formula>EC$30</formula>
      <formula>1000</formula>
    </cfRule>
    <cfRule type="cellIs" dxfId="445" priority="110210" operator="between">
      <formula>EC$29</formula>
      <formula>EC$30</formula>
    </cfRule>
  </conditionalFormatting>
  <conditionalFormatting sqref="AI1:AI1048576 AL1:AL1048576 AP1:AP1048576">
    <cfRule type="cellIs" dxfId="444" priority="110285" operator="between">
      <formula>$AQ$30</formula>
      <formula>1000</formula>
    </cfRule>
    <cfRule type="cellIs" dxfId="443" priority="110286" operator="between">
      <formula>$AQ$29</formula>
      <formula>$AQ$30</formula>
    </cfRule>
    <cfRule type="cellIs" dxfId="442" priority="110287" operator="between">
      <formula>$AQ$28</formula>
      <formula>$AQ$29</formula>
    </cfRule>
    <cfRule type="cellIs" dxfId="441" priority="110288" operator="between">
      <formula>$AQ$27</formula>
      <formula>$AQ$28</formula>
    </cfRule>
  </conditionalFormatting>
  <conditionalFormatting sqref="BJ1:BJ1048576 BM1:BM1048576 BQ1:BQ1048576">
    <cfRule type="cellIs" dxfId="440" priority="110321" operator="between">
      <formula>$BR$30</formula>
      <formula>1000</formula>
    </cfRule>
    <cfRule type="cellIs" dxfId="439" priority="110322" operator="between">
      <formula>$BR$29</formula>
      <formula>$BR$30</formula>
    </cfRule>
    <cfRule type="cellIs" dxfId="438" priority="110323" operator="between">
      <formula>$BR$28</formula>
      <formula>$BR$29</formula>
    </cfRule>
    <cfRule type="cellIs" dxfId="437" priority="110324" operator="between">
      <formula>$BR$27</formula>
      <formula>$BR$28</formula>
    </cfRule>
  </conditionalFormatting>
  <conditionalFormatting sqref="CK1:CK1048576 CN1:CN1048576 CR1:CR1048576">
    <cfRule type="cellIs" dxfId="436" priority="110357" operator="between">
      <formula>$CS$30</formula>
      <formula>1000</formula>
    </cfRule>
    <cfRule type="cellIs" dxfId="435" priority="110358" operator="between">
      <formula>$CS$29</formula>
      <formula>$CS$30</formula>
    </cfRule>
    <cfRule type="cellIs" dxfId="434" priority="110359" operator="between">
      <formula>$CS$28</formula>
      <formula>$CS$29</formula>
    </cfRule>
    <cfRule type="cellIs" dxfId="433" priority="110360" operator="between">
      <formula>$CS$27</formula>
      <formula>$CS$28</formula>
    </cfRule>
  </conditionalFormatting>
  <conditionalFormatting sqref="MT1:MT1048576 MW1:MW1048576 NA1:NA1048576 ND1:ND1048576">
    <cfRule type="cellIs" dxfId="432" priority="110393" operator="between">
      <formula>$NG$23</formula>
      <formula>$NG$24</formula>
    </cfRule>
  </conditionalFormatting>
  <conditionalFormatting sqref="DR1:DR1048576 DU1:DU1048576 DY1:DY1048576 EB1:EB1048576">
    <cfRule type="cellIs" dxfId="431" priority="110405" operator="between">
      <formula>$EC$30</formula>
      <formula>1000</formula>
    </cfRule>
    <cfRule type="cellIs" dxfId="430" priority="110406" operator="between">
      <formula>$EC$29</formula>
      <formula>$EC$30</formula>
    </cfRule>
    <cfRule type="cellIs" dxfId="429" priority="110407" operator="between">
      <formula>$EC$28</formula>
      <formula>$EC$29</formula>
    </cfRule>
    <cfRule type="cellIs" dxfId="428" priority="110408" operator="between">
      <formula>$EC$27</formula>
      <formula>$EC$28</formula>
    </cfRule>
  </conditionalFormatting>
  <conditionalFormatting sqref="EZ1:EZ1048576 FC1:FC1048576 FG1:FG1048576 FJ1:FJ1048576">
    <cfRule type="cellIs" dxfId="427" priority="110453" operator="between">
      <formula>$FK$30</formula>
      <formula>1000</formula>
    </cfRule>
    <cfRule type="cellIs" dxfId="426" priority="110454" operator="between">
      <formula>$FK$29</formula>
      <formula>$FK$30</formula>
    </cfRule>
    <cfRule type="cellIs" dxfId="425" priority="110455" operator="between">
      <formula>$FK$28</formula>
      <formula>$FK$29</formula>
    </cfRule>
    <cfRule type="cellIs" dxfId="424" priority="110456" operator="between">
      <formula>$FK$27</formula>
      <formula>$FK$28</formula>
    </cfRule>
  </conditionalFormatting>
  <conditionalFormatting sqref="GF1:GF1048576 GI1:GI1048576 GM1:GM1048576 GP1:GP1048576">
    <cfRule type="cellIs" dxfId="423" priority="110501" operator="between">
      <formula>$GS$26</formula>
      <formula>1000</formula>
    </cfRule>
    <cfRule type="cellIs" dxfId="422" priority="110502" operator="between">
      <formula>$GS$25</formula>
      <formula>$GS$26</formula>
    </cfRule>
    <cfRule type="cellIs" dxfId="421" priority="110503" operator="between">
      <formula>$GS$24</formula>
      <formula>$GS$25</formula>
    </cfRule>
    <cfRule type="cellIs" dxfId="420" priority="110504" operator="between">
      <formula>$GS$23</formula>
      <formula>$GS$24</formula>
    </cfRule>
  </conditionalFormatting>
  <conditionalFormatting sqref="GH1:GH1048576 GK1:GK1048576 GO1:GO1048576 GR1:GR1048576">
    <cfRule type="cellIs" dxfId="419" priority="110549" operator="between">
      <formula>$GS$30</formula>
      <formula>1000</formula>
    </cfRule>
    <cfRule type="cellIs" dxfId="418" priority="110550" operator="between">
      <formula>$GS$29</formula>
      <formula>$GS$30</formula>
    </cfRule>
    <cfRule type="cellIs" dxfId="417" priority="110551" operator="between">
      <formula>$GS$28</formula>
      <formula>$GS$29</formula>
    </cfRule>
    <cfRule type="cellIs" dxfId="416" priority="110552" operator="between">
      <formula>$GS$27</formula>
      <formula>$GS$28</formula>
    </cfRule>
  </conditionalFormatting>
  <conditionalFormatting sqref="HP1:HP1048576 HS1:HS1048576 HW1:HW1048576 HZ1:HZ1048576">
    <cfRule type="cellIs" dxfId="415" priority="110597" operator="between">
      <formula>$IA$30</formula>
      <formula>1000</formula>
    </cfRule>
    <cfRule type="cellIs" dxfId="414" priority="110598" operator="between">
      <formula>$IA$29</formula>
      <formula>$IA$30</formula>
    </cfRule>
    <cfRule type="cellIs" dxfId="413" priority="110599" operator="between">
      <formula>$IA$28</formula>
      <formula>$IA$29</formula>
    </cfRule>
    <cfRule type="cellIs" dxfId="412" priority="110600" operator="between">
      <formula>$IA$27</formula>
      <formula>$IA$28</formula>
    </cfRule>
  </conditionalFormatting>
  <conditionalFormatting sqref="IV1:IV1048576 IY1:IY1048576 JC1:JC1048576 JF1:JF1048576">
    <cfRule type="cellIs" dxfId="411" priority="110645" operator="between">
      <formula>$JI$26</formula>
      <formula>1000</formula>
    </cfRule>
    <cfRule type="cellIs" dxfId="410" priority="110646" operator="between">
      <formula>$JI$25</formula>
      <formula>$JI$26</formula>
    </cfRule>
    <cfRule type="cellIs" dxfId="409" priority="110647" operator="between">
      <formula>$JI$24</formula>
      <formula>$JI$25</formula>
    </cfRule>
    <cfRule type="cellIs" dxfId="408" priority="110648" operator="between">
      <formula>$JI$23</formula>
      <formula>$JI$24</formula>
    </cfRule>
  </conditionalFormatting>
  <conditionalFormatting sqref="IX1:IX1048576 JA1:JA1048576 JE1:JE1048576 JH1:JH1048576">
    <cfRule type="cellIs" dxfId="407" priority="110693" operator="between">
      <formula>$JI$30</formula>
      <formula>1000</formula>
    </cfRule>
    <cfRule type="cellIs" dxfId="406" priority="110694" operator="between">
      <formula>$JI$29</formula>
      <formula>$JI$30</formula>
    </cfRule>
    <cfRule type="cellIs" dxfId="405" priority="110695" operator="between">
      <formula>$JI$28</formula>
      <formula>$JI$29</formula>
    </cfRule>
    <cfRule type="cellIs" dxfId="404" priority="110696" operator="between">
      <formula>$JI$27</formula>
      <formula>$JI$28</formula>
    </cfRule>
  </conditionalFormatting>
  <conditionalFormatting sqref="KD1:KD1048576 KG1:KG1048576 KK1:KK1048576 KN1:KN1048576">
    <cfRule type="cellIs" dxfId="403" priority="110741" operator="between">
      <formula>$KQ$26</formula>
      <formula>1000</formula>
    </cfRule>
    <cfRule type="cellIs" dxfId="402" priority="110742" operator="between">
      <formula>$KQ$25</formula>
      <formula>$KQ$26</formula>
    </cfRule>
    <cfRule type="cellIs" dxfId="401" priority="110743" operator="between">
      <formula>$KQ$24</formula>
      <formula>$KQ$25</formula>
    </cfRule>
    <cfRule type="cellIs" dxfId="400" priority="110744" operator="between">
      <formula>$KQ$23</formula>
      <formula>$KQ$24</formula>
    </cfRule>
  </conditionalFormatting>
  <conditionalFormatting sqref="KF1:KF1048576 KI1:KI1048576 KM1:KM1048576 KP1:KP1048576">
    <cfRule type="cellIs" dxfId="399" priority="110789" operator="between">
      <formula>$KQ$30</formula>
      <formula>1000</formula>
    </cfRule>
    <cfRule type="cellIs" dxfId="398" priority="110790" operator="between">
      <formula>$KQ$29</formula>
      <formula>$KQ$30</formula>
    </cfRule>
    <cfRule type="cellIs" dxfId="397" priority="110791" operator="between">
      <formula>$KQ$28</formula>
      <formula>$KQ$29</formula>
    </cfRule>
    <cfRule type="cellIs" dxfId="396" priority="110792" operator="between">
      <formula>$KQ$27</formula>
      <formula>$KQ$28</formula>
    </cfRule>
  </conditionalFormatting>
  <conditionalFormatting sqref="LL1:LL1048576 LO1:LO1048576 LS1:LS1048576 LV1:LV1048576">
    <cfRule type="cellIs" dxfId="395" priority="110837" operator="between">
      <formula>$LY$26</formula>
      <formula>1000</formula>
    </cfRule>
    <cfRule type="cellIs" dxfId="394" priority="110838" operator="between">
      <formula>$LY$25</formula>
      <formula>$LY$26</formula>
    </cfRule>
    <cfRule type="cellIs" dxfId="393" priority="110839" operator="between">
      <formula>$LY$24</formula>
      <formula>$LY$25</formula>
    </cfRule>
    <cfRule type="cellIs" dxfId="392" priority="110840" operator="between">
      <formula>$LY$23</formula>
      <formula>$LY$24</formula>
    </cfRule>
  </conditionalFormatting>
  <conditionalFormatting sqref="LN1:LN1048576 LQ1:LQ1048576 LU1:LU1048576 LX1:LX1048576">
    <cfRule type="cellIs" dxfId="391" priority="110885" operator="between">
      <formula>$LY$30</formula>
      <formula>1000</formula>
    </cfRule>
    <cfRule type="cellIs" dxfId="390" priority="110886" operator="between">
      <formula>$LY$29</formula>
      <formula>$LY$30</formula>
    </cfRule>
    <cfRule type="cellIs" dxfId="389" priority="110887" operator="between">
      <formula>$LY$28</formula>
      <formula>$LY$29</formula>
    </cfRule>
    <cfRule type="cellIs" dxfId="388" priority="110888" operator="between">
      <formula>$LY$27</formula>
      <formula>$LY$28</formula>
    </cfRule>
  </conditionalFormatting>
  <conditionalFormatting sqref="MT1:MT1048576 MW1:MW1048576 NA1:NA1048576">
    <cfRule type="cellIs" dxfId="387" priority="110933" operator="between">
      <formula>$NG$26</formula>
      <formula>1000</formula>
    </cfRule>
    <cfRule type="cellIs" dxfId="386" priority="110934" operator="between">
      <formula>$NG$25</formula>
      <formula>$NG$26</formula>
    </cfRule>
    <cfRule type="cellIs" dxfId="385" priority="110935" operator="between">
      <formula>$NG$24</formula>
      <formula>$NG$25</formula>
    </cfRule>
  </conditionalFormatting>
  <conditionalFormatting sqref="MV1:MV1048576 MY1:MY1048576 NC1:NC1048576 NF1:NF1048576">
    <cfRule type="cellIs" dxfId="384" priority="110960" operator="between">
      <formula>$NG$30</formula>
      <formula>1000</formula>
    </cfRule>
    <cfRule type="cellIs" dxfId="383" priority="110961" operator="between">
      <formula>$NG$29</formula>
      <formula>$NG$30</formula>
    </cfRule>
    <cfRule type="cellIs" dxfId="382" priority="110962" operator="between">
      <formula>$NG$28</formula>
      <formula>$NG$29</formula>
    </cfRule>
    <cfRule type="cellIs" dxfId="381" priority="110963" operator="between">
      <formula>$NG$27</formula>
      <formula>$NG$28</formula>
    </cfRule>
  </conditionalFormatting>
  <conditionalFormatting sqref="OB1:OB1048576 OE1:OE1048576 OI1:OI1048576 OL1:OL1048576">
    <cfRule type="cellIs" dxfId="380" priority="111008" operator="between">
      <formula>$OO$26</formula>
      <formula>1000</formula>
    </cfRule>
    <cfRule type="cellIs" dxfId="379" priority="111009" operator="between">
      <formula>$OO$25</formula>
      <formula>$OO$26</formula>
    </cfRule>
    <cfRule type="cellIs" dxfId="378" priority="111010" operator="between">
      <formula>$OO$24</formula>
      <formula>$OO$25</formula>
    </cfRule>
    <cfRule type="cellIs" dxfId="377" priority="111011" operator="between">
      <formula>$OO$23</formula>
      <formula>$OO$24</formula>
    </cfRule>
  </conditionalFormatting>
  <conditionalFormatting sqref="OD1:OD1048576 OG1:OG1048576 OK1:OK1048576 ON1:ON1048576">
    <cfRule type="cellIs" dxfId="376" priority="111056" operator="between">
      <formula>$OO$30</formula>
      <formula>1000</formula>
    </cfRule>
    <cfRule type="cellIs" dxfId="375" priority="111057" operator="between">
      <formula>$OO$29</formula>
      <formula>$OO$30</formula>
    </cfRule>
    <cfRule type="cellIs" dxfId="374" priority="111058" operator="between">
      <formula>$OO$28</formula>
      <formula>$OO$29</formula>
    </cfRule>
    <cfRule type="cellIs" dxfId="373" priority="111059" operator="between">
      <formula>$OO$27</formula>
      <formula>$OO$28</formula>
    </cfRule>
  </conditionalFormatting>
  <conditionalFormatting sqref="PJ1:PJ1048576 PM1:PM1048576 PQ1:PQ1048576 PT1:PT1048576">
    <cfRule type="cellIs" dxfId="372" priority="111104" operator="between">
      <formula>$PW$26</formula>
      <formula>1000</formula>
    </cfRule>
    <cfRule type="cellIs" dxfId="371" priority="111105" operator="between">
      <formula>$PW$25</formula>
      <formula>$PW$26</formula>
    </cfRule>
    <cfRule type="cellIs" dxfId="370" priority="111106" operator="between">
      <formula>$PW$24</formula>
      <formula>$PW$25</formula>
    </cfRule>
    <cfRule type="cellIs" dxfId="369" priority="111107" operator="between">
      <formula>$PW$23</formula>
      <formula>$PW$24</formula>
    </cfRule>
  </conditionalFormatting>
  <conditionalFormatting sqref="PL1:PL1048576 PO1:PO1048576 PS1:PS1048576 PV1:PV1048576">
    <cfRule type="cellIs" dxfId="368" priority="111152" operator="between">
      <formula>$PW$30</formula>
      <formula>1000</formula>
    </cfRule>
    <cfRule type="cellIs" dxfId="367" priority="111153" operator="between">
      <formula>$PW$29</formula>
      <formula>$PW$30</formula>
    </cfRule>
    <cfRule type="cellIs" dxfId="366" priority="111154" operator="between">
      <formula>$PW$28</formula>
      <formula>$PW$29</formula>
    </cfRule>
    <cfRule type="cellIs" dxfId="365" priority="111155" operator="between">
      <formula>$PW$27</formula>
      <formula>$PW$28</formula>
    </cfRule>
  </conditionalFormatting>
  <conditionalFormatting sqref="QR1:QR1048576 QU1:QU1048576 QY1:QY1048576 RB1:RB1048576 TK1:TK30 TO1:TO30 TR1:TR30 WA1:WA30 WE1:WE30 WH1:WH30 TH1:TH30 VX1:VX30">
    <cfRule type="cellIs" dxfId="364" priority="111200" operator="between">
      <formula>$RE$26</formula>
      <formula>1000</formula>
    </cfRule>
    <cfRule type="cellIs" dxfId="363" priority="111201" operator="between">
      <formula>$RE$25</formula>
      <formula>$RE$26</formula>
    </cfRule>
    <cfRule type="cellIs" dxfId="362" priority="111202" operator="between">
      <formula>$RE$24</formula>
      <formula>$RE$25</formula>
    </cfRule>
    <cfRule type="cellIs" dxfId="361" priority="111203" operator="between">
      <formula>$RE$23</formula>
      <formula>$RE$24</formula>
    </cfRule>
  </conditionalFormatting>
  <conditionalFormatting sqref="QT1:QT1048576 QW1:QW1048576 RA1:RA1048576 RD1:RD1048576 TM1:TM30 TQ1:TQ30 TT1:TT30 WC1:WC30 WG1:WG30 WJ1:WJ30 TJ1:TJ30 VZ1:VZ30">
    <cfRule type="cellIs" dxfId="360" priority="111296" operator="between">
      <formula>$RE$30</formula>
      <formula>1000</formula>
    </cfRule>
    <cfRule type="cellIs" dxfId="359" priority="111297" operator="between">
      <formula>$RE$29</formula>
      <formula>$RE$30</formula>
    </cfRule>
    <cfRule type="cellIs" dxfId="358" priority="111298" operator="between">
      <formula>$RE$28</formula>
      <formula>$RE$29</formula>
    </cfRule>
    <cfRule type="cellIs" dxfId="357" priority="111299" operator="between">
      <formula>$RE$27</formula>
      <formula>$RE$28</formula>
    </cfRule>
  </conditionalFormatting>
  <conditionalFormatting sqref="RZ1:RZ1048576 SC1:SC1048576 SG1:SG1048576 SJ1:SJ1048576 US1:US30 UW1:UW30 UZ1:UZ30 UP1:UP30">
    <cfRule type="cellIs" dxfId="356" priority="111392" operator="between">
      <formula>$SM$26</formula>
      <formula>1000</formula>
    </cfRule>
    <cfRule type="cellIs" dxfId="355" priority="111393" operator="between">
      <formula>$SM$25</formula>
      <formula>$SM$26</formula>
    </cfRule>
    <cfRule type="cellIs" dxfId="354" priority="111394" operator="between">
      <formula>$SM$24</formula>
      <formula>$SM$25</formula>
    </cfRule>
    <cfRule type="cellIs" dxfId="353" priority="111395" operator="between">
      <formula>$SM$23</formula>
      <formula>$SM$24</formula>
    </cfRule>
  </conditionalFormatting>
  <conditionalFormatting sqref="SB1:SB1048576 SE1:SE1048576 SI1:SI1048576 SL1:SL1048576 UU1:UU30 UY1:UY30 VB1:VB30 UR1:UR30">
    <cfRule type="cellIs" dxfId="352" priority="111464" operator="between">
      <formula>$SM$30</formula>
      <formula>1000</formula>
    </cfRule>
    <cfRule type="cellIs" dxfId="351" priority="111465" operator="between">
      <formula>$SM$29</formula>
      <formula>$SM$30</formula>
    </cfRule>
    <cfRule type="cellIs" dxfId="350" priority="111466" operator="between">
      <formula>$SM$28</formula>
      <formula>$SM$29</formula>
    </cfRule>
    <cfRule type="cellIs" dxfId="349" priority="111467" operator="between">
      <formula>$SM$27</formula>
      <formula>$SM$28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51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6" customWidth="1"/>
    <col min="44" max="59" width="10.83203125" hidden="1" customWidth="1"/>
    <col min="60" max="70" width="10.83203125" style="36" customWidth="1"/>
    <col min="71" max="86" width="10.83203125" hidden="1" customWidth="1"/>
    <col min="87" max="97" width="10.83203125" style="36" customWidth="1"/>
    <col min="98" max="99" width="12.83203125" style="36" customWidth="1"/>
    <col min="100" max="119" width="10.83203125" hidden="1" customWidth="1"/>
    <col min="120" max="132" width="10.83203125" customWidth="1"/>
    <col min="133" max="133" width="10.83203125" style="36" customWidth="1"/>
    <col min="134" max="153" width="10.83203125" hidden="1" customWidth="1"/>
    <col min="154" max="166" width="10.83203125" customWidth="1"/>
    <col min="167" max="167" width="10.83203125" style="36" customWidth="1"/>
    <col min="168" max="187" width="10.83203125" hidden="1" customWidth="1"/>
    <col min="188" max="200" width="10.83203125" customWidth="1"/>
    <col min="201" max="201" width="10.83203125" style="36" customWidth="1"/>
    <col min="202" max="221" width="10.83203125" hidden="1" customWidth="1"/>
    <col min="222" max="234" width="10.83203125" customWidth="1"/>
    <col min="235" max="235" width="10.83203125" style="36" customWidth="1"/>
    <col min="236" max="255" width="10.83203125" hidden="1" customWidth="1"/>
    <col min="256" max="268" width="10.83203125" customWidth="1"/>
    <col min="269" max="269" width="10.83203125" style="36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7" t="s">
        <v>11</v>
      </c>
      <c r="H1" s="67" t="s">
        <v>12</v>
      </c>
      <c r="I1" s="67" t="s">
        <v>85</v>
      </c>
      <c r="J1" s="73" t="s">
        <v>107</v>
      </c>
      <c r="K1" s="69" t="s">
        <v>32</v>
      </c>
      <c r="L1" s="73" t="s">
        <v>159</v>
      </c>
      <c r="M1" s="69" t="s">
        <v>32</v>
      </c>
      <c r="N1" s="72" t="s">
        <v>14</v>
      </c>
      <c r="O1" s="69" t="s">
        <v>33</v>
      </c>
      <c r="P1" s="69" t="s">
        <v>32</v>
      </c>
      <c r="Q1" s="70" t="s">
        <v>197</v>
      </c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5" t="s">
        <v>226</v>
      </c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0" t="s">
        <v>266</v>
      </c>
      <c r="BT1" s="70"/>
      <c r="BU1" s="70"/>
      <c r="BV1" s="70"/>
      <c r="BW1" s="70"/>
      <c r="BX1" s="70"/>
      <c r="BY1" s="70"/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6" t="s">
        <v>14</v>
      </c>
      <c r="CU1" s="76"/>
      <c r="CV1" s="70" t="s">
        <v>192</v>
      </c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5" t="s">
        <v>203</v>
      </c>
      <c r="EE1" s="75"/>
      <c r="EF1" s="75"/>
      <c r="EG1" s="75"/>
      <c r="EH1" s="75"/>
      <c r="EI1" s="75"/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5"/>
      <c r="FL1" s="70" t="s">
        <v>204</v>
      </c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5" t="s">
        <v>206</v>
      </c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5"/>
      <c r="HP1" s="75"/>
      <c r="HQ1" s="75"/>
      <c r="HR1" s="75"/>
      <c r="HS1" s="75"/>
      <c r="HT1" s="75"/>
      <c r="HU1" s="75"/>
      <c r="HV1" s="75"/>
      <c r="HW1" s="75"/>
      <c r="HX1" s="75"/>
      <c r="HY1" s="75"/>
      <c r="HZ1" s="75"/>
      <c r="IA1" s="75"/>
      <c r="IB1" s="70" t="s">
        <v>205</v>
      </c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5" t="s">
        <v>211</v>
      </c>
      <c r="JK1" s="75"/>
      <c r="JL1" s="75"/>
      <c r="JM1" s="75"/>
      <c r="JN1" s="75"/>
      <c r="JO1" s="75"/>
      <c r="JP1" s="75"/>
      <c r="JQ1" s="75"/>
      <c r="JR1" s="75"/>
      <c r="JS1" s="75"/>
      <c r="JT1" s="75"/>
      <c r="JU1" s="75"/>
      <c r="JV1" s="75"/>
      <c r="JW1" s="75"/>
      <c r="JX1" s="75"/>
      <c r="JY1" s="75"/>
      <c r="JZ1" s="75"/>
      <c r="KA1" s="75"/>
      <c r="KB1" s="75"/>
      <c r="KC1" s="75"/>
      <c r="KD1" s="75"/>
      <c r="KE1" s="75"/>
      <c r="KF1" s="75"/>
      <c r="KG1" s="75"/>
      <c r="KH1" s="75"/>
      <c r="KI1" s="75"/>
      <c r="KJ1" s="75"/>
      <c r="KK1" s="75"/>
      <c r="KL1" s="75"/>
      <c r="KM1" s="75"/>
      <c r="KN1" s="75"/>
      <c r="KO1" s="75"/>
      <c r="KP1" s="75"/>
      <c r="KQ1" s="75"/>
      <c r="KR1" s="70" t="s">
        <v>222</v>
      </c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5" t="s">
        <v>225</v>
      </c>
      <c r="MA1" s="75"/>
      <c r="MB1" s="75"/>
      <c r="MC1" s="75"/>
      <c r="MD1" s="75"/>
      <c r="ME1" s="75"/>
      <c r="MF1" s="75"/>
      <c r="MG1" s="75"/>
      <c r="MH1" s="75"/>
      <c r="MI1" s="75"/>
      <c r="MJ1" s="75"/>
      <c r="MK1" s="75"/>
      <c r="ML1" s="75"/>
      <c r="MM1" s="75"/>
      <c r="MN1" s="75"/>
      <c r="MO1" s="75"/>
      <c r="MP1" s="75"/>
      <c r="MQ1" s="75"/>
      <c r="MR1" s="75"/>
      <c r="MS1" s="75"/>
      <c r="MT1" s="75"/>
      <c r="MU1" s="75"/>
      <c r="MV1" s="75"/>
      <c r="MW1" s="75"/>
      <c r="MX1" s="75"/>
      <c r="MY1" s="75"/>
      <c r="MZ1" s="75"/>
      <c r="NA1" s="75"/>
      <c r="NB1" s="75"/>
      <c r="NC1" s="75"/>
      <c r="ND1" s="75"/>
      <c r="NE1" s="75"/>
      <c r="NF1" s="75"/>
      <c r="NG1" s="75"/>
      <c r="NH1" s="70" t="s">
        <v>256</v>
      </c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5" t="s">
        <v>274</v>
      </c>
      <c r="OQ1" s="75"/>
      <c r="OR1" s="75"/>
      <c r="OS1" s="75"/>
      <c r="OT1" s="75"/>
      <c r="OU1" s="75"/>
      <c r="OV1" s="75"/>
      <c r="OW1" s="75"/>
      <c r="OX1" s="75"/>
      <c r="OY1" s="75"/>
      <c r="OZ1" s="75"/>
      <c r="PA1" s="75"/>
      <c r="PB1" s="75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0" t="s">
        <v>278</v>
      </c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5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5"/>
      <c r="SJ1" s="75"/>
      <c r="SK1" s="75"/>
      <c r="SL1" s="75"/>
      <c r="SM1" s="75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5"/>
      <c r="TW1" s="75"/>
      <c r="TX1" s="75"/>
      <c r="TY1" s="75"/>
      <c r="TZ1" s="75"/>
      <c r="UA1" s="75"/>
      <c r="UB1" s="75"/>
      <c r="UC1" s="75"/>
      <c r="UD1" s="75"/>
      <c r="UE1" s="75"/>
      <c r="UF1" s="75"/>
      <c r="UG1" s="75"/>
      <c r="UH1" s="75"/>
      <c r="UI1" s="75"/>
      <c r="UJ1" s="75"/>
      <c r="UK1" s="75"/>
      <c r="UL1" s="75"/>
      <c r="UM1" s="75"/>
      <c r="UN1" s="75"/>
      <c r="UO1" s="75"/>
      <c r="UP1" s="75"/>
      <c r="UQ1" s="75"/>
      <c r="UR1" s="75"/>
      <c r="US1" s="75"/>
      <c r="UT1" s="75"/>
      <c r="UU1" s="75"/>
      <c r="UV1" s="75"/>
      <c r="UW1" s="75"/>
      <c r="UX1" s="75"/>
      <c r="UY1" s="75"/>
      <c r="UZ1" s="75"/>
      <c r="VA1" s="75"/>
      <c r="VB1" s="75"/>
      <c r="VC1" s="75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5" t="s">
        <v>66</v>
      </c>
      <c r="WM1" s="75"/>
      <c r="WN1" s="75"/>
      <c r="WO1" s="75"/>
      <c r="WP1" s="75"/>
      <c r="WQ1" s="75"/>
      <c r="WR1" s="75"/>
      <c r="WS1" s="75"/>
      <c r="WT1" s="75"/>
      <c r="WU1" s="75"/>
      <c r="WV1" s="75"/>
      <c r="WW1" s="75"/>
      <c r="WX1" s="75"/>
      <c r="WY1" s="75"/>
      <c r="WZ1" s="75"/>
      <c r="XA1" s="75"/>
      <c r="XB1" s="75"/>
      <c r="XC1" s="75"/>
      <c r="XD1" s="75"/>
      <c r="XE1" s="75"/>
      <c r="XF1" s="75"/>
      <c r="XG1" s="75"/>
      <c r="XH1" s="75"/>
      <c r="XI1" s="75"/>
      <c r="XJ1" s="75"/>
      <c r="XK1" s="75"/>
      <c r="XL1" s="75"/>
    </row>
    <row r="2" spans="1:636" x14ac:dyDescent="0.2">
      <c r="A2" s="67"/>
      <c r="B2" s="67"/>
      <c r="C2" s="67"/>
      <c r="D2" s="67"/>
      <c r="E2" s="67"/>
      <c r="F2" s="68"/>
      <c r="G2" s="67"/>
      <c r="H2" s="67"/>
      <c r="I2" s="67"/>
      <c r="J2" s="73"/>
      <c r="K2" s="69"/>
      <c r="L2" s="73"/>
      <c r="M2" s="69"/>
      <c r="N2" s="72"/>
      <c r="O2" s="69"/>
      <c r="P2" s="69"/>
      <c r="Q2" s="71" t="s">
        <v>19</v>
      </c>
      <c r="R2" s="71"/>
      <c r="S2" s="71"/>
      <c r="T2" s="71"/>
      <c r="U2" s="71"/>
      <c r="V2" s="71" t="s">
        <v>20</v>
      </c>
      <c r="W2" s="71"/>
      <c r="X2" s="71"/>
      <c r="Y2" s="71"/>
      <c r="Z2" s="71"/>
      <c r="AA2" s="71" t="s">
        <v>23</v>
      </c>
      <c r="AB2" s="71"/>
      <c r="AC2" s="71"/>
      <c r="AD2" s="71"/>
      <c r="AE2" s="71"/>
      <c r="AF2" s="14"/>
      <c r="AG2" s="14" t="s">
        <v>99</v>
      </c>
      <c r="AH2" s="14" t="s">
        <v>132</v>
      </c>
      <c r="AI2" s="14" t="s">
        <v>21</v>
      </c>
      <c r="AJ2" s="14" t="s">
        <v>79</v>
      </c>
      <c r="AK2" s="14" t="s">
        <v>131</v>
      </c>
      <c r="AL2" s="14" t="s">
        <v>22</v>
      </c>
      <c r="AM2" s="14" t="s">
        <v>24</v>
      </c>
      <c r="AN2" s="14" t="s">
        <v>102</v>
      </c>
      <c r="AO2" s="14" t="s">
        <v>133</v>
      </c>
      <c r="AP2" s="14" t="s">
        <v>23</v>
      </c>
      <c r="AQ2" s="14" t="s">
        <v>18</v>
      </c>
      <c r="AR2" s="74" t="s">
        <v>19</v>
      </c>
      <c r="AS2" s="74"/>
      <c r="AT2" s="74"/>
      <c r="AU2" s="74"/>
      <c r="AV2" s="74"/>
      <c r="AW2" s="74" t="s">
        <v>20</v>
      </c>
      <c r="AX2" s="74"/>
      <c r="AY2" s="74"/>
      <c r="AZ2" s="74"/>
      <c r="BA2" s="74"/>
      <c r="BB2" s="74" t="s">
        <v>23</v>
      </c>
      <c r="BC2" s="74"/>
      <c r="BD2" s="74"/>
      <c r="BE2" s="74"/>
      <c r="BF2" s="74"/>
      <c r="BG2" s="13"/>
      <c r="BH2" s="13" t="s">
        <v>99</v>
      </c>
      <c r="BI2" s="13" t="s">
        <v>132</v>
      </c>
      <c r="BJ2" s="13" t="s">
        <v>21</v>
      </c>
      <c r="BK2" s="13" t="s">
        <v>79</v>
      </c>
      <c r="BL2" s="13" t="s">
        <v>131</v>
      </c>
      <c r="BM2" s="13" t="s">
        <v>22</v>
      </c>
      <c r="BN2" s="13" t="s">
        <v>24</v>
      </c>
      <c r="BO2" s="13" t="s">
        <v>102</v>
      </c>
      <c r="BP2" s="13" t="s">
        <v>133</v>
      </c>
      <c r="BQ2" s="13" t="s">
        <v>23</v>
      </c>
      <c r="BR2" s="13" t="s">
        <v>18</v>
      </c>
      <c r="BS2" s="71" t="s">
        <v>19</v>
      </c>
      <c r="BT2" s="71"/>
      <c r="BU2" s="71"/>
      <c r="BV2" s="71"/>
      <c r="BW2" s="71"/>
      <c r="BX2" s="71" t="s">
        <v>20</v>
      </c>
      <c r="BY2" s="71"/>
      <c r="BZ2" s="71"/>
      <c r="CA2" s="71"/>
      <c r="CB2" s="71"/>
      <c r="CC2" s="71" t="s">
        <v>23</v>
      </c>
      <c r="CD2" s="71"/>
      <c r="CE2" s="71"/>
      <c r="CF2" s="71"/>
      <c r="CG2" s="71"/>
      <c r="CH2" s="14"/>
      <c r="CI2" s="14" t="s">
        <v>99</v>
      </c>
      <c r="CJ2" s="14" t="s">
        <v>132</v>
      </c>
      <c r="CK2" s="14" t="s">
        <v>21</v>
      </c>
      <c r="CL2" s="14" t="s">
        <v>79</v>
      </c>
      <c r="CM2" s="14" t="s">
        <v>131</v>
      </c>
      <c r="CN2" s="14" t="s">
        <v>22</v>
      </c>
      <c r="CO2" s="14" t="s">
        <v>24</v>
      </c>
      <c r="CP2" s="14" t="s">
        <v>102</v>
      </c>
      <c r="CQ2" s="14" t="s">
        <v>133</v>
      </c>
      <c r="CR2" s="14" t="s">
        <v>23</v>
      </c>
      <c r="CS2" s="14" t="s">
        <v>18</v>
      </c>
      <c r="CT2" s="50" t="s">
        <v>24</v>
      </c>
      <c r="CU2" s="50" t="s">
        <v>23</v>
      </c>
      <c r="CV2" s="71" t="s">
        <v>19</v>
      </c>
      <c r="CW2" s="71"/>
      <c r="CX2" s="71"/>
      <c r="CY2" s="71"/>
      <c r="CZ2" s="71"/>
      <c r="DA2" s="71" t="s">
        <v>20</v>
      </c>
      <c r="DB2" s="71"/>
      <c r="DC2" s="71"/>
      <c r="DD2" s="71"/>
      <c r="DE2" s="71"/>
      <c r="DF2" s="71" t="s">
        <v>104</v>
      </c>
      <c r="DG2" s="71"/>
      <c r="DH2" s="71"/>
      <c r="DI2" s="71"/>
      <c r="DJ2" s="71"/>
      <c r="DK2" s="71" t="s">
        <v>23</v>
      </c>
      <c r="DL2" s="71"/>
      <c r="DM2" s="71"/>
      <c r="DN2" s="71"/>
      <c r="DO2" s="71"/>
      <c r="DP2" s="14" t="s">
        <v>99</v>
      </c>
      <c r="DQ2" s="14" t="s">
        <v>132</v>
      </c>
      <c r="DR2" s="14" t="s">
        <v>21</v>
      </c>
      <c r="DS2" s="14" t="s">
        <v>79</v>
      </c>
      <c r="DT2" s="14" t="s">
        <v>131</v>
      </c>
      <c r="DU2" s="14" t="s">
        <v>22</v>
      </c>
      <c r="DV2" s="14" t="s">
        <v>24</v>
      </c>
      <c r="DW2" s="14" t="s">
        <v>105</v>
      </c>
      <c r="DX2" s="14" t="s">
        <v>134</v>
      </c>
      <c r="DY2" s="14" t="s">
        <v>104</v>
      </c>
      <c r="DZ2" s="14" t="s">
        <v>102</v>
      </c>
      <c r="EA2" s="14" t="s">
        <v>133</v>
      </c>
      <c r="EB2" s="14" t="s">
        <v>23</v>
      </c>
      <c r="EC2" s="14" t="s">
        <v>18</v>
      </c>
      <c r="ED2" s="74" t="s">
        <v>19</v>
      </c>
      <c r="EE2" s="74"/>
      <c r="EF2" s="74"/>
      <c r="EG2" s="74"/>
      <c r="EH2" s="74"/>
      <c r="EI2" s="74" t="s">
        <v>20</v>
      </c>
      <c r="EJ2" s="74"/>
      <c r="EK2" s="74"/>
      <c r="EL2" s="74"/>
      <c r="EM2" s="74"/>
      <c r="EN2" s="74" t="s">
        <v>104</v>
      </c>
      <c r="EO2" s="74"/>
      <c r="EP2" s="74"/>
      <c r="EQ2" s="74"/>
      <c r="ER2" s="74"/>
      <c r="ES2" s="74" t="s">
        <v>23</v>
      </c>
      <c r="ET2" s="74"/>
      <c r="EU2" s="74"/>
      <c r="EV2" s="74"/>
      <c r="EW2" s="74"/>
      <c r="EX2" s="13" t="s">
        <v>99</v>
      </c>
      <c r="EY2" s="13" t="s">
        <v>132</v>
      </c>
      <c r="EZ2" s="13" t="s">
        <v>21</v>
      </c>
      <c r="FA2" s="13" t="s">
        <v>79</v>
      </c>
      <c r="FB2" s="13" t="s">
        <v>131</v>
      </c>
      <c r="FC2" s="13" t="s">
        <v>22</v>
      </c>
      <c r="FD2" s="13" t="s">
        <v>24</v>
      </c>
      <c r="FE2" s="13" t="s">
        <v>105</v>
      </c>
      <c r="FF2" s="13" t="s">
        <v>134</v>
      </c>
      <c r="FG2" s="13" t="s">
        <v>104</v>
      </c>
      <c r="FH2" s="13" t="s">
        <v>102</v>
      </c>
      <c r="FI2" s="13" t="s">
        <v>133</v>
      </c>
      <c r="FJ2" s="13" t="s">
        <v>23</v>
      </c>
      <c r="FK2" s="13" t="s">
        <v>18</v>
      </c>
      <c r="FL2" s="71" t="s">
        <v>19</v>
      </c>
      <c r="FM2" s="71"/>
      <c r="FN2" s="71"/>
      <c r="FO2" s="71"/>
      <c r="FP2" s="71"/>
      <c r="FQ2" s="71" t="s">
        <v>20</v>
      </c>
      <c r="FR2" s="71"/>
      <c r="FS2" s="71"/>
      <c r="FT2" s="71"/>
      <c r="FU2" s="71"/>
      <c r="FV2" s="71" t="s">
        <v>104</v>
      </c>
      <c r="FW2" s="71"/>
      <c r="FX2" s="71"/>
      <c r="FY2" s="71"/>
      <c r="FZ2" s="71"/>
      <c r="GA2" s="71" t="s">
        <v>23</v>
      </c>
      <c r="GB2" s="71"/>
      <c r="GC2" s="71"/>
      <c r="GD2" s="71"/>
      <c r="GE2" s="71"/>
      <c r="GF2" s="14" t="s">
        <v>99</v>
      </c>
      <c r="GG2" s="14" t="s">
        <v>132</v>
      </c>
      <c r="GH2" s="14" t="s">
        <v>21</v>
      </c>
      <c r="GI2" s="14" t="s">
        <v>79</v>
      </c>
      <c r="GJ2" s="14" t="s">
        <v>131</v>
      </c>
      <c r="GK2" s="14" t="s">
        <v>22</v>
      </c>
      <c r="GL2" s="14" t="s">
        <v>24</v>
      </c>
      <c r="GM2" s="14" t="s">
        <v>105</v>
      </c>
      <c r="GN2" s="14" t="s">
        <v>134</v>
      </c>
      <c r="GO2" s="14" t="s">
        <v>104</v>
      </c>
      <c r="GP2" s="14" t="s">
        <v>102</v>
      </c>
      <c r="GQ2" s="14" t="s">
        <v>133</v>
      </c>
      <c r="GR2" s="14" t="s">
        <v>23</v>
      </c>
      <c r="GS2" s="14" t="s">
        <v>18</v>
      </c>
      <c r="GT2" s="74" t="s">
        <v>19</v>
      </c>
      <c r="GU2" s="74"/>
      <c r="GV2" s="74"/>
      <c r="GW2" s="74"/>
      <c r="GX2" s="74"/>
      <c r="GY2" s="74" t="s">
        <v>20</v>
      </c>
      <c r="GZ2" s="74"/>
      <c r="HA2" s="74"/>
      <c r="HB2" s="74"/>
      <c r="HC2" s="74"/>
      <c r="HD2" s="74" t="s">
        <v>104</v>
      </c>
      <c r="HE2" s="74"/>
      <c r="HF2" s="74"/>
      <c r="HG2" s="74"/>
      <c r="HH2" s="74"/>
      <c r="HI2" s="74" t="s">
        <v>23</v>
      </c>
      <c r="HJ2" s="74"/>
      <c r="HK2" s="74"/>
      <c r="HL2" s="74"/>
      <c r="HM2" s="74"/>
      <c r="HN2" s="13" t="s">
        <v>99</v>
      </c>
      <c r="HO2" s="13" t="s">
        <v>132</v>
      </c>
      <c r="HP2" s="13" t="s">
        <v>21</v>
      </c>
      <c r="HQ2" s="13" t="s">
        <v>79</v>
      </c>
      <c r="HR2" s="13" t="s">
        <v>131</v>
      </c>
      <c r="HS2" s="13" t="s">
        <v>22</v>
      </c>
      <c r="HT2" s="13" t="s">
        <v>24</v>
      </c>
      <c r="HU2" s="13" t="s">
        <v>105</v>
      </c>
      <c r="HV2" s="13" t="s">
        <v>134</v>
      </c>
      <c r="HW2" s="13" t="s">
        <v>104</v>
      </c>
      <c r="HX2" s="13" t="s">
        <v>102</v>
      </c>
      <c r="HY2" s="13" t="s">
        <v>133</v>
      </c>
      <c r="HZ2" s="13" t="s">
        <v>23</v>
      </c>
      <c r="IA2" s="13" t="s">
        <v>18</v>
      </c>
      <c r="IB2" s="71" t="s">
        <v>19</v>
      </c>
      <c r="IC2" s="71"/>
      <c r="ID2" s="71"/>
      <c r="IE2" s="71"/>
      <c r="IF2" s="71"/>
      <c r="IG2" s="71" t="s">
        <v>20</v>
      </c>
      <c r="IH2" s="71"/>
      <c r="II2" s="71"/>
      <c r="IJ2" s="71"/>
      <c r="IK2" s="71"/>
      <c r="IL2" s="71" t="s">
        <v>104</v>
      </c>
      <c r="IM2" s="71"/>
      <c r="IN2" s="71"/>
      <c r="IO2" s="71"/>
      <c r="IP2" s="71"/>
      <c r="IQ2" s="71" t="s">
        <v>23</v>
      </c>
      <c r="IR2" s="71"/>
      <c r="IS2" s="71"/>
      <c r="IT2" s="71"/>
      <c r="IU2" s="71"/>
      <c r="IV2" s="14" t="s">
        <v>99</v>
      </c>
      <c r="IW2" s="14" t="s">
        <v>132</v>
      </c>
      <c r="IX2" s="14" t="s">
        <v>21</v>
      </c>
      <c r="IY2" s="14" t="s">
        <v>79</v>
      </c>
      <c r="IZ2" s="14" t="s">
        <v>131</v>
      </c>
      <c r="JA2" s="14" t="s">
        <v>22</v>
      </c>
      <c r="JB2" s="14" t="s">
        <v>24</v>
      </c>
      <c r="JC2" s="14" t="s">
        <v>105</v>
      </c>
      <c r="JD2" s="14" t="s">
        <v>134</v>
      </c>
      <c r="JE2" s="14" t="s">
        <v>104</v>
      </c>
      <c r="JF2" s="14" t="s">
        <v>102</v>
      </c>
      <c r="JG2" s="14" t="s">
        <v>133</v>
      </c>
      <c r="JH2" s="14" t="s">
        <v>23</v>
      </c>
      <c r="JI2" s="14" t="s">
        <v>18</v>
      </c>
      <c r="JJ2" s="74" t="s">
        <v>19</v>
      </c>
      <c r="JK2" s="74"/>
      <c r="JL2" s="74"/>
      <c r="JM2" s="74"/>
      <c r="JN2" s="74"/>
      <c r="JO2" s="74" t="s">
        <v>20</v>
      </c>
      <c r="JP2" s="74"/>
      <c r="JQ2" s="74"/>
      <c r="JR2" s="74"/>
      <c r="JS2" s="74"/>
      <c r="JT2" s="74" t="s">
        <v>104</v>
      </c>
      <c r="JU2" s="74"/>
      <c r="JV2" s="74"/>
      <c r="JW2" s="74"/>
      <c r="JX2" s="74"/>
      <c r="JY2" s="74" t="s">
        <v>23</v>
      </c>
      <c r="JZ2" s="74"/>
      <c r="KA2" s="74"/>
      <c r="KB2" s="74"/>
      <c r="KC2" s="74"/>
      <c r="KD2" s="13" t="s">
        <v>99</v>
      </c>
      <c r="KE2" s="13" t="s">
        <v>132</v>
      </c>
      <c r="KF2" s="13" t="s">
        <v>21</v>
      </c>
      <c r="KG2" s="13" t="s">
        <v>79</v>
      </c>
      <c r="KH2" s="13" t="s">
        <v>131</v>
      </c>
      <c r="KI2" s="13" t="s">
        <v>22</v>
      </c>
      <c r="KJ2" s="13" t="s">
        <v>24</v>
      </c>
      <c r="KK2" s="13" t="s">
        <v>105</v>
      </c>
      <c r="KL2" s="13" t="s">
        <v>134</v>
      </c>
      <c r="KM2" s="13" t="s">
        <v>104</v>
      </c>
      <c r="KN2" s="13" t="s">
        <v>102</v>
      </c>
      <c r="KO2" s="13" t="s">
        <v>133</v>
      </c>
      <c r="KP2" s="13" t="s">
        <v>23</v>
      </c>
      <c r="KQ2" s="13" t="s">
        <v>18</v>
      </c>
      <c r="KR2" s="71" t="s">
        <v>19</v>
      </c>
      <c r="KS2" s="71"/>
      <c r="KT2" s="71"/>
      <c r="KU2" s="71"/>
      <c r="KV2" s="71"/>
      <c r="KW2" s="71" t="s">
        <v>20</v>
      </c>
      <c r="KX2" s="71"/>
      <c r="KY2" s="71"/>
      <c r="KZ2" s="71"/>
      <c r="LA2" s="71"/>
      <c r="LB2" s="71" t="s">
        <v>104</v>
      </c>
      <c r="LC2" s="71"/>
      <c r="LD2" s="71"/>
      <c r="LE2" s="71"/>
      <c r="LF2" s="71"/>
      <c r="LG2" s="71" t="s">
        <v>23</v>
      </c>
      <c r="LH2" s="71"/>
      <c r="LI2" s="71"/>
      <c r="LJ2" s="71"/>
      <c r="LK2" s="71"/>
      <c r="LL2" s="14" t="s">
        <v>99</v>
      </c>
      <c r="LM2" s="14" t="s">
        <v>132</v>
      </c>
      <c r="LN2" s="14" t="s">
        <v>21</v>
      </c>
      <c r="LO2" s="14" t="s">
        <v>79</v>
      </c>
      <c r="LP2" s="14" t="s">
        <v>131</v>
      </c>
      <c r="LQ2" s="14" t="s">
        <v>22</v>
      </c>
      <c r="LR2" s="14" t="s">
        <v>24</v>
      </c>
      <c r="LS2" s="14" t="s">
        <v>105</v>
      </c>
      <c r="LT2" s="14" t="s">
        <v>134</v>
      </c>
      <c r="LU2" s="14" t="s">
        <v>104</v>
      </c>
      <c r="LV2" s="14" t="s">
        <v>102</v>
      </c>
      <c r="LW2" s="14" t="s">
        <v>133</v>
      </c>
      <c r="LX2" s="14" t="s">
        <v>23</v>
      </c>
      <c r="LY2" s="14" t="s">
        <v>18</v>
      </c>
      <c r="LZ2" s="74" t="s">
        <v>19</v>
      </c>
      <c r="MA2" s="74"/>
      <c r="MB2" s="74"/>
      <c r="MC2" s="74"/>
      <c r="MD2" s="74"/>
      <c r="ME2" s="74" t="s">
        <v>20</v>
      </c>
      <c r="MF2" s="74"/>
      <c r="MG2" s="74"/>
      <c r="MH2" s="74"/>
      <c r="MI2" s="74"/>
      <c r="MJ2" s="74" t="s">
        <v>104</v>
      </c>
      <c r="MK2" s="74"/>
      <c r="ML2" s="74"/>
      <c r="MM2" s="74"/>
      <c r="MN2" s="74"/>
      <c r="MO2" s="74" t="s">
        <v>23</v>
      </c>
      <c r="MP2" s="74"/>
      <c r="MQ2" s="74"/>
      <c r="MR2" s="74"/>
      <c r="MS2" s="74"/>
      <c r="MT2" s="13" t="s">
        <v>99</v>
      </c>
      <c r="MU2" s="13" t="s">
        <v>132</v>
      </c>
      <c r="MV2" s="13" t="s">
        <v>21</v>
      </c>
      <c r="MW2" s="13" t="s">
        <v>79</v>
      </c>
      <c r="MX2" s="13" t="s">
        <v>131</v>
      </c>
      <c r="MY2" s="13" t="s">
        <v>22</v>
      </c>
      <c r="MZ2" s="13" t="s">
        <v>24</v>
      </c>
      <c r="NA2" s="13" t="s">
        <v>105</v>
      </c>
      <c r="NB2" s="13" t="s">
        <v>134</v>
      </c>
      <c r="NC2" s="13" t="s">
        <v>104</v>
      </c>
      <c r="ND2" s="13" t="s">
        <v>102</v>
      </c>
      <c r="NE2" s="13" t="s">
        <v>133</v>
      </c>
      <c r="NF2" s="13" t="s">
        <v>23</v>
      </c>
      <c r="NG2" s="13" t="s">
        <v>18</v>
      </c>
      <c r="NH2" s="71" t="s">
        <v>19</v>
      </c>
      <c r="NI2" s="71"/>
      <c r="NJ2" s="71"/>
      <c r="NK2" s="71"/>
      <c r="NL2" s="71"/>
      <c r="NM2" s="71" t="s">
        <v>20</v>
      </c>
      <c r="NN2" s="71"/>
      <c r="NO2" s="71"/>
      <c r="NP2" s="71"/>
      <c r="NQ2" s="71"/>
      <c r="NR2" s="71" t="s">
        <v>104</v>
      </c>
      <c r="NS2" s="71"/>
      <c r="NT2" s="71"/>
      <c r="NU2" s="71"/>
      <c r="NV2" s="71"/>
      <c r="NW2" s="71" t="s">
        <v>23</v>
      </c>
      <c r="NX2" s="71"/>
      <c r="NY2" s="71"/>
      <c r="NZ2" s="71"/>
      <c r="OA2" s="71"/>
      <c r="OB2" s="14" t="s">
        <v>99</v>
      </c>
      <c r="OC2" s="14" t="s">
        <v>132</v>
      </c>
      <c r="OD2" s="14" t="s">
        <v>21</v>
      </c>
      <c r="OE2" s="14" t="s">
        <v>79</v>
      </c>
      <c r="OF2" s="14" t="s">
        <v>131</v>
      </c>
      <c r="OG2" s="14" t="s">
        <v>22</v>
      </c>
      <c r="OH2" s="14" t="s">
        <v>24</v>
      </c>
      <c r="OI2" s="14" t="s">
        <v>105</v>
      </c>
      <c r="OJ2" s="14" t="s">
        <v>134</v>
      </c>
      <c r="OK2" s="14" t="s">
        <v>104</v>
      </c>
      <c r="OL2" s="14" t="s">
        <v>102</v>
      </c>
      <c r="OM2" s="14" t="s">
        <v>133</v>
      </c>
      <c r="ON2" s="14" t="s">
        <v>23</v>
      </c>
      <c r="OO2" s="14" t="s">
        <v>18</v>
      </c>
      <c r="OP2" s="74" t="s">
        <v>19</v>
      </c>
      <c r="OQ2" s="74"/>
      <c r="OR2" s="74"/>
      <c r="OS2" s="74"/>
      <c r="OT2" s="74"/>
      <c r="OU2" s="74" t="s">
        <v>20</v>
      </c>
      <c r="OV2" s="74"/>
      <c r="OW2" s="74"/>
      <c r="OX2" s="74"/>
      <c r="OY2" s="74"/>
      <c r="OZ2" s="74" t="s">
        <v>104</v>
      </c>
      <c r="PA2" s="74"/>
      <c r="PB2" s="74"/>
      <c r="PC2" s="74"/>
      <c r="PD2" s="74"/>
      <c r="PE2" s="74" t="s">
        <v>23</v>
      </c>
      <c r="PF2" s="74"/>
      <c r="PG2" s="74"/>
      <c r="PH2" s="74"/>
      <c r="PI2" s="74"/>
      <c r="PJ2" s="13" t="s">
        <v>99</v>
      </c>
      <c r="PK2" s="13" t="s">
        <v>132</v>
      </c>
      <c r="PL2" s="13" t="s">
        <v>21</v>
      </c>
      <c r="PM2" s="13" t="s">
        <v>79</v>
      </c>
      <c r="PN2" s="13" t="s">
        <v>131</v>
      </c>
      <c r="PO2" s="13" t="s">
        <v>22</v>
      </c>
      <c r="PP2" s="13" t="s">
        <v>24</v>
      </c>
      <c r="PQ2" s="13" t="s">
        <v>105</v>
      </c>
      <c r="PR2" s="13" t="s">
        <v>134</v>
      </c>
      <c r="PS2" s="13" t="s">
        <v>104</v>
      </c>
      <c r="PT2" s="13" t="s">
        <v>102</v>
      </c>
      <c r="PU2" s="13" t="s">
        <v>133</v>
      </c>
      <c r="PV2" s="13" t="s">
        <v>23</v>
      </c>
      <c r="PW2" s="13" t="s">
        <v>18</v>
      </c>
      <c r="PX2" s="71" t="s">
        <v>19</v>
      </c>
      <c r="PY2" s="71"/>
      <c r="PZ2" s="71"/>
      <c r="QA2" s="71"/>
      <c r="QB2" s="71"/>
      <c r="QC2" s="71" t="s">
        <v>20</v>
      </c>
      <c r="QD2" s="71"/>
      <c r="QE2" s="71"/>
      <c r="QF2" s="71"/>
      <c r="QG2" s="71"/>
      <c r="QH2" s="71" t="s">
        <v>104</v>
      </c>
      <c r="QI2" s="71"/>
      <c r="QJ2" s="71"/>
      <c r="QK2" s="71"/>
      <c r="QL2" s="71"/>
      <c r="QM2" s="71" t="s">
        <v>23</v>
      </c>
      <c r="QN2" s="71"/>
      <c r="QO2" s="71"/>
      <c r="QP2" s="71"/>
      <c r="QQ2" s="71"/>
      <c r="QR2" s="14" t="s">
        <v>99</v>
      </c>
      <c r="QS2" s="14" t="s">
        <v>132</v>
      </c>
      <c r="QT2" s="14" t="s">
        <v>21</v>
      </c>
      <c r="QU2" s="14" t="s">
        <v>79</v>
      </c>
      <c r="QV2" s="14" t="s">
        <v>131</v>
      </c>
      <c r="QW2" s="14" t="s">
        <v>22</v>
      </c>
      <c r="QX2" s="14" t="s">
        <v>24</v>
      </c>
      <c r="QY2" s="14" t="s">
        <v>105</v>
      </c>
      <c r="QZ2" s="14" t="s">
        <v>134</v>
      </c>
      <c r="RA2" s="14" t="s">
        <v>104</v>
      </c>
      <c r="RB2" s="14" t="s">
        <v>102</v>
      </c>
      <c r="RC2" s="14" t="s">
        <v>133</v>
      </c>
      <c r="RD2" s="14" t="s">
        <v>23</v>
      </c>
      <c r="RE2" s="14" t="s">
        <v>18</v>
      </c>
      <c r="RF2" s="74" t="s">
        <v>19</v>
      </c>
      <c r="RG2" s="74"/>
      <c r="RH2" s="74"/>
      <c r="RI2" s="74"/>
      <c r="RJ2" s="74"/>
      <c r="RK2" s="74" t="s">
        <v>20</v>
      </c>
      <c r="RL2" s="74"/>
      <c r="RM2" s="74"/>
      <c r="RN2" s="74"/>
      <c r="RO2" s="74"/>
      <c r="RP2" s="74" t="s">
        <v>104</v>
      </c>
      <c r="RQ2" s="74"/>
      <c r="RR2" s="74"/>
      <c r="RS2" s="74"/>
      <c r="RT2" s="74"/>
      <c r="RU2" s="74" t="s">
        <v>23</v>
      </c>
      <c r="RV2" s="74"/>
      <c r="RW2" s="74"/>
      <c r="RX2" s="74"/>
      <c r="RY2" s="74"/>
      <c r="RZ2" s="13" t="s">
        <v>99</v>
      </c>
      <c r="SA2" s="13" t="s">
        <v>132</v>
      </c>
      <c r="SB2" s="13" t="s">
        <v>21</v>
      </c>
      <c r="SC2" s="13" t="s">
        <v>79</v>
      </c>
      <c r="SD2" s="13" t="s">
        <v>131</v>
      </c>
      <c r="SE2" s="13" t="s">
        <v>22</v>
      </c>
      <c r="SF2" s="13" t="s">
        <v>24</v>
      </c>
      <c r="SG2" s="13" t="s">
        <v>105</v>
      </c>
      <c r="SH2" s="13" t="s">
        <v>134</v>
      </c>
      <c r="SI2" s="13" t="s">
        <v>104</v>
      </c>
      <c r="SJ2" s="13" t="s">
        <v>102</v>
      </c>
      <c r="SK2" s="13" t="s">
        <v>133</v>
      </c>
      <c r="SL2" s="13" t="s">
        <v>23</v>
      </c>
      <c r="SM2" s="13" t="s">
        <v>18</v>
      </c>
      <c r="SN2" s="71" t="s">
        <v>19</v>
      </c>
      <c r="SO2" s="71"/>
      <c r="SP2" s="71"/>
      <c r="SQ2" s="71"/>
      <c r="SR2" s="71"/>
      <c r="SS2" s="71" t="s">
        <v>20</v>
      </c>
      <c r="ST2" s="71"/>
      <c r="SU2" s="71"/>
      <c r="SV2" s="71"/>
      <c r="SW2" s="71"/>
      <c r="SX2" s="71" t="s">
        <v>104</v>
      </c>
      <c r="SY2" s="71"/>
      <c r="SZ2" s="71"/>
      <c r="TA2" s="71"/>
      <c r="TB2" s="71"/>
      <c r="TC2" s="71" t="s">
        <v>23</v>
      </c>
      <c r="TD2" s="71"/>
      <c r="TE2" s="71"/>
      <c r="TF2" s="71"/>
      <c r="TG2" s="71"/>
      <c r="TH2" s="14" t="s">
        <v>99</v>
      </c>
      <c r="TI2" s="14" t="s">
        <v>132</v>
      </c>
      <c r="TJ2" s="14" t="s">
        <v>21</v>
      </c>
      <c r="TK2" s="14" t="s">
        <v>79</v>
      </c>
      <c r="TL2" s="14" t="s">
        <v>131</v>
      </c>
      <c r="TM2" s="14" t="s">
        <v>22</v>
      </c>
      <c r="TN2" s="14" t="s">
        <v>24</v>
      </c>
      <c r="TO2" s="14" t="s">
        <v>105</v>
      </c>
      <c r="TP2" s="14" t="s">
        <v>134</v>
      </c>
      <c r="TQ2" s="14" t="s">
        <v>104</v>
      </c>
      <c r="TR2" s="14" t="s">
        <v>102</v>
      </c>
      <c r="TS2" s="14" t="s">
        <v>133</v>
      </c>
      <c r="TT2" s="14" t="s">
        <v>23</v>
      </c>
      <c r="TU2" s="14" t="s">
        <v>18</v>
      </c>
      <c r="TV2" s="74" t="s">
        <v>19</v>
      </c>
      <c r="TW2" s="74"/>
      <c r="TX2" s="74"/>
      <c r="TY2" s="74"/>
      <c r="TZ2" s="74"/>
      <c r="UA2" s="74" t="s">
        <v>20</v>
      </c>
      <c r="UB2" s="74"/>
      <c r="UC2" s="74"/>
      <c r="UD2" s="74"/>
      <c r="UE2" s="74"/>
      <c r="UF2" s="74" t="s">
        <v>104</v>
      </c>
      <c r="UG2" s="74"/>
      <c r="UH2" s="74"/>
      <c r="UI2" s="74"/>
      <c r="UJ2" s="74"/>
      <c r="UK2" s="74" t="s">
        <v>23</v>
      </c>
      <c r="UL2" s="74"/>
      <c r="UM2" s="74"/>
      <c r="UN2" s="74"/>
      <c r="UO2" s="74"/>
      <c r="UP2" s="13" t="s">
        <v>99</v>
      </c>
      <c r="UQ2" s="13" t="s">
        <v>132</v>
      </c>
      <c r="UR2" s="13" t="s">
        <v>21</v>
      </c>
      <c r="US2" s="13" t="s">
        <v>79</v>
      </c>
      <c r="UT2" s="13" t="s">
        <v>131</v>
      </c>
      <c r="UU2" s="13" t="s">
        <v>22</v>
      </c>
      <c r="UV2" s="13" t="s">
        <v>24</v>
      </c>
      <c r="UW2" s="13" t="s">
        <v>105</v>
      </c>
      <c r="UX2" s="13" t="s">
        <v>134</v>
      </c>
      <c r="UY2" s="13" t="s">
        <v>104</v>
      </c>
      <c r="UZ2" s="13" t="s">
        <v>102</v>
      </c>
      <c r="VA2" s="13" t="s">
        <v>133</v>
      </c>
      <c r="VB2" s="13" t="s">
        <v>23</v>
      </c>
      <c r="VC2" s="13" t="s">
        <v>18</v>
      </c>
      <c r="VD2" s="71" t="s">
        <v>19</v>
      </c>
      <c r="VE2" s="71"/>
      <c r="VF2" s="71"/>
      <c r="VG2" s="71"/>
      <c r="VH2" s="71"/>
      <c r="VI2" s="71" t="s">
        <v>20</v>
      </c>
      <c r="VJ2" s="71"/>
      <c r="VK2" s="71"/>
      <c r="VL2" s="71"/>
      <c r="VM2" s="71"/>
      <c r="VN2" s="71" t="s">
        <v>104</v>
      </c>
      <c r="VO2" s="71"/>
      <c r="VP2" s="71"/>
      <c r="VQ2" s="71"/>
      <c r="VR2" s="71"/>
      <c r="VS2" s="71" t="s">
        <v>23</v>
      </c>
      <c r="VT2" s="71"/>
      <c r="VU2" s="71"/>
      <c r="VV2" s="71"/>
      <c r="VW2" s="71"/>
      <c r="VX2" s="14" t="s">
        <v>99</v>
      </c>
      <c r="VY2" s="14" t="s">
        <v>132</v>
      </c>
      <c r="VZ2" s="14" t="s">
        <v>21</v>
      </c>
      <c r="WA2" s="14" t="s">
        <v>79</v>
      </c>
      <c r="WB2" s="14" t="s">
        <v>131</v>
      </c>
      <c r="WC2" s="14" t="s">
        <v>22</v>
      </c>
      <c r="WD2" s="14" t="s">
        <v>24</v>
      </c>
      <c r="WE2" s="14" t="s">
        <v>105</v>
      </c>
      <c r="WF2" s="14" t="s">
        <v>134</v>
      </c>
      <c r="WG2" s="14" t="s">
        <v>104</v>
      </c>
      <c r="WH2" s="14" t="s">
        <v>102</v>
      </c>
      <c r="WI2" s="14" t="s">
        <v>133</v>
      </c>
      <c r="WJ2" s="14" t="s">
        <v>23</v>
      </c>
      <c r="WK2" s="14" t="s">
        <v>18</v>
      </c>
      <c r="WL2" s="74" t="s">
        <v>19</v>
      </c>
      <c r="WM2" s="74"/>
      <c r="WN2" s="74"/>
      <c r="WO2" s="74"/>
      <c r="WP2" s="74"/>
      <c r="WQ2" s="74" t="s">
        <v>20</v>
      </c>
      <c r="WR2" s="74"/>
      <c r="WS2" s="74"/>
      <c r="WT2" s="74"/>
      <c r="WU2" s="74"/>
      <c r="WV2" s="74" t="s">
        <v>23</v>
      </c>
      <c r="WW2" s="74"/>
      <c r="WX2" s="74"/>
      <c r="WY2" s="74"/>
      <c r="WZ2" s="74"/>
      <c r="XA2" s="13"/>
      <c r="XB2" s="13" t="s">
        <v>99</v>
      </c>
      <c r="XC2" s="13" t="s">
        <v>132</v>
      </c>
      <c r="XD2" s="13" t="s">
        <v>21</v>
      </c>
      <c r="XE2" s="13" t="s">
        <v>79</v>
      </c>
      <c r="XF2" s="13" t="s">
        <v>131</v>
      </c>
      <c r="XG2" s="13" t="s">
        <v>22</v>
      </c>
      <c r="XH2" s="13" t="s">
        <v>24</v>
      </c>
      <c r="XI2" s="13" t="s">
        <v>102</v>
      </c>
      <c r="XJ2" s="13" t="s">
        <v>133</v>
      </c>
      <c r="XK2" s="13" t="s">
        <v>23</v>
      </c>
      <c r="XL2" s="13" t="s">
        <v>18</v>
      </c>
    </row>
    <row r="3" spans="1:636" x14ac:dyDescent="0.2">
      <c r="A3" s="67"/>
      <c r="B3" s="67"/>
      <c r="C3" s="67"/>
      <c r="D3" s="67"/>
      <c r="E3" s="67"/>
      <c r="F3" s="68"/>
      <c r="G3" s="67"/>
      <c r="H3" s="67"/>
      <c r="I3" s="67"/>
      <c r="J3" s="73"/>
      <c r="K3" s="69"/>
      <c r="L3" s="73"/>
      <c r="M3" s="69"/>
      <c r="N3" s="72"/>
      <c r="O3" s="69"/>
      <c r="P3" s="69"/>
      <c r="Q3" s="14" t="s">
        <v>15</v>
      </c>
      <c r="R3" s="14" t="s">
        <v>16</v>
      </c>
      <c r="S3" s="14" t="s">
        <v>10</v>
      </c>
      <c r="T3" s="14" t="s">
        <v>130</v>
      </c>
      <c r="U3" s="14" t="s">
        <v>29</v>
      </c>
      <c r="V3" s="14" t="s">
        <v>15</v>
      </c>
      <c r="W3" s="14" t="s">
        <v>16</v>
      </c>
      <c r="X3" s="14" t="s">
        <v>10</v>
      </c>
      <c r="Y3" s="14" t="s">
        <v>130</v>
      </c>
      <c r="Z3" s="14" t="s">
        <v>29</v>
      </c>
      <c r="AA3" s="14" t="s">
        <v>15</v>
      </c>
      <c r="AB3" s="14" t="s">
        <v>16</v>
      </c>
      <c r="AC3" s="14" t="s">
        <v>10</v>
      </c>
      <c r="AD3" s="14" t="s">
        <v>130</v>
      </c>
      <c r="AE3" s="14" t="s">
        <v>29</v>
      </c>
      <c r="AF3" s="14" t="s">
        <v>54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130</v>
      </c>
      <c r="AV3" s="13" t="s">
        <v>29</v>
      </c>
      <c r="AW3" s="13" t="s">
        <v>15</v>
      </c>
      <c r="AX3" s="13" t="s">
        <v>16</v>
      </c>
      <c r="AY3" s="13" t="s">
        <v>10</v>
      </c>
      <c r="AZ3" s="13" t="s">
        <v>130</v>
      </c>
      <c r="BA3" s="13" t="s">
        <v>29</v>
      </c>
      <c r="BB3" s="13" t="s">
        <v>15</v>
      </c>
      <c r="BC3" s="13" t="s">
        <v>16</v>
      </c>
      <c r="BD3" s="13" t="s">
        <v>10</v>
      </c>
      <c r="BE3" s="13" t="s">
        <v>130</v>
      </c>
      <c r="BF3" s="13" t="s">
        <v>29</v>
      </c>
      <c r="BG3" s="13" t="s">
        <v>54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130</v>
      </c>
      <c r="BW3" s="14" t="s">
        <v>29</v>
      </c>
      <c r="BX3" s="14" t="s">
        <v>15</v>
      </c>
      <c r="BY3" s="14" t="s">
        <v>16</v>
      </c>
      <c r="BZ3" s="14" t="s">
        <v>10</v>
      </c>
      <c r="CA3" s="14" t="s">
        <v>130</v>
      </c>
      <c r="CB3" s="14" t="s">
        <v>29</v>
      </c>
      <c r="CC3" s="14" t="s">
        <v>15</v>
      </c>
      <c r="CD3" s="14" t="s">
        <v>16</v>
      </c>
      <c r="CE3" s="14" t="s">
        <v>10</v>
      </c>
      <c r="CF3" s="14" t="s">
        <v>130</v>
      </c>
      <c r="CG3" s="14" t="s">
        <v>29</v>
      </c>
      <c r="CH3" s="14" t="s">
        <v>54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0"/>
      <c r="CU3" s="50"/>
      <c r="CV3" s="14" t="s">
        <v>15</v>
      </c>
      <c r="CW3" s="14" t="s">
        <v>16</v>
      </c>
      <c r="CX3" s="14" t="s">
        <v>10</v>
      </c>
      <c r="CY3" s="14" t="s">
        <v>130</v>
      </c>
      <c r="CZ3" s="14" t="s">
        <v>29</v>
      </c>
      <c r="DA3" s="14" t="s">
        <v>15</v>
      </c>
      <c r="DB3" s="14" t="s">
        <v>16</v>
      </c>
      <c r="DC3" s="14" t="s">
        <v>10</v>
      </c>
      <c r="DD3" s="14" t="s">
        <v>130</v>
      </c>
      <c r="DE3" s="14" t="s">
        <v>29</v>
      </c>
      <c r="DF3" s="14" t="s">
        <v>15</v>
      </c>
      <c r="DG3" s="14" t="s">
        <v>16</v>
      </c>
      <c r="DH3" s="14" t="s">
        <v>10</v>
      </c>
      <c r="DI3" s="14" t="s">
        <v>130</v>
      </c>
      <c r="DJ3" s="14" t="s">
        <v>29</v>
      </c>
      <c r="DK3" s="14" t="s">
        <v>15</v>
      </c>
      <c r="DL3" s="14" t="s">
        <v>16</v>
      </c>
      <c r="DM3" s="14" t="s">
        <v>10</v>
      </c>
      <c r="DN3" s="14" t="s">
        <v>130</v>
      </c>
      <c r="DO3" s="14" t="s">
        <v>29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130</v>
      </c>
      <c r="EH3" s="13" t="s">
        <v>29</v>
      </c>
      <c r="EI3" s="13" t="s">
        <v>15</v>
      </c>
      <c r="EJ3" s="13" t="s">
        <v>16</v>
      </c>
      <c r="EK3" s="13" t="s">
        <v>10</v>
      </c>
      <c r="EL3" s="13" t="s">
        <v>130</v>
      </c>
      <c r="EM3" s="13" t="s">
        <v>29</v>
      </c>
      <c r="EN3" s="13" t="s">
        <v>15</v>
      </c>
      <c r="EO3" s="13" t="s">
        <v>16</v>
      </c>
      <c r="EP3" s="13" t="s">
        <v>10</v>
      </c>
      <c r="EQ3" s="13" t="s">
        <v>130</v>
      </c>
      <c r="ER3" s="13" t="s">
        <v>29</v>
      </c>
      <c r="ES3" s="13" t="s">
        <v>15</v>
      </c>
      <c r="ET3" s="13" t="s">
        <v>16</v>
      </c>
      <c r="EU3" s="13" t="s">
        <v>10</v>
      </c>
      <c r="EV3" s="13" t="s">
        <v>130</v>
      </c>
      <c r="EW3" s="13" t="s">
        <v>29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130</v>
      </c>
      <c r="FP3" s="14" t="s">
        <v>29</v>
      </c>
      <c r="FQ3" s="14" t="s">
        <v>15</v>
      </c>
      <c r="FR3" s="14" t="s">
        <v>16</v>
      </c>
      <c r="FS3" s="14" t="s">
        <v>10</v>
      </c>
      <c r="FT3" s="14" t="s">
        <v>130</v>
      </c>
      <c r="FU3" s="14" t="s">
        <v>29</v>
      </c>
      <c r="FV3" s="14" t="s">
        <v>15</v>
      </c>
      <c r="FW3" s="14" t="s">
        <v>16</v>
      </c>
      <c r="FX3" s="14" t="s">
        <v>10</v>
      </c>
      <c r="FY3" s="14" t="s">
        <v>130</v>
      </c>
      <c r="FZ3" s="14" t="s">
        <v>29</v>
      </c>
      <c r="GA3" s="14" t="s">
        <v>15</v>
      </c>
      <c r="GB3" s="14" t="s">
        <v>16</v>
      </c>
      <c r="GC3" s="14" t="s">
        <v>10</v>
      </c>
      <c r="GD3" s="14" t="s">
        <v>130</v>
      </c>
      <c r="GE3" s="14" t="s">
        <v>29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130</v>
      </c>
      <c r="GX3" s="13" t="s">
        <v>29</v>
      </c>
      <c r="GY3" s="13" t="s">
        <v>15</v>
      </c>
      <c r="GZ3" s="13" t="s">
        <v>16</v>
      </c>
      <c r="HA3" s="13" t="s">
        <v>10</v>
      </c>
      <c r="HB3" s="13" t="s">
        <v>130</v>
      </c>
      <c r="HC3" s="13" t="s">
        <v>29</v>
      </c>
      <c r="HD3" s="13" t="s">
        <v>15</v>
      </c>
      <c r="HE3" s="13" t="s">
        <v>16</v>
      </c>
      <c r="HF3" s="13" t="s">
        <v>10</v>
      </c>
      <c r="HG3" s="13" t="s">
        <v>130</v>
      </c>
      <c r="HH3" s="13" t="s">
        <v>29</v>
      </c>
      <c r="HI3" s="13" t="s">
        <v>15</v>
      </c>
      <c r="HJ3" s="13" t="s">
        <v>16</v>
      </c>
      <c r="HK3" s="13" t="s">
        <v>10</v>
      </c>
      <c r="HL3" s="13" t="s">
        <v>130</v>
      </c>
      <c r="HM3" s="13" t="s">
        <v>29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130</v>
      </c>
      <c r="IF3" s="14" t="s">
        <v>29</v>
      </c>
      <c r="IG3" s="14" t="s">
        <v>15</v>
      </c>
      <c r="IH3" s="14" t="s">
        <v>16</v>
      </c>
      <c r="II3" s="14" t="s">
        <v>10</v>
      </c>
      <c r="IJ3" s="14" t="s">
        <v>130</v>
      </c>
      <c r="IK3" s="14" t="s">
        <v>29</v>
      </c>
      <c r="IL3" s="14" t="s">
        <v>15</v>
      </c>
      <c r="IM3" s="14" t="s">
        <v>16</v>
      </c>
      <c r="IN3" s="14" t="s">
        <v>10</v>
      </c>
      <c r="IO3" s="14" t="s">
        <v>130</v>
      </c>
      <c r="IP3" s="14" t="s">
        <v>29</v>
      </c>
      <c r="IQ3" s="14" t="s">
        <v>15</v>
      </c>
      <c r="IR3" s="14" t="s">
        <v>16</v>
      </c>
      <c r="IS3" s="14" t="s">
        <v>10</v>
      </c>
      <c r="IT3" s="14" t="s">
        <v>130</v>
      </c>
      <c r="IU3" s="14" t="s">
        <v>29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130</v>
      </c>
      <c r="JN3" s="13" t="s">
        <v>29</v>
      </c>
      <c r="JO3" s="13" t="s">
        <v>15</v>
      </c>
      <c r="JP3" s="13" t="s">
        <v>16</v>
      </c>
      <c r="JQ3" s="13" t="s">
        <v>10</v>
      </c>
      <c r="JR3" s="13" t="s">
        <v>130</v>
      </c>
      <c r="JS3" s="13" t="s">
        <v>29</v>
      </c>
      <c r="JT3" s="13" t="s">
        <v>15</v>
      </c>
      <c r="JU3" s="13" t="s">
        <v>16</v>
      </c>
      <c r="JV3" s="13" t="s">
        <v>10</v>
      </c>
      <c r="JW3" s="13" t="s">
        <v>130</v>
      </c>
      <c r="JX3" s="13" t="s">
        <v>29</v>
      </c>
      <c r="JY3" s="13" t="s">
        <v>15</v>
      </c>
      <c r="JZ3" s="13" t="s">
        <v>16</v>
      </c>
      <c r="KA3" s="13" t="s">
        <v>10</v>
      </c>
      <c r="KB3" s="13" t="s">
        <v>130</v>
      </c>
      <c r="KC3" s="13" t="s">
        <v>29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130</v>
      </c>
      <c r="KV3" s="14" t="s">
        <v>29</v>
      </c>
      <c r="KW3" s="14" t="s">
        <v>15</v>
      </c>
      <c r="KX3" s="14" t="s">
        <v>16</v>
      </c>
      <c r="KY3" s="14" t="s">
        <v>10</v>
      </c>
      <c r="KZ3" s="14" t="s">
        <v>130</v>
      </c>
      <c r="LA3" s="14" t="s">
        <v>29</v>
      </c>
      <c r="LB3" s="14" t="s">
        <v>15</v>
      </c>
      <c r="LC3" s="14" t="s">
        <v>16</v>
      </c>
      <c r="LD3" s="14" t="s">
        <v>10</v>
      </c>
      <c r="LE3" s="14" t="s">
        <v>130</v>
      </c>
      <c r="LF3" s="14" t="s">
        <v>29</v>
      </c>
      <c r="LG3" s="14" t="s">
        <v>15</v>
      </c>
      <c r="LH3" s="14" t="s">
        <v>16</v>
      </c>
      <c r="LI3" s="14" t="s">
        <v>10</v>
      </c>
      <c r="LJ3" s="14" t="s">
        <v>130</v>
      </c>
      <c r="LK3" s="14" t="s">
        <v>29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130</v>
      </c>
      <c r="MD3" s="13" t="s">
        <v>29</v>
      </c>
      <c r="ME3" s="13" t="s">
        <v>15</v>
      </c>
      <c r="MF3" s="13" t="s">
        <v>16</v>
      </c>
      <c r="MG3" s="13" t="s">
        <v>10</v>
      </c>
      <c r="MH3" s="13" t="s">
        <v>130</v>
      </c>
      <c r="MI3" s="13" t="s">
        <v>29</v>
      </c>
      <c r="MJ3" s="13" t="s">
        <v>15</v>
      </c>
      <c r="MK3" s="13" t="s">
        <v>16</v>
      </c>
      <c r="ML3" s="13" t="s">
        <v>10</v>
      </c>
      <c r="MM3" s="13" t="s">
        <v>130</v>
      </c>
      <c r="MN3" s="13" t="s">
        <v>29</v>
      </c>
      <c r="MO3" s="13" t="s">
        <v>15</v>
      </c>
      <c r="MP3" s="13" t="s">
        <v>16</v>
      </c>
      <c r="MQ3" s="13" t="s">
        <v>10</v>
      </c>
      <c r="MR3" s="13" t="s">
        <v>130</v>
      </c>
      <c r="MS3" s="13" t="s">
        <v>29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130</v>
      </c>
      <c r="NL3" s="14" t="s">
        <v>29</v>
      </c>
      <c r="NM3" s="14" t="s">
        <v>15</v>
      </c>
      <c r="NN3" s="14" t="s">
        <v>16</v>
      </c>
      <c r="NO3" s="14" t="s">
        <v>10</v>
      </c>
      <c r="NP3" s="14" t="s">
        <v>130</v>
      </c>
      <c r="NQ3" s="14" t="s">
        <v>29</v>
      </c>
      <c r="NR3" s="14" t="s">
        <v>15</v>
      </c>
      <c r="NS3" s="14" t="s">
        <v>16</v>
      </c>
      <c r="NT3" s="14" t="s">
        <v>10</v>
      </c>
      <c r="NU3" s="14" t="s">
        <v>130</v>
      </c>
      <c r="NV3" s="14" t="s">
        <v>29</v>
      </c>
      <c r="NW3" s="14" t="s">
        <v>15</v>
      </c>
      <c r="NX3" s="14" t="s">
        <v>16</v>
      </c>
      <c r="NY3" s="14" t="s">
        <v>10</v>
      </c>
      <c r="NZ3" s="14" t="s">
        <v>130</v>
      </c>
      <c r="OA3" s="14" t="s">
        <v>29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130</v>
      </c>
      <c r="OT3" s="13" t="s">
        <v>29</v>
      </c>
      <c r="OU3" s="13" t="s">
        <v>15</v>
      </c>
      <c r="OV3" s="13" t="s">
        <v>16</v>
      </c>
      <c r="OW3" s="13" t="s">
        <v>10</v>
      </c>
      <c r="OX3" s="13" t="s">
        <v>130</v>
      </c>
      <c r="OY3" s="13" t="s">
        <v>29</v>
      </c>
      <c r="OZ3" s="13" t="s">
        <v>15</v>
      </c>
      <c r="PA3" s="13" t="s">
        <v>16</v>
      </c>
      <c r="PB3" s="13" t="s">
        <v>10</v>
      </c>
      <c r="PC3" s="13" t="s">
        <v>130</v>
      </c>
      <c r="PD3" s="13" t="s">
        <v>29</v>
      </c>
      <c r="PE3" s="13" t="s">
        <v>15</v>
      </c>
      <c r="PF3" s="13" t="s">
        <v>16</v>
      </c>
      <c r="PG3" s="13" t="s">
        <v>10</v>
      </c>
      <c r="PH3" s="13" t="s">
        <v>130</v>
      </c>
      <c r="PI3" s="13" t="s">
        <v>29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130</v>
      </c>
      <c r="QB3" s="14" t="s">
        <v>29</v>
      </c>
      <c r="QC3" s="14" t="s">
        <v>15</v>
      </c>
      <c r="QD3" s="14" t="s">
        <v>16</v>
      </c>
      <c r="QE3" s="14" t="s">
        <v>10</v>
      </c>
      <c r="QF3" s="14" t="s">
        <v>130</v>
      </c>
      <c r="QG3" s="14" t="s">
        <v>29</v>
      </c>
      <c r="QH3" s="14" t="s">
        <v>15</v>
      </c>
      <c r="QI3" s="14" t="s">
        <v>16</v>
      </c>
      <c r="QJ3" s="14" t="s">
        <v>10</v>
      </c>
      <c r="QK3" s="14" t="s">
        <v>130</v>
      </c>
      <c r="QL3" s="14" t="s">
        <v>29</v>
      </c>
      <c r="QM3" s="14" t="s">
        <v>15</v>
      </c>
      <c r="QN3" s="14" t="s">
        <v>16</v>
      </c>
      <c r="QO3" s="14" t="s">
        <v>10</v>
      </c>
      <c r="QP3" s="14" t="s">
        <v>130</v>
      </c>
      <c r="QQ3" s="14" t="s">
        <v>29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130</v>
      </c>
      <c r="RJ3" s="13" t="s">
        <v>29</v>
      </c>
      <c r="RK3" s="13" t="s">
        <v>15</v>
      </c>
      <c r="RL3" s="13" t="s">
        <v>16</v>
      </c>
      <c r="RM3" s="13" t="s">
        <v>10</v>
      </c>
      <c r="RN3" s="13" t="s">
        <v>130</v>
      </c>
      <c r="RO3" s="13" t="s">
        <v>29</v>
      </c>
      <c r="RP3" s="13" t="s">
        <v>15</v>
      </c>
      <c r="RQ3" s="13" t="s">
        <v>16</v>
      </c>
      <c r="RR3" s="13" t="s">
        <v>10</v>
      </c>
      <c r="RS3" s="13" t="s">
        <v>130</v>
      </c>
      <c r="RT3" s="13" t="s">
        <v>29</v>
      </c>
      <c r="RU3" s="13" t="s">
        <v>15</v>
      </c>
      <c r="RV3" s="13" t="s">
        <v>16</v>
      </c>
      <c r="RW3" s="13" t="s">
        <v>10</v>
      </c>
      <c r="RX3" s="13" t="s">
        <v>130</v>
      </c>
      <c r="RY3" s="13" t="s">
        <v>29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130</v>
      </c>
      <c r="SR3" s="14" t="s">
        <v>29</v>
      </c>
      <c r="SS3" s="14" t="s">
        <v>15</v>
      </c>
      <c r="ST3" s="14" t="s">
        <v>16</v>
      </c>
      <c r="SU3" s="14" t="s">
        <v>10</v>
      </c>
      <c r="SV3" s="14" t="s">
        <v>130</v>
      </c>
      <c r="SW3" s="14" t="s">
        <v>29</v>
      </c>
      <c r="SX3" s="14" t="s">
        <v>15</v>
      </c>
      <c r="SY3" s="14" t="s">
        <v>16</v>
      </c>
      <c r="SZ3" s="14" t="s">
        <v>10</v>
      </c>
      <c r="TA3" s="14" t="s">
        <v>130</v>
      </c>
      <c r="TB3" s="14" t="s">
        <v>29</v>
      </c>
      <c r="TC3" s="14" t="s">
        <v>15</v>
      </c>
      <c r="TD3" s="14" t="s">
        <v>16</v>
      </c>
      <c r="TE3" s="14" t="s">
        <v>10</v>
      </c>
      <c r="TF3" s="14" t="s">
        <v>130</v>
      </c>
      <c r="TG3" s="14" t="s">
        <v>29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130</v>
      </c>
      <c r="TZ3" s="13" t="s">
        <v>29</v>
      </c>
      <c r="UA3" s="13" t="s">
        <v>15</v>
      </c>
      <c r="UB3" s="13" t="s">
        <v>16</v>
      </c>
      <c r="UC3" s="13" t="s">
        <v>10</v>
      </c>
      <c r="UD3" s="13" t="s">
        <v>130</v>
      </c>
      <c r="UE3" s="13" t="s">
        <v>29</v>
      </c>
      <c r="UF3" s="13" t="s">
        <v>15</v>
      </c>
      <c r="UG3" s="13" t="s">
        <v>16</v>
      </c>
      <c r="UH3" s="13" t="s">
        <v>10</v>
      </c>
      <c r="UI3" s="13" t="s">
        <v>130</v>
      </c>
      <c r="UJ3" s="13" t="s">
        <v>29</v>
      </c>
      <c r="UK3" s="13" t="s">
        <v>15</v>
      </c>
      <c r="UL3" s="13" t="s">
        <v>16</v>
      </c>
      <c r="UM3" s="13" t="s">
        <v>10</v>
      </c>
      <c r="UN3" s="13" t="s">
        <v>130</v>
      </c>
      <c r="UO3" s="13" t="s">
        <v>29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130</v>
      </c>
      <c r="VH3" s="14" t="s">
        <v>29</v>
      </c>
      <c r="VI3" s="14" t="s">
        <v>15</v>
      </c>
      <c r="VJ3" s="14" t="s">
        <v>16</v>
      </c>
      <c r="VK3" s="14" t="s">
        <v>10</v>
      </c>
      <c r="VL3" s="14" t="s">
        <v>130</v>
      </c>
      <c r="VM3" s="14" t="s">
        <v>29</v>
      </c>
      <c r="VN3" s="14" t="s">
        <v>15</v>
      </c>
      <c r="VO3" s="14" t="s">
        <v>16</v>
      </c>
      <c r="VP3" s="14" t="s">
        <v>10</v>
      </c>
      <c r="VQ3" s="14" t="s">
        <v>130</v>
      </c>
      <c r="VR3" s="14" t="s">
        <v>29</v>
      </c>
      <c r="VS3" s="14" t="s">
        <v>15</v>
      </c>
      <c r="VT3" s="14" t="s">
        <v>16</v>
      </c>
      <c r="VU3" s="14" t="s">
        <v>10</v>
      </c>
      <c r="VV3" s="14" t="s">
        <v>130</v>
      </c>
      <c r="VW3" s="14" t="s">
        <v>29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130</v>
      </c>
      <c r="WP3" s="13" t="s">
        <v>29</v>
      </c>
      <c r="WQ3" s="13" t="s">
        <v>15</v>
      </c>
      <c r="WR3" s="13" t="s">
        <v>16</v>
      </c>
      <c r="WS3" s="13" t="s">
        <v>10</v>
      </c>
      <c r="WT3" s="13" t="s">
        <v>130</v>
      </c>
      <c r="WU3" s="13" t="s">
        <v>29</v>
      </c>
      <c r="WV3" s="13" t="s">
        <v>15</v>
      </c>
      <c r="WW3" s="13" t="s">
        <v>16</v>
      </c>
      <c r="WX3" s="13" t="s">
        <v>10</v>
      </c>
      <c r="WY3" s="13" t="s">
        <v>130</v>
      </c>
      <c r="WZ3" s="13" t="s">
        <v>29</v>
      </c>
      <c r="XA3" s="13" t="s">
        <v>54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DD"),SUMPRODUCT((H$4:H$20&lt;&gt;"")*(H$4:H$20&lt;&gt;"No DD")*(E$4:E$20&gt;E4))+1,IF(H4="No DD",SUMPRODUCT((H$4:H$20="No DD")*(E$4:E$20&gt;E4))+1+SUMPRODUCT((H$4:H$20&lt;&gt;"")*(H$4:H$20&lt;&gt;"No DD")),""))</f>
        <v>1</v>
      </c>
      <c r="B4" s="5" t="s">
        <v>94</v>
      </c>
      <c r="C4" s="4" t="s">
        <v>8</v>
      </c>
      <c r="D4" s="4" t="s">
        <v>93</v>
      </c>
      <c r="E4" s="9">
        <f>SUM(J4,L4,N4)</f>
        <v>95.03</v>
      </c>
      <c r="F4" s="3" t="str">
        <f>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,AND(TH4&gt;=TU$22,TH4&lt;&gt;"",TJ4&gt;=TU$26,TJ4&lt;&gt;""),AND(TK4&gt;=TU$22,TK4&lt;&gt;"",TM4&gt;=TU$26,TM4&lt;&gt;""),AND(TO4&gt;=TU$22,TO4&lt;&gt;"",TQ4&gt;=TU$26,TQ4&lt;&gt;""),AND(TR4&gt;=TU$22,TR4&lt;&gt;"",TT4&gt;=TU$26,TT4&lt;&gt;""),AND(UP4&gt;=VC$22,UP4&lt;&gt;"",UR4&gt;=VC$26,UR4&lt;&gt;""),AND(US4&gt;=VC$22,US4&lt;&gt;"",UU4&gt;=VC$26,UU4&lt;&gt;""),AND(UW4&gt;=VC$22,UW4&lt;&gt;"",UY4&gt;=VC$26,UY4&lt;&gt;""),AND(UZ4&gt;=VC$22,UZ4&lt;&gt;"",VB4&gt;=VC$26,VB4&lt;&gt;""),AND(VX4&gt;=WK$22,VX4&lt;&gt;"",VZ4&gt;=WK$26,VZ4&lt;&gt;""),AND(WA4&gt;=WK$22,WA4&lt;&gt;"",WC4&gt;=WK$26,WC4&lt;&gt;""),AND(WE4&gt;=WK$22,WE4&lt;&gt;"",WG4&gt;=WK$26,WG4&lt;&gt;""),AND(WH4&gt;=WK$22,WH4&lt;&gt;"",WJ4&gt;=WK$26,WJ4&lt;&gt;"")),"P","")</f>
        <v>P</v>
      </c>
      <c r="G4" s="3" t="str">
        <f>IF(OR(AND(AI4&gt;=AQ$26,AI4&lt;&gt;"",AF4=""),AND(AL4&gt;=AQ$26,AL4&lt;&gt;"",AF4=""),AND(AP4&gt;=AQ$26,AP4&lt;&gt;"",AF4=""),AND(BJ4&gt;=BR$26,BJ4&lt;&gt;"",BG4=""),AND(BM4&gt;=BR$26,BM4&lt;&gt;"",BG4=""),AND(BQ4&gt;=BR$26,BQ4&lt;&gt;"",BG4=""),AND(CK4&gt;=CS$26,CK4&lt;&gt;"",CH4=""),AND(CN4&gt;=CS$26,CN4&lt;&gt;"",CH4=""),AND(CR4&gt;=CS$26,CR4&lt;&gt;"",CH4=""),AND(DR4&gt;=EC$26,DR4&lt;&gt;""),AND(DU4&gt;=EC$26,DU4&lt;&gt;""),AND(DY4&gt;=EC$26,DY4&lt;&gt;""),AND(EB4&gt;=EC$26,EB4&lt;&gt;""),AND(EZ4&gt;=FK$26,EZ4&lt;&gt;""),AND(FC4&gt;=FK$26,FC4&lt;&gt;""),AND(FG4&gt;=FK$26,FG4&lt;&gt;""),AND(FJ4&gt;=FK$26,FJ4&lt;&gt;""),AND(GH4&gt;=GS$26,GH4&lt;&gt;""),AND(GK4&gt;=GS$26,GK4&lt;&gt;""),AND(GO4&gt;=GS$26,GO4&lt;&gt;""),AND(GR4&gt;=GS$26,GR4&lt;&gt;""),AND(HP4&gt;=IA$26,HP4&lt;&gt;""),AND(HS4&gt;=IA$26,HS4&lt;&gt;""),AND(HW4&gt;=IA$26,HW4&lt;&gt;""),AND(HZ4&gt;=IA$26,HZ4&lt;&gt;""),AND(IX4&gt;=JI$26,IX4&lt;&gt;""),AND(JA4&gt;=JI$26,JA4&lt;&gt;""),AND(JE4&gt;=JI$26,JE4&lt;&gt;""),AND(JH4&gt;=JI$26,JH4&lt;&gt;""),AND(KF4&gt;=KQ$26,KF4&lt;&gt;""),AND(KI4&gt;=KQ$26,KI4&lt;&gt;""),AND(KM4&gt;=KQ$26,KM4&lt;&gt;""),AND(KP4&gt;=KQ$26,KP4&lt;&gt;""),AND(LN4&gt;=LY$26,LN4&lt;&gt;""),AND(LQ4&gt;=LY$26,LQ4&lt;&gt;""),AND(LU4&gt;=LY$26,LU4&lt;&gt;""),AND(LX4&gt;=LY$26,LX4&lt;&gt;""),AND(MV4&gt;=NG$26,MV4&lt;&gt;""),AND(MY4&gt;=NG$26,MY4&lt;&gt;""),AND(NC4&gt;=NG$26,NC4&lt;&gt;""),AND(NF4&gt;=NG$26,NF4&lt;&gt;""),AND(OD4&gt;=OO$26,OD4&lt;&gt;""),AND(OG4&gt;=OO$26,OG4&lt;&gt;""),AND(OK4&gt;=OO$26,OK4&lt;&gt;""),AND(ON4&gt;=OO$26,ON4&lt;&gt;""),AND(PL4&gt;=PW$26,PL4&lt;&gt;""),AND(PO4&gt;=PW$26,PO4&lt;&gt;""),AND(PS4&gt;=PW$26,PS4&lt;&gt;""),AND(PV4&gt;=PW$26,PV4&lt;&gt;""),AND(QT4&gt;=RE$26,QT4&lt;&gt;""),AND(QW4&gt;=RE$26,QW4&lt;&gt;""),AND(RA4&gt;=RE$26,RA4&lt;&gt;""),AND(RD4&gt;=RE$26,RD4&lt;&gt;""),AND(SB4&gt;=SM$26,SB4&lt;&gt;""),AND(SE4&gt;=SM$26,SE4&lt;&gt;""),AND(SI4&gt;=SM$26,SI4&lt;&gt;""),AND(SL4&gt;=SM$26,SL4&lt;&gt;""),AND(TJ4&gt;=TU$26,TJ4&lt;&gt;""),AND(TM4&gt;=TU$26,TM4&lt;&gt;""),AND(TQ4&gt;=TU$26,TQ4&lt;&gt;""),AND(TT4&gt;=TU$26,TT4&lt;&gt;""),AND(UR4&gt;=VC$26,UR4&lt;&gt;""),AND(UU4&gt;=VC$26,UU4&lt;&gt;""),AND(UY4&gt;=VC$26,UY4&lt;&gt;""),AND(VB4&gt;=VC$26,VB4&lt;&gt;""),AND(VZ4&gt;=WK$26,VZ4&lt;&gt;""),AND(WC4&gt;=WK$26,WC4&lt;&gt;""),AND(WG4&gt;=WK$26,WG4&lt;&gt;""),AND(WJ4&gt;=WK$26,WJ4&lt;&gt;"")),"P","")</f>
        <v>P</v>
      </c>
      <c r="H4" s="36" t="str">
        <f>IF(AND(G4="P",F4=""),"No DD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Merit",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Excellence",IF(I4="P","Worlds Team",IF(F4="P","National Team","")))))</f>
        <v>Worlds Team</v>
      </c>
      <c r="I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 t="str">
        <f>IF(MAX(CT4,CU4)&gt;0,MAX(CT4,CU4),"")</f>
        <v/>
      </c>
      <c r="O4" s="11" t="str">
        <f>IF(N4="","",IF(N4=CT4,"("&amp;CT$2&amp;")",IF(N4=CU4,"("&amp;CU$2&amp;")")))</f>
        <v/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/>
      </c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7"/>
      <c r="AG4" s="38" t="str">
        <f>IF(S4&gt;0,S4,"")</f>
        <v/>
      </c>
      <c r="AH4" s="38" t="str">
        <f>IF(T4&gt;0,T4,"")</f>
        <v/>
      </c>
      <c r="AI4" s="40" t="str">
        <f>IF(SUM(Q4:T4)-U4&gt;0,SUM(Q4:T4)-U4,"")</f>
        <v/>
      </c>
      <c r="AJ4" s="40" t="str">
        <f>IF(X4&gt;0,X4,"")</f>
        <v/>
      </c>
      <c r="AK4" s="40" t="str">
        <f>IF(Y4&gt;0,Y4,"")</f>
        <v/>
      </c>
      <c r="AL4" s="40" t="str">
        <f>IF(SUM(V4:Y4)-Z4&gt;0,SUM(V4:Y4)-Z4,"")</f>
        <v/>
      </c>
      <c r="AM4" s="40" t="str">
        <f>IF(AI4="","",MAX(AI4,AL4))</f>
        <v/>
      </c>
      <c r="AN4" s="40" t="str">
        <f>IF(AC4&gt;0,AC4,"")</f>
        <v/>
      </c>
      <c r="AO4" s="40" t="str">
        <f>IF(AD4&gt;0,AD4,"")</f>
        <v/>
      </c>
      <c r="AP4" s="40" t="str">
        <f>IF(SUM(AA4:AD4)-AE4&gt;0,SUM(AA4:AD4)-AE4,"")</f>
        <v/>
      </c>
      <c r="AQ4" s="40" t="str">
        <f>IF(SUM(AM4,AP4)&gt;0,SUM(AM4,AP4),"")</f>
        <v/>
      </c>
      <c r="AR4" s="26">
        <v>8.9</v>
      </c>
      <c r="AS4" s="26">
        <v>9.4499999999999993</v>
      </c>
      <c r="AT4" s="26">
        <v>11.8</v>
      </c>
      <c r="AU4" s="26">
        <v>17.059999999999999</v>
      </c>
      <c r="AV4" s="26">
        <v>0</v>
      </c>
      <c r="AW4" s="26">
        <v>8.6</v>
      </c>
      <c r="AX4" s="26">
        <v>9.15</v>
      </c>
      <c r="AY4" s="26">
        <v>12.4</v>
      </c>
      <c r="AZ4" s="26">
        <v>16.04</v>
      </c>
      <c r="BA4" s="26">
        <v>0.2</v>
      </c>
      <c r="BB4" s="26">
        <v>9</v>
      </c>
      <c r="BC4" s="26">
        <v>9.1999999999999993</v>
      </c>
      <c r="BD4" s="26">
        <v>11.8</v>
      </c>
      <c r="BE4" s="26">
        <v>17.100000000000001</v>
      </c>
      <c r="BF4" s="26">
        <v>0</v>
      </c>
      <c r="BG4" s="28"/>
      <c r="BH4" s="39">
        <f>IF(AT4&gt;0,AT4,"")</f>
        <v>11.8</v>
      </c>
      <c r="BI4" s="39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2">
        <v>3.35</v>
      </c>
      <c r="BT4" s="22">
        <v>3.45</v>
      </c>
      <c r="BU4" s="22">
        <v>5.4</v>
      </c>
      <c r="BV4" s="22">
        <v>7.12</v>
      </c>
      <c r="BW4" s="22">
        <v>0</v>
      </c>
      <c r="BX4" s="22">
        <v>9</v>
      </c>
      <c r="BY4" s="22">
        <v>9.4</v>
      </c>
      <c r="BZ4" s="22">
        <v>11.8</v>
      </c>
      <c r="CA4" s="22">
        <v>17.62</v>
      </c>
      <c r="CB4" s="22">
        <v>0</v>
      </c>
      <c r="CC4" s="22">
        <v>0.85</v>
      </c>
      <c r="CD4" s="22">
        <v>0.8</v>
      </c>
      <c r="CE4" s="22">
        <v>1.5</v>
      </c>
      <c r="CF4" s="22">
        <v>1.84</v>
      </c>
      <c r="CG4" s="22">
        <v>0</v>
      </c>
      <c r="CH4" s="27"/>
      <c r="CI4" s="38">
        <f>IF(BU4&gt;0,BU4,"")</f>
        <v>5.4</v>
      </c>
      <c r="CJ4" s="38">
        <f>IF(BV4&gt;0,BV4,"")</f>
        <v>7.12</v>
      </c>
      <c r="CK4" s="40">
        <f>IF(SUM(BS4:BV4)-BW4&gt;0,SUM(BS4:BV4)-BW4,"")</f>
        <v>19.32</v>
      </c>
      <c r="CL4" s="40">
        <f>IF(BZ4&gt;0,BZ4,"")</f>
        <v>11.8</v>
      </c>
      <c r="CM4" s="40">
        <f>IF(CA4&gt;0,CA4,"")</f>
        <v>17.62</v>
      </c>
      <c r="CN4" s="40">
        <f>IF(SUM(BX4:CA4)-CB4&gt;0,SUM(BX4:CA4)-CB4,"")</f>
        <v>47.82</v>
      </c>
      <c r="CO4" s="40">
        <f>IF(CK4="","",MAX(CK4,CN4))</f>
        <v>47.82</v>
      </c>
      <c r="CP4" s="40">
        <f>IF(CE4&gt;0,CE4,"")</f>
        <v>1.5</v>
      </c>
      <c r="CQ4" s="40">
        <f>IF(CF4&gt;0,CF4,"")</f>
        <v>1.84</v>
      </c>
      <c r="CR4" s="40">
        <f>IF(SUM(CC4:CF4)-CG4&gt;0,SUM(CC4:CF4)-CG4,"")</f>
        <v>4.99</v>
      </c>
      <c r="CS4" s="40">
        <f>IF(SUM(CO4,CR4)&gt;0,SUM(CO4,CR4),"")</f>
        <v>52.81</v>
      </c>
      <c r="CT4" s="51" t="str">
        <f>IF(MAX(DV4,FD4,GL4,HT4,JB4,KJ4,LR4,MZ4,OH4,PP4,QX4,SF4,TN4,UV4,WD4)-IF(L4="",0,L4)&gt;0.001,MAX(DV4,FD4,GL4,HT4,JB4,KJ4,LR4,MZ4,OH4,PP4,QX4,SF4,TN4,UV4,WD4)-IF(L4="",0,L4),"")</f>
        <v/>
      </c>
      <c r="CU4" s="51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0.75</v>
      </c>
      <c r="CW4" s="17">
        <v>0.95</v>
      </c>
      <c r="CX4" s="17">
        <v>1.5</v>
      </c>
      <c r="CY4" s="17">
        <v>1.68</v>
      </c>
      <c r="CZ4" s="17">
        <v>0</v>
      </c>
      <c r="DA4" s="17">
        <v>7.85</v>
      </c>
      <c r="DB4" s="17">
        <v>9.1999999999999993</v>
      </c>
      <c r="DC4" s="17">
        <v>11.8</v>
      </c>
      <c r="DD4" s="17">
        <v>16.02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0">
        <f>IF(CX4&gt;0,CX4,"")</f>
        <v>1.5</v>
      </c>
      <c r="DQ4" s="40">
        <f>IF(CY4&gt;0,CY4,"")</f>
        <v>1.68</v>
      </c>
      <c r="DR4" s="40">
        <f>IF(SUM(CV4:CY4)-CZ4&gt;0,SUM(CV4:CY4)-CZ4,"")</f>
        <v>4.88</v>
      </c>
      <c r="DS4" s="40">
        <f>IF(DC4&gt;0,DC4,"")</f>
        <v>11.8</v>
      </c>
      <c r="DT4" s="40">
        <f>IF(DD4&gt;0,DD4,"")</f>
        <v>16.02</v>
      </c>
      <c r="DU4" s="40">
        <f>IF(SUM(DA4:DD4)-DE4&gt;0,SUM(DA4:DD4)-DE4,"")</f>
        <v>44.87</v>
      </c>
      <c r="DV4" s="40">
        <f>IF(MAX(DR4,DU4)&gt;0,MAX(DR4,DU4),"")</f>
        <v>44.87</v>
      </c>
      <c r="DW4" s="40" t="str">
        <f>IF(DH4&gt;0,DH4,"")</f>
        <v/>
      </c>
      <c r="DX4" s="40" t="str">
        <f>IF(DI4&gt;0,DI4,"")</f>
        <v/>
      </c>
      <c r="DY4" s="40" t="str">
        <f>IF(SUM(DF4:DI4)-DJ4&gt;0,SUM(DF4:DI4)-DJ4,"")</f>
        <v/>
      </c>
      <c r="DZ4" s="40" t="str">
        <f>IF(DM4&gt;0,DM4,"")</f>
        <v/>
      </c>
      <c r="EA4" s="40" t="str">
        <f>IF(DN4&gt;0,DN4,"")</f>
        <v/>
      </c>
      <c r="EB4" s="40" t="str">
        <f>IF(SUM(DK4:DN4)-DO4&gt;0,SUM(DK4:DN4)-DO4,"")</f>
        <v/>
      </c>
      <c r="EC4" s="40">
        <f>IF(SUM(DV4,DY4,EB4)&gt;0,SUM(DV4,DY4,EB4),"")</f>
        <v>44.87</v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>IF(EF4&gt;0,EF4,"")</f>
        <v/>
      </c>
      <c r="EY4" s="11" t="str">
        <f>IF(EG4&gt;0,EG4,"")</f>
        <v/>
      </c>
      <c r="EZ4" s="11" t="str">
        <f>IF(SUM(ED4:EG4)-EH4&gt;0,SUM(ED4:EG4)-EH4,"")</f>
        <v/>
      </c>
      <c r="FA4" s="11" t="str">
        <f>IF(EK4&gt;0,EK4,"")</f>
        <v/>
      </c>
      <c r="FB4" s="11" t="str">
        <f>IF(EL4&gt;0,EL4,"")</f>
        <v/>
      </c>
      <c r="FC4" s="11" t="str">
        <f>IF(SUM(EI4:EL4)-EM4&gt;0,SUM(EI4:EL4)-EM4,"")</f>
        <v/>
      </c>
      <c r="FD4" s="11" t="str">
        <f>IF(MAX(EZ4,FC4)&gt;0,MAX(EZ4,FC4),"")</f>
        <v/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 t="str">
        <f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0" t="str">
        <f>IF(FN4&gt;0,FN4,"")</f>
        <v/>
      </c>
      <c r="GG4" s="40" t="str">
        <f>IF(FO4&gt;0,FO4,"")</f>
        <v/>
      </c>
      <c r="GH4" s="40" t="str">
        <f>IF(SUM(FL4:FO4)-FP4&gt;0,SUM(FL4:FO4)-FP4,"")</f>
        <v/>
      </c>
      <c r="GI4" s="40" t="str">
        <f>IF(FS4&gt;0,FS4,"")</f>
        <v/>
      </c>
      <c r="GJ4" s="40" t="str">
        <f>IF(FT4&gt;0,FT4,"")</f>
        <v/>
      </c>
      <c r="GK4" s="40" t="str">
        <f>IF(SUM(FQ4:FT4)-FU4&gt;0,SUM(FQ4:FT4)-FU4,"")</f>
        <v/>
      </c>
      <c r="GL4" s="40" t="str">
        <f>IF(MAX(GH4,GK4)&gt;0,MAX(GH4,GK4),"")</f>
        <v/>
      </c>
      <c r="GM4" s="40" t="str">
        <f>IF(FX4&gt;0,FX4,"")</f>
        <v/>
      </c>
      <c r="GN4" s="40" t="str">
        <f>IF(FY4&gt;0,FY4,"")</f>
        <v/>
      </c>
      <c r="GO4" s="40" t="str">
        <f>IF(SUM(FV4:FY4)-FZ4&gt;0,SUM(FV4:FY4)-FZ4,"")</f>
        <v/>
      </c>
      <c r="GP4" s="40" t="str">
        <f>IF(GC4&gt;0,GC4,"")</f>
        <v/>
      </c>
      <c r="GQ4" s="40" t="str">
        <f>IF(GD4&gt;0,GD4,"")</f>
        <v/>
      </c>
      <c r="GR4" s="40" t="str">
        <f>IF(SUM(GA4:GD4)-GE4&gt;0,SUM(GA4:GD4)-GE4,"")</f>
        <v/>
      </c>
      <c r="GS4" s="40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0" t="str">
        <f>IF(ID4&gt;0,ID4,"")</f>
        <v/>
      </c>
      <c r="IW4" s="40" t="str">
        <f>IF(IE4&gt;0,IE4,"")</f>
        <v/>
      </c>
      <c r="IX4" s="40" t="str">
        <f>IF(SUM(IB4:IE4)-IF4&gt;0,SUM(IB4:IE4)-IF4,"")</f>
        <v/>
      </c>
      <c r="IY4" s="40" t="str">
        <f>IF(II4&gt;0,II4,"")</f>
        <v/>
      </c>
      <c r="IZ4" s="40" t="str">
        <f>IF(IJ4&gt;0,IJ4,"")</f>
        <v/>
      </c>
      <c r="JA4" s="40" t="str">
        <f>IF(SUM(IG4:IJ4)-IK4&gt;0,SUM(IG4:IJ4)-IK4,"")</f>
        <v/>
      </c>
      <c r="JB4" s="40" t="str">
        <f>IF(MAX(IX4,JA4)&gt;0,MAX(IX4,JA4),"")</f>
        <v/>
      </c>
      <c r="JC4" s="40" t="str">
        <f>IF(IN4&gt;0,IN4,"")</f>
        <v/>
      </c>
      <c r="JD4" s="40" t="str">
        <f>IF(IO4&gt;0,IO4,"")</f>
        <v/>
      </c>
      <c r="JE4" s="40" t="str">
        <f>IF(SUM(IL4:IO4)-IP4&gt;0,SUM(IL4:IO4)-IP4,"")</f>
        <v/>
      </c>
      <c r="JF4" s="40" t="str">
        <f>IF(IS4&gt;0,IS4,"")</f>
        <v/>
      </c>
      <c r="JG4" s="40" t="str">
        <f>IF(IT4&gt;0,IT4,"")</f>
        <v/>
      </c>
      <c r="JH4" s="40" t="str">
        <f>IF(SUM(IQ4:IT4)-IU4&gt;0,SUM(IQ4:IT4)-IU4,"")</f>
        <v/>
      </c>
      <c r="JI4" s="40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0" t="str">
        <f>IF(KT4&gt;0,KT4,"")</f>
        <v/>
      </c>
      <c r="LM4" s="40" t="str">
        <f>IF(KU4&gt;0,KU4,"")</f>
        <v/>
      </c>
      <c r="LN4" s="40" t="str">
        <f>IF(SUM(KR4:KU4)-KV4&gt;0,SUM(KR4:KU4)-KV4,"")</f>
        <v/>
      </c>
      <c r="LO4" s="40" t="str">
        <f>IF(KY4&gt;0,KY4,"")</f>
        <v/>
      </c>
      <c r="LP4" s="40" t="str">
        <f>IF(KZ4&gt;0,KZ4,"")</f>
        <v/>
      </c>
      <c r="LQ4" s="40" t="str">
        <f>IF(SUM(KW4:KZ4)-LA4&gt;0,SUM(KW4:KZ4)-LA4,"")</f>
        <v/>
      </c>
      <c r="LR4" s="40" t="str">
        <f>IF(MAX(LN4,LQ4)&gt;0,MAX(LN4,LQ4),"")</f>
        <v/>
      </c>
      <c r="LS4" s="40" t="str">
        <f>IF(LD4&gt;0,LD4,"")</f>
        <v/>
      </c>
      <c r="LT4" s="40" t="str">
        <f>IF(LE4&gt;0,LE4,"")</f>
        <v/>
      </c>
      <c r="LU4" s="40" t="str">
        <f>IF(SUM(LB4:LE4)-LF4&gt;0,SUM(LB4:LE4)-LF4,"")</f>
        <v/>
      </c>
      <c r="LV4" s="40" t="str">
        <f>IF(LI4&gt;0,LI4,"")</f>
        <v/>
      </c>
      <c r="LW4" s="40" t="str">
        <f>IF(LJ4&gt;0,LJ4,"")</f>
        <v/>
      </c>
      <c r="LX4" s="40" t="str">
        <f>IF(SUM(LG4:LJ4)-LK4&gt;0,SUM(LG4:LJ4)-LK4,"")</f>
        <v/>
      </c>
      <c r="LY4" s="40" t="str">
        <f>IF(SUM(LR4,LU4,LX4)&gt;0,SUM(LR4,LU4,LX4),"")</f>
        <v/>
      </c>
      <c r="LZ4" s="18">
        <v>8.0500000000000007</v>
      </c>
      <c r="MA4" s="18">
        <v>9.4</v>
      </c>
      <c r="MB4" s="18">
        <v>11.8</v>
      </c>
      <c r="MC4" s="18">
        <v>16.2</v>
      </c>
      <c r="MD4" s="18">
        <v>0</v>
      </c>
      <c r="ME4" s="18">
        <v>8.0500000000000007</v>
      </c>
      <c r="MF4" s="18">
        <v>9.1</v>
      </c>
      <c r="MG4" s="18">
        <v>11.8</v>
      </c>
      <c r="MH4" s="18">
        <v>16.239999999999998</v>
      </c>
      <c r="MI4" s="18">
        <v>0</v>
      </c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>
        <f>IF(MB4&gt;0,MB4,"")</f>
        <v>11.8</v>
      </c>
      <c r="MU4" s="11">
        <f>IF(MC4&gt;0,MC4,"")</f>
        <v>16.2</v>
      </c>
      <c r="MV4" s="11">
        <f>IF(SUM(LZ4:MC4)-MD4&gt;0,SUM(LZ4:MC4)-MD4,"")</f>
        <v>45.45</v>
      </c>
      <c r="MW4" s="11">
        <f>IF(MG4&gt;0,MG4,"")</f>
        <v>11.8</v>
      </c>
      <c r="MX4" s="11">
        <f>IF(MH4&gt;0,MH4,"")</f>
        <v>16.239999999999998</v>
      </c>
      <c r="MY4" s="11">
        <f>IF(SUM(ME4:MH4)-MI4&gt;0,SUM(ME4:MH4)-MI4,"")</f>
        <v>45.19</v>
      </c>
      <c r="MZ4" s="11">
        <f>IF(MAX(MV4,MY4)&gt;0,MAX(MV4,MY4),"")</f>
        <v>45.45</v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>
        <f>IF(SUM(MZ4,NC4,NF4)&gt;0,SUM(MZ4,NC4,NF4),"")</f>
        <v>45.45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0" t="str">
        <f>IF(NJ4&gt;0,NJ4,"")</f>
        <v/>
      </c>
      <c r="OC4" s="40" t="str">
        <f>IF(NK4&gt;0,NK4,"")</f>
        <v/>
      </c>
      <c r="OD4" s="40" t="str">
        <f>IF(SUM(NH4:NK4)-NL4&gt;0,SUM(NH4:NK4)-NL4,"")</f>
        <v/>
      </c>
      <c r="OE4" s="40" t="str">
        <f>IF(NO4&gt;0,NO4,"")</f>
        <v/>
      </c>
      <c r="OF4" s="40" t="str">
        <f>IF(NP4&gt;0,NP4,"")</f>
        <v/>
      </c>
      <c r="OG4" s="40" t="str">
        <f>IF(SUM(NM4:NP4)-NQ4&gt;0,SUM(NM4:NP4)-NQ4,"")</f>
        <v/>
      </c>
      <c r="OH4" s="40" t="str">
        <f>IF(MAX(OD4,OG4)&gt;0,MAX(OD4,OG4),"")</f>
        <v/>
      </c>
      <c r="OI4" s="40" t="str">
        <f>IF(NT4&gt;0,NT4,"")</f>
        <v/>
      </c>
      <c r="OJ4" s="40" t="str">
        <f>IF(NU4&gt;0,NU4,"")</f>
        <v/>
      </c>
      <c r="OK4" s="40" t="str">
        <f>IF(SUM(NR4:NU4)-NV4&gt;0,SUM(NR4:NU4)-NV4,"")</f>
        <v/>
      </c>
      <c r="OL4" s="40" t="str">
        <f>IF(NY4&gt;0,NY4,"")</f>
        <v/>
      </c>
      <c r="OM4" s="40" t="str">
        <f>IF(NZ4&gt;0,NZ4,"")</f>
        <v/>
      </c>
      <c r="ON4" s="40" t="str">
        <f>IF(SUM(NW4:NZ4)-OA4&gt;0,SUM(NW4:NZ4)-OA4,"")</f>
        <v/>
      </c>
      <c r="OO4" s="40" t="str">
        <f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>
        <v>8.3000000000000007</v>
      </c>
      <c r="PY4" s="17">
        <v>8.9499999999999993</v>
      </c>
      <c r="PZ4" s="17">
        <v>11.8</v>
      </c>
      <c r="QA4" s="17">
        <v>16.54</v>
      </c>
      <c r="QB4" s="17">
        <v>0</v>
      </c>
      <c r="QC4" s="17">
        <v>8.4</v>
      </c>
      <c r="QD4" s="17">
        <v>8.9499999999999993</v>
      </c>
      <c r="QE4" s="17">
        <v>11.8</v>
      </c>
      <c r="QF4" s="17">
        <v>15.8</v>
      </c>
      <c r="QG4" s="17">
        <v>0</v>
      </c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0">
        <f>IF(PZ4&gt;0,PZ4,"")</f>
        <v>11.8</v>
      </c>
      <c r="QS4" s="40">
        <f>IF(QA4&gt;0,QA4,"")</f>
        <v>16.54</v>
      </c>
      <c r="QT4" s="40">
        <f>IF(SUM(PX4:QA4)-QB4&gt;0,SUM(PX4:QA4)-QB4,"")</f>
        <v>45.59</v>
      </c>
      <c r="QU4" s="40">
        <f>IF(QE4&gt;0,QE4,"")</f>
        <v>11.8</v>
      </c>
      <c r="QV4" s="40">
        <f>IF(QF4&gt;0,QF4,"")</f>
        <v>15.8</v>
      </c>
      <c r="QW4" s="40">
        <f>IF(SUM(QC4:QF4)-QG4&gt;0,SUM(QC4:QF4)-QG4,"")</f>
        <v>44.95</v>
      </c>
      <c r="QX4" s="40">
        <f>IF(MAX(QT4,QW4)&gt;0,MAX(QT4,QW4),"")</f>
        <v>45.59</v>
      </c>
      <c r="QY4" s="40" t="str">
        <f>IF(QJ4&gt;0,QJ4,"")</f>
        <v/>
      </c>
      <c r="QZ4" s="40" t="str">
        <f>IF(QK4&gt;0,QK4,"")</f>
        <v/>
      </c>
      <c r="RA4" s="40" t="str">
        <f>IF(SUM(QH4:QK4)-QL4&gt;0,SUM(QH4:QK4)-QL4,"")</f>
        <v/>
      </c>
      <c r="RB4" s="40" t="str">
        <f>IF(QO4&gt;0,QO4,"")</f>
        <v/>
      </c>
      <c r="RC4" s="40" t="str">
        <f>IF(QP4&gt;0,QP4,"")</f>
        <v/>
      </c>
      <c r="RD4" s="40" t="str">
        <f>IF(SUM(QM4:QP4)-QQ4&gt;0,SUM(QM4:QP4)-QQ4,"")</f>
        <v/>
      </c>
      <c r="RE4" s="40">
        <f>IF(SUM(QX4,RA4,RD4)&gt;0,SUM(QX4,RA4,RD4),"")</f>
        <v>45.59</v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IF(SUM(SF4,SI4,SL4)&gt;0,SUM(SF4,SI4,SL4),"")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0" t="str">
        <f>IF(SP4&gt;0,SP4,"")</f>
        <v/>
      </c>
      <c r="TI4" s="40" t="str">
        <f>IF(SQ4&gt;0,SQ4,"")</f>
        <v/>
      </c>
      <c r="TJ4" s="40" t="str">
        <f>IF(SUM(SN4:SQ4)-SR4&gt;0,SUM(SN4:SQ4)-SR4,"")</f>
        <v/>
      </c>
      <c r="TK4" s="40" t="str">
        <f>IF(SU4&gt;0,SU4,"")</f>
        <v/>
      </c>
      <c r="TL4" s="40" t="str">
        <f>IF(SV4&gt;0,SV4,"")</f>
        <v/>
      </c>
      <c r="TM4" s="40" t="str">
        <f>IF(SUM(SS4:SV4)-SW4&gt;0,SUM(SS4:SV4)-SW4,"")</f>
        <v/>
      </c>
      <c r="TN4" s="40" t="str">
        <f>IF(MAX(TJ4,TM4)&gt;0,MAX(TJ4,TM4),"")</f>
        <v/>
      </c>
      <c r="TO4" s="40" t="str">
        <f>IF(SZ4&gt;0,SZ4,"")</f>
        <v/>
      </c>
      <c r="TP4" s="40" t="str">
        <f>IF(TA4&gt;0,TA4,"")</f>
        <v/>
      </c>
      <c r="TQ4" s="40" t="str">
        <f>IF(SUM(SX4:TA4)-TB4&gt;0,SUM(SX4:TA4)-TB4,"")</f>
        <v/>
      </c>
      <c r="TR4" s="40" t="str">
        <f>IF(TE4&gt;0,TE4,"")</f>
        <v/>
      </c>
      <c r="TS4" s="40" t="str">
        <f>IF(TF4&gt;0,TF4,"")</f>
        <v/>
      </c>
      <c r="TT4" s="40" t="str">
        <f>IF(SUM(TC4:TF4)-TG4&gt;0,SUM(TC4:TF4)-TG4,"")</f>
        <v/>
      </c>
      <c r="TU4" s="40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0" t="str">
        <f>IF(VF4&gt;0,VF4,"")</f>
        <v/>
      </c>
      <c r="VY4" s="40" t="str">
        <f>IF(VG4&gt;0,VG4,"")</f>
        <v/>
      </c>
      <c r="VZ4" s="40" t="str">
        <f>IF(SUM(VD4:VG4)-VH4&gt;0,SUM(VD4:VG4)-VH4,"")</f>
        <v/>
      </c>
      <c r="WA4" s="40" t="str">
        <f>IF(VK4&gt;0,VK4,"")</f>
        <v/>
      </c>
      <c r="WB4" s="40" t="str">
        <f>IF(VL4&gt;0,VL4,"")</f>
        <v/>
      </c>
      <c r="WC4" s="40" t="str">
        <f>IF(SUM(VI4:VL4)-VM4&gt;0,SUM(VI4:VL4)-VM4,"")</f>
        <v/>
      </c>
      <c r="WD4" s="40" t="str">
        <f>IF(MAX(VZ4,WC4)&gt;0,MAX(VZ4,WC4),"")</f>
        <v/>
      </c>
      <c r="WE4" s="40" t="str">
        <f>IF(VP4&gt;0,VP4,"")</f>
        <v/>
      </c>
      <c r="WF4" s="40" t="str">
        <f>IF(VQ4&gt;0,VQ4,"")</f>
        <v/>
      </c>
      <c r="WG4" s="40" t="str">
        <f>IF(SUM(VN4:VQ4)-VR4&gt;0,SUM(VN4:VQ4)-VR4,"")</f>
        <v/>
      </c>
      <c r="WH4" s="40" t="str">
        <f>IF(VU4&gt;0,VU4,"")</f>
        <v/>
      </c>
      <c r="WI4" s="40" t="str">
        <f>IF(VV4&gt;0,VV4,"")</f>
        <v/>
      </c>
      <c r="WJ4" s="40" t="str">
        <f>IF(SUM(VS4:VV4)-VW4&gt;0,SUM(VS4:VV4)-VW4,"")</f>
        <v/>
      </c>
      <c r="WK4" s="40" t="str">
        <f>IF(SUM(WD4,WG4,WJ4)&gt;0,SUM(WD4,WG4,WJ4),"")</f>
        <v/>
      </c>
      <c r="WL4" s="26">
        <f>IF($CH4="P",BS4,(BS4+AR4)/2)</f>
        <v>6.125</v>
      </c>
      <c r="WM4" s="26">
        <f>IF($CH4="P",BT4,(BT4+AS4)/2)</f>
        <v>6.4499999999999993</v>
      </c>
      <c r="WN4" s="26">
        <f>IF($CH4="P",BU4,(BU4+AT4)/2)</f>
        <v>8.6000000000000014</v>
      </c>
      <c r="WO4" s="26">
        <f>IF($CH4="P",BV4,(BV4+AU4)/2)</f>
        <v>12.09</v>
      </c>
      <c r="WP4" s="26">
        <f>IF($CH4="P",BW4,(BW4+AV4)/2)</f>
        <v>0</v>
      </c>
      <c r="WQ4" s="26">
        <f>IF($CH4="P",BX4,(BX4+AW4)/2)</f>
        <v>8.8000000000000007</v>
      </c>
      <c r="WR4" s="26">
        <f>IF($CH4="P",BY4,(BY4+AX4)/2)</f>
        <v>9.2750000000000004</v>
      </c>
      <c r="WS4" s="26">
        <f>IF($CH4="P",BZ4,(BZ4+AY4)/2)</f>
        <v>12.100000000000001</v>
      </c>
      <c r="WT4" s="26">
        <f>IF($CH4="P",CA4,(CA4+AZ4)/2)</f>
        <v>16.829999999999998</v>
      </c>
      <c r="WU4" s="26">
        <f>IF($CH4="P",CB4,(CB4+BA4)/2)</f>
        <v>0.1</v>
      </c>
      <c r="WV4" s="26">
        <f>IF($CH4="P",CC4,(CC4+BB4)/2)</f>
        <v>4.9249999999999998</v>
      </c>
      <c r="WW4" s="26">
        <f>IF($CH4="P",CD4,(CD4+BC4)/2)</f>
        <v>5</v>
      </c>
      <c r="WX4" s="26">
        <f>IF($CH4="P",CE4,(CE4+BD4)/2)</f>
        <v>6.65</v>
      </c>
      <c r="WY4" s="26">
        <f>IF($CH4="P",CF4,(CF4+BE4)/2)</f>
        <v>9.4700000000000006</v>
      </c>
      <c r="WZ4" s="26">
        <f>IF($CH4="P",CG4,(CG4+BF4)/2)</f>
        <v>0</v>
      </c>
      <c r="XA4" s="28" t="s">
        <v>55</v>
      </c>
      <c r="XB4" s="11">
        <f>IF(WN4&gt;0,WN4,"")</f>
        <v>8.6000000000000014</v>
      </c>
      <c r="XC4" s="11">
        <f>IF(WO4&gt;0,WO4,"")</f>
        <v>12.09</v>
      </c>
      <c r="XD4" s="11">
        <f>IF(SUM(WL4:WO4)-WP4&gt;0,SUM(WL4:WO4)-WP4,"")</f>
        <v>33.265000000000001</v>
      </c>
      <c r="XE4" s="11">
        <f>IF(WS4&gt;0,WS4,"")</f>
        <v>12.100000000000001</v>
      </c>
      <c r="XF4" s="11">
        <f>IF(WT4&gt;0,WT4,"")</f>
        <v>16.829999999999998</v>
      </c>
      <c r="XG4" s="11">
        <f>IF(SUM(WQ4:WT4)-WU4&gt;0,SUM(WQ4:WT4)-WU4,"")</f>
        <v>46.905000000000001</v>
      </c>
      <c r="XH4" s="11">
        <f>IF(MAX(XD4,XG4)&gt;0,MAX(XD4,XG4),"")</f>
        <v>46.905000000000001</v>
      </c>
      <c r="XI4" s="11">
        <f>IF(WX4&gt;0,WX4,"")</f>
        <v>6.65</v>
      </c>
      <c r="XJ4" s="11">
        <f>IF(WY4&gt;0,WY4,"")</f>
        <v>9.4700000000000006</v>
      </c>
      <c r="XK4" s="11">
        <f>IF(SUM(WV4:WY4)-WZ4&gt;0,SUM(WV4:WY4)-WZ4,"")</f>
        <v>26.045000000000002</v>
      </c>
      <c r="XL4" s="11">
        <f>IF(SUM(XH4,XK4)&gt;0,SUM(XH4,XK4),"")</f>
        <v>72.95</v>
      </c>
    </row>
    <row r="5" spans="1:636" x14ac:dyDescent="0.2">
      <c r="A5" s="4" cm="1">
        <f t="array" ref="A5">IF(AND(H5&lt;&gt;"",H5&lt;&gt;"No DD"),SUMPRODUCT((H$4:H$20&lt;&gt;"")*(H$4:H$20&lt;&gt;"No DD")*(E$4:E$20&gt;E5))+1,IF(H5="No DD",SUMPRODUCT((H$4:H$20="No DD")*(E$4:E$20&gt;E5))+1+SUMPRODUCT((H$4:H$20&lt;&gt;"")*(H$4:H$20&lt;&gt;"No DD")),""))</f>
        <v>2</v>
      </c>
      <c r="B5" s="5" t="s">
        <v>149</v>
      </c>
      <c r="C5" s="4" t="s">
        <v>3</v>
      </c>
      <c r="D5" s="4" t="s">
        <v>150</v>
      </c>
      <c r="E5" s="9">
        <f>SUM(J5,L5,N5)</f>
        <v>93.314999999999998</v>
      </c>
      <c r="F5" s="3" t="str">
        <f>IF(OR(AND(AG5&gt;=AQ$22,AG5&lt;&gt;"",AI5&gt;=AQ$26,AI5&lt;&gt;"",AF5=""),AND(AJ5&gt;=AQ$22,AJ5&lt;&gt;"",AL5&gt;=AQ$26,AL5&lt;&gt;"",AF5=""),AND(AN5&gt;=AQ$22,AN5&lt;&gt;"",AP5&gt;=AQ$26,AP5&lt;&gt;"",AF5=""),AND(BH5&gt;=BR$22,BH5&lt;&gt;"",BJ5&gt;=BR$26,BJ5&lt;&gt;"",BG5=""),AND(BK5&gt;=BR$22,BK5&lt;&gt;"",BM5&gt;=BR$26,BM5&lt;&gt;"",BG5=""),AND(BO5&gt;=BR$22,BO5&lt;&gt;"",BQ5&gt;=BR$26,BQ5&lt;&gt;"",BG5=""),AND(CI5&gt;=CS$22,CI5&lt;&gt;"",CK5&gt;=CS$26,CK5&lt;&gt;"",CH5=""),AND(CL5&gt;=CS$22,CL5&lt;&gt;"",CN5&gt;=CS$26,CN5&lt;&gt;"",CH5=""),AND(CP5&gt;=CS$22,CP5&lt;&gt;"",CR5&gt;=CS$26,CR5&lt;&gt;"",CH5=""),AND(DP5&gt;=EC$22,DP5&lt;&gt;"",DR5&gt;=EC$26,DR5&lt;&gt;""),AND(DS5&gt;=EC$22,DS5&lt;&gt;"",DU5&gt;=EC$26,DU5&lt;&gt;""),AND(DW5&gt;=EC$22,DW5&lt;&gt;"",DY5&gt;=EC$26,DY5&lt;&gt;""),AND(DZ5&gt;=EC$22,DZ5&lt;&gt;"",EB5&gt;=EC$26,EB5&lt;&gt;""),AND(EX5&gt;=FK$22,EX5&lt;&gt;"",EZ5&gt;=FK$26,EZ5&lt;&gt;""),AND(FA5&gt;=FK$22,FA5&lt;&gt;"",FC5&gt;=FK$26,FC5&lt;&gt;""),AND(FE5&gt;=FK$22,FE5&lt;&gt;"",FG5&gt;=FK$26,FG5&lt;&gt;""),AND(FH5&gt;=FK$22,FH5&lt;&gt;"",FJ5&gt;=FK$26,FJ5&lt;&gt;""),AND(GF5&gt;=GS$22,GF5&lt;&gt;"",GH5&gt;=GS$26,GH5&lt;&gt;""),AND(GI5&gt;=GS$22,GI5&lt;&gt;"",GK5&gt;=GS$26,GK5&lt;&gt;""),AND(GM5&gt;=GS$22,GM5&lt;&gt;"",GO5&gt;=GS$26,GO5&lt;&gt;""),AND(GP5&gt;=GS$22,GP5&lt;&gt;"",GR5&gt;=GS$26,GR5&lt;&gt;""),AND(HN5&gt;=IA$22,HN5&lt;&gt;"",HP5&gt;=IA$26,HP5&lt;&gt;""),AND(HQ5&gt;=IA$22,HQ5&lt;&gt;"",HS5&gt;=IA$26,HS5&lt;&gt;""),AND(HU5&gt;=IA$22,HU5&lt;&gt;"",HW5&gt;=IA$26,HW5&lt;&gt;""),AND(HX5&gt;=IA$22,HX5&lt;&gt;"",HZ5&gt;=IA$26,HZ5&lt;&gt;""),AND(IV5&gt;=JI$22,IV5&lt;&gt;"",IX5&gt;=JI$26,IX5&lt;&gt;""),AND(IY5&gt;=JI$22,IY5&lt;&gt;"",JA5&gt;=JI$26,JA5&lt;&gt;""),AND(JC5&gt;=JI$22,JC5&lt;&gt;"",JE5&gt;=JI$26,JE5&lt;&gt;""),AND(JF5&gt;=JI$22,JF5&lt;&gt;"",JH5&gt;=JI$26,JH5&lt;&gt;""),AND(KD5&gt;=KQ$22,KD5&lt;&gt;"",KF5&gt;=KQ$26,KF5&lt;&gt;""),AND(KG5&gt;=KQ$22,KG5&lt;&gt;"",KI5&gt;=KQ$26,KI5&lt;&gt;""),AND(KK5&gt;=KQ$22,KK5&lt;&gt;"",KM5&gt;=KQ$26,KM5&lt;&gt;""),AND(KN5&gt;=KQ$22,KN5&lt;&gt;"",KP5&gt;=KQ$26,KP5&lt;&gt;""),AND(LL5&gt;=LY$22,LL5&lt;&gt;"",LN5&gt;=LY$26,LN5&lt;&gt;""),AND(LO5&gt;=LY$22,LO5&lt;&gt;"",LQ5&gt;=LY$26,LQ5&lt;&gt;""),AND(LS5&gt;=LY$22,LS5&lt;&gt;"",LU5&gt;=LY$26,LU5&lt;&gt;""),AND(LV5&gt;=LY$22,LV5&lt;&gt;"",LX5&gt;=LY$26,LX5&lt;&gt;""),AND(MT5&gt;=NG$22,MT5&lt;&gt;"",MV5&gt;=NG$26,MV5&lt;&gt;""),AND(MW5&gt;=NG$22,MW5&lt;&gt;"",MY5&gt;=NG$26,MY5&lt;&gt;""),AND(NA5&gt;=NG$22,NA5&lt;&gt;"",NC5&gt;=NG$26,NC5&lt;&gt;""),AND(ND5&gt;=NG$22,ND5&lt;&gt;"",NF5&gt;=NG$26,NF5&lt;&gt;""),AND(OB5&gt;=OO$22,OB5&lt;&gt;"",OD5&gt;=OO$26,OD5&lt;&gt;""),AND(OE5&gt;=OO$22,OE5&lt;&gt;"",OG5&gt;=OO$26,OG5&lt;&gt;""),AND(OI5&gt;=OO$22,OI5&lt;&gt;"",OK5&gt;=OO$26,OK5&lt;&gt;""),AND(OL5&gt;=OO$22,OL5&lt;&gt;"",ON5&gt;=OO$26,ON5&lt;&gt;""),AND(PJ5&gt;=PW$22,PJ5&lt;&gt;"",PL5&gt;=PW$26,PL5&lt;&gt;""),AND(PM5&gt;=PW$22,PM5&lt;&gt;"",PO5&gt;=PW$26,PO5&lt;&gt;""),AND(PQ5&gt;=PW$22,PQ5&lt;&gt;"",PS5&gt;=PW$26,PS5&lt;&gt;""),AND(PT5&gt;=PW$22,PT5&lt;&gt;"",PV5&gt;=PW$26,PV5&lt;&gt;""),AND(QR5&gt;=RE$22,QR5&lt;&gt;"",QT5&gt;=RE$26,QT5&lt;&gt;""),AND(QU5&gt;=RE$22,QU5&lt;&gt;"",QW5&gt;=RE$26,QW5&lt;&gt;""),AND(QY5&gt;=RE$22,QY5&lt;&gt;"",RA5&gt;=RE$26,RA5&lt;&gt;""),AND(RB5&gt;=RE$22,RB5&lt;&gt;"",RD5&gt;=RE$26,RD5&lt;&gt;""),AND(RZ5&gt;=SM$22,RZ5&lt;&gt;"",SB5&gt;=SM$26,SB5&lt;&gt;""),AND(SC5&gt;=SM$22,SC5&lt;&gt;"",SE5&gt;=SM$26,SE5&lt;&gt;""),AND(SG5&gt;=SM$22,SG5&lt;&gt;"",SI5&gt;=SM$26,SI5&lt;&gt;""),AND(SJ5&gt;=SM$22,SJ5&lt;&gt;"",SL5&gt;=SM$26,SL5&lt;&gt;""),AND(TH5&gt;=TU$22,TH5&lt;&gt;"",TJ5&gt;=TU$26,TJ5&lt;&gt;""),AND(TK5&gt;=TU$22,TK5&lt;&gt;"",TM5&gt;=TU$26,TM5&lt;&gt;""),AND(TO5&gt;=TU$22,TO5&lt;&gt;"",TQ5&gt;=TU$26,TQ5&lt;&gt;""),AND(TR5&gt;=TU$22,TR5&lt;&gt;"",TT5&gt;=TU$26,TT5&lt;&gt;""),AND(UP5&gt;=VC$22,UP5&lt;&gt;"",UR5&gt;=VC$26,UR5&lt;&gt;""),AND(US5&gt;=VC$22,US5&lt;&gt;"",UU5&gt;=VC$26,UU5&lt;&gt;""),AND(UW5&gt;=VC$22,UW5&lt;&gt;"",UY5&gt;=VC$26,UY5&lt;&gt;""),AND(UZ5&gt;=VC$22,UZ5&lt;&gt;"",VB5&gt;=VC$26,VB5&lt;&gt;""),AND(VX5&gt;=WK$22,VX5&lt;&gt;"",VZ5&gt;=WK$26,VZ5&lt;&gt;""),AND(WA5&gt;=WK$22,WA5&lt;&gt;"",WC5&gt;=WK$26,WC5&lt;&gt;""),AND(WE5&gt;=WK$22,WE5&lt;&gt;"",WG5&gt;=WK$26,WG5&lt;&gt;""),AND(WH5&gt;=WK$22,WH5&lt;&gt;"",WJ5&gt;=WK$26,WJ5&lt;&gt;"")),"P","")</f>
        <v>P</v>
      </c>
      <c r="G5" s="3" t="str">
        <f>IF(OR(AND(AI5&gt;=AQ$26,AI5&lt;&gt;"",AF5=""),AND(AL5&gt;=AQ$26,AL5&lt;&gt;"",AF5=""),AND(AP5&gt;=AQ$26,AP5&lt;&gt;"",AF5=""),AND(BJ5&gt;=BR$26,BJ5&lt;&gt;"",BG5=""),AND(BM5&gt;=BR$26,BM5&lt;&gt;"",BG5=""),AND(BQ5&gt;=BR$26,BQ5&lt;&gt;"",BG5=""),AND(CK5&gt;=CS$26,CK5&lt;&gt;"",CH5=""),AND(CN5&gt;=CS$26,CN5&lt;&gt;"",CH5=""),AND(CR5&gt;=CS$26,CR5&lt;&gt;"",CH5=""),AND(DR5&gt;=EC$26,DR5&lt;&gt;""),AND(DU5&gt;=EC$26,DU5&lt;&gt;""),AND(DY5&gt;=EC$26,DY5&lt;&gt;""),AND(EB5&gt;=EC$26,EB5&lt;&gt;""),AND(EZ5&gt;=FK$26,EZ5&lt;&gt;""),AND(FC5&gt;=FK$26,FC5&lt;&gt;""),AND(FG5&gt;=FK$26,FG5&lt;&gt;""),AND(FJ5&gt;=FK$26,FJ5&lt;&gt;""),AND(GH5&gt;=GS$26,GH5&lt;&gt;""),AND(GK5&gt;=GS$26,GK5&lt;&gt;""),AND(GO5&gt;=GS$26,GO5&lt;&gt;""),AND(GR5&gt;=GS$26,GR5&lt;&gt;""),AND(HP5&gt;=IA$26,HP5&lt;&gt;""),AND(HS5&gt;=IA$26,HS5&lt;&gt;""),AND(HW5&gt;=IA$26,HW5&lt;&gt;""),AND(HZ5&gt;=IA$26,HZ5&lt;&gt;""),AND(IX5&gt;=JI$26,IX5&lt;&gt;""),AND(JA5&gt;=JI$26,JA5&lt;&gt;""),AND(JE5&gt;=JI$26,JE5&lt;&gt;""),AND(JH5&gt;=JI$26,JH5&lt;&gt;""),AND(KF5&gt;=KQ$26,KF5&lt;&gt;""),AND(KI5&gt;=KQ$26,KI5&lt;&gt;""),AND(KM5&gt;=KQ$26,KM5&lt;&gt;""),AND(KP5&gt;=KQ$26,KP5&lt;&gt;""),AND(LN5&gt;=LY$26,LN5&lt;&gt;""),AND(LQ5&gt;=LY$26,LQ5&lt;&gt;""),AND(LU5&gt;=LY$26,LU5&lt;&gt;""),AND(LX5&gt;=LY$26,LX5&lt;&gt;""),AND(MV5&gt;=NG$26,MV5&lt;&gt;""),AND(MY5&gt;=NG$26,MY5&lt;&gt;""),AND(NC5&gt;=NG$26,NC5&lt;&gt;""),AND(NF5&gt;=NG$26,NF5&lt;&gt;""),AND(OD5&gt;=OO$26,OD5&lt;&gt;""),AND(OG5&gt;=OO$26,OG5&lt;&gt;""),AND(OK5&gt;=OO$26,OK5&lt;&gt;""),AND(ON5&gt;=OO$26,ON5&lt;&gt;""),AND(PL5&gt;=PW$26,PL5&lt;&gt;""),AND(PO5&gt;=PW$26,PO5&lt;&gt;""),AND(PS5&gt;=PW$26,PS5&lt;&gt;""),AND(PV5&gt;=PW$26,PV5&lt;&gt;""),AND(QT5&gt;=RE$26,QT5&lt;&gt;""),AND(QW5&gt;=RE$26,QW5&lt;&gt;""),AND(RA5&gt;=RE$26,RA5&lt;&gt;""),AND(RD5&gt;=RE$26,RD5&lt;&gt;""),AND(SB5&gt;=SM$26,SB5&lt;&gt;""),AND(SE5&gt;=SM$26,SE5&lt;&gt;""),AND(SI5&gt;=SM$26,SI5&lt;&gt;""),AND(SL5&gt;=SM$26,SL5&lt;&gt;""),AND(TJ5&gt;=TU$26,TJ5&lt;&gt;""),AND(TM5&gt;=TU$26,TM5&lt;&gt;""),AND(TQ5&gt;=TU$26,TQ5&lt;&gt;""),AND(TT5&gt;=TU$26,TT5&lt;&gt;""),AND(UR5&gt;=VC$26,UR5&lt;&gt;""),AND(UU5&gt;=VC$26,UU5&lt;&gt;""),AND(UY5&gt;=VC$26,UY5&lt;&gt;""),AND(VB5&gt;=VC$26,VB5&lt;&gt;""),AND(VZ5&gt;=WK$26,VZ5&lt;&gt;""),AND(WC5&gt;=WK$26,WC5&lt;&gt;""),AND(WG5&gt;=WK$26,WG5&lt;&gt;""),AND(WJ5&gt;=WK$26,WJ5&lt;&gt;"")),"P","")</f>
        <v>P</v>
      </c>
      <c r="H5" s="36" t="str">
        <f>IF(AND(G5="P",F5=""),"No DD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Merit",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Excellence",IF(I5="P","Worlds Team",IF(F5="P","National Team","")))))</f>
        <v>Worlds Team</v>
      </c>
      <c r="I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7"/>
      <c r="AG5" s="38" t="str">
        <f>IF(S5&gt;0,S5,"")</f>
        <v/>
      </c>
      <c r="AH5" s="38" t="str">
        <f>IF(T5&gt;0,T5,"")</f>
        <v/>
      </c>
      <c r="AI5" s="40" t="str">
        <f>IF(SUM(Q5:T5)-U5&gt;0,SUM(Q5:T5)-U5,"")</f>
        <v/>
      </c>
      <c r="AJ5" s="40" t="str">
        <f>IF(X5&gt;0,X5,"")</f>
        <v/>
      </c>
      <c r="AK5" s="40" t="str">
        <f>IF(Y5&gt;0,Y5,"")</f>
        <v/>
      </c>
      <c r="AL5" s="40" t="str">
        <f>IF(SUM(V5:Y5)-Z5&gt;0,SUM(V5:Y5)-Z5,"")</f>
        <v/>
      </c>
      <c r="AM5" s="40" t="str">
        <f>IF(AI5="","",MAX(AI5,AL5))</f>
        <v/>
      </c>
      <c r="AN5" s="40" t="str">
        <f>IF(AC5&gt;0,AC5,"")</f>
        <v/>
      </c>
      <c r="AO5" s="40" t="str">
        <f>IF(AD5&gt;0,AD5,"")</f>
        <v/>
      </c>
      <c r="AP5" s="40" t="str">
        <f>IF(SUM(AA5:AD5)-AE5&gt;0,SUM(AA5:AD5)-AE5,"")</f>
        <v/>
      </c>
      <c r="AQ5" s="40" t="str">
        <f>IF(SUM(AM5,AP5)&gt;0,SUM(AM5,AP5),"")</f>
        <v/>
      </c>
      <c r="AR5" s="26">
        <v>7.9</v>
      </c>
      <c r="AS5" s="26">
        <v>9.4</v>
      </c>
      <c r="AT5" s="26">
        <v>11.3</v>
      </c>
      <c r="AU5" s="26">
        <v>13.18</v>
      </c>
      <c r="AV5" s="26">
        <v>0</v>
      </c>
      <c r="AW5" s="26">
        <v>7.1</v>
      </c>
      <c r="AX5" s="26">
        <v>8.4</v>
      </c>
      <c r="AY5" s="26">
        <v>9.9</v>
      </c>
      <c r="AZ5" s="26">
        <v>15.36</v>
      </c>
      <c r="BA5" s="26">
        <v>0</v>
      </c>
      <c r="BB5" s="26">
        <v>8.1999999999999993</v>
      </c>
      <c r="BC5" s="26">
        <v>9.25</v>
      </c>
      <c r="BD5" s="26">
        <v>11.3</v>
      </c>
      <c r="BE5" s="26">
        <v>18.760000000000002</v>
      </c>
      <c r="BF5" s="26">
        <v>0.2</v>
      </c>
      <c r="BG5" s="28"/>
      <c r="BH5" s="39">
        <f>IF(AT5&gt;0,AT5,"")</f>
        <v>11.3</v>
      </c>
      <c r="BI5" s="39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2">
        <v>7.625</v>
      </c>
      <c r="BT5" s="22">
        <v>9.1999999999999993</v>
      </c>
      <c r="BU5" s="22">
        <v>11.3</v>
      </c>
      <c r="BV5" s="22">
        <v>14.36</v>
      </c>
      <c r="BW5" s="22">
        <v>0</v>
      </c>
      <c r="BX5" s="22">
        <v>7.15</v>
      </c>
      <c r="BY5" s="22">
        <v>8.9</v>
      </c>
      <c r="BZ5" s="22">
        <v>10.600000000000001</v>
      </c>
      <c r="CA5" s="22">
        <v>15.74</v>
      </c>
      <c r="CB5" s="22">
        <v>0</v>
      </c>
      <c r="CC5" s="22">
        <v>7.875</v>
      </c>
      <c r="CD5" s="22">
        <v>9.1</v>
      </c>
      <c r="CE5" s="22">
        <v>11.3</v>
      </c>
      <c r="CF5" s="22">
        <v>17.829999999999998</v>
      </c>
      <c r="CG5" s="22">
        <v>0.1</v>
      </c>
      <c r="CH5" s="27" t="s">
        <v>55</v>
      </c>
      <c r="CI5" s="38">
        <f>IF(BU5&gt;0,BU5,"")</f>
        <v>11.3</v>
      </c>
      <c r="CJ5" s="38">
        <f>IF(BV5&gt;0,BV5,"")</f>
        <v>14.36</v>
      </c>
      <c r="CK5" s="40">
        <f>IF(SUM(BS5:BV5)-BW5&gt;0,SUM(BS5:BV5)-BW5,"")</f>
        <v>42.484999999999999</v>
      </c>
      <c r="CL5" s="40">
        <f>IF(BZ5&gt;0,BZ5,"")</f>
        <v>10.600000000000001</v>
      </c>
      <c r="CM5" s="40">
        <f>IF(CA5&gt;0,CA5,"")</f>
        <v>15.74</v>
      </c>
      <c r="CN5" s="40">
        <f>IF(SUM(BX5:CA5)-CB5&gt;0,SUM(BX5:CA5)-CB5,"")</f>
        <v>42.39</v>
      </c>
      <c r="CO5" s="40">
        <f>IF(CK5="","",MAX(CK5,CN5))</f>
        <v>42.484999999999999</v>
      </c>
      <c r="CP5" s="40">
        <f>IF(CE5&gt;0,CE5,"")</f>
        <v>11.3</v>
      </c>
      <c r="CQ5" s="40">
        <f>IF(CF5&gt;0,CF5,"")</f>
        <v>17.829999999999998</v>
      </c>
      <c r="CR5" s="40">
        <f>IF(SUM(CC5:CF5)-CG5&gt;0,SUM(CC5:CF5)-CG5,"")</f>
        <v>46.005000000000003</v>
      </c>
      <c r="CS5" s="40">
        <f>IF(SUM(CO5,CR5)&gt;0,SUM(CO5,CR5),"")</f>
        <v>88.490000000000009</v>
      </c>
      <c r="CT5" s="51" t="str">
        <f>IF(MAX(DV5,FD5,GL5,HT5,JB5,KJ5,LR5,MZ5,OH5,PP5,QX5,SF5,TN5,UV5,WD5)-IF(L5="",0,L5)&gt;0.001,MAX(DV5,FD5,GL5,HT5,JB5,KJ5,LR5,MZ5,OH5,PP5,QX5,SF5,TN5,UV5,WD5)-IF(L5="",0,L5),"")</f>
        <v/>
      </c>
      <c r="CU5" s="51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0" t="str">
        <f>IF(CX5&gt;0,CX5,"")</f>
        <v/>
      </c>
      <c r="DQ5" s="40" t="str">
        <f>IF(CY5&gt;0,CY5,"")</f>
        <v/>
      </c>
      <c r="DR5" s="40" t="str">
        <f>IF(SUM(CV5:CY5)-CZ5&gt;0,SUM(CV5:CY5)-CZ5,"")</f>
        <v/>
      </c>
      <c r="DS5" s="40" t="str">
        <f>IF(DC5&gt;0,DC5,"")</f>
        <v/>
      </c>
      <c r="DT5" s="40" t="str">
        <f>IF(DD5&gt;0,DD5,"")</f>
        <v/>
      </c>
      <c r="DU5" s="40" t="str">
        <f>IF(SUM(DA5:DD5)-DE5&gt;0,SUM(DA5:DD5)-DE5,"")</f>
        <v/>
      </c>
      <c r="DV5" s="40" t="str">
        <f>IF(MAX(DR5,DU5)&gt;0,MAX(DR5,DU5),"")</f>
        <v/>
      </c>
      <c r="DW5" s="40" t="str">
        <f>IF(DH5&gt;0,DH5,"")</f>
        <v/>
      </c>
      <c r="DX5" s="40" t="str">
        <f>IF(DI5&gt;0,DI5,"")</f>
        <v/>
      </c>
      <c r="DY5" s="40" t="str">
        <f>IF(SUM(DF5:DI5)-DJ5&gt;0,SUM(DF5:DI5)-DJ5,"")</f>
        <v/>
      </c>
      <c r="DZ5" s="40" t="str">
        <f>IF(DM5&gt;0,DM5,"")</f>
        <v/>
      </c>
      <c r="EA5" s="40" t="str">
        <f>IF(DN5&gt;0,DN5,"")</f>
        <v/>
      </c>
      <c r="EB5" s="40" t="str">
        <f>IF(SUM(DK5:DN5)-DO5&gt;0,SUM(DK5:DN5)-DO5,"")</f>
        <v/>
      </c>
      <c r="EC5" s="40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0" t="str">
        <f>IF(FN5&gt;0,FN5,"")</f>
        <v/>
      </c>
      <c r="GG5" s="40" t="str">
        <f>IF(FO5&gt;0,FO5,"")</f>
        <v/>
      </c>
      <c r="GH5" s="40" t="str">
        <f>IF(SUM(FL5:FO5)-FP5&gt;0,SUM(FL5:FO5)-FP5,"")</f>
        <v/>
      </c>
      <c r="GI5" s="40" t="str">
        <f>IF(FS5&gt;0,FS5,"")</f>
        <v/>
      </c>
      <c r="GJ5" s="40" t="str">
        <f>IF(FT5&gt;0,FT5,"")</f>
        <v/>
      </c>
      <c r="GK5" s="40" t="str">
        <f>IF(SUM(FQ5:FT5)-FU5&gt;0,SUM(FQ5:FT5)-FU5,"")</f>
        <v/>
      </c>
      <c r="GL5" s="40" t="str">
        <f>IF(MAX(GH5,GK5)&gt;0,MAX(GH5,GK5),"")</f>
        <v/>
      </c>
      <c r="GM5" s="40" t="str">
        <f>IF(FX5&gt;0,FX5,"")</f>
        <v/>
      </c>
      <c r="GN5" s="40" t="str">
        <f>IF(FY5&gt;0,FY5,"")</f>
        <v/>
      </c>
      <c r="GO5" s="40" t="str">
        <f>IF(SUM(FV5:FY5)-FZ5&gt;0,SUM(FV5:FY5)-FZ5,"")</f>
        <v/>
      </c>
      <c r="GP5" s="40" t="str">
        <f>IF(GC5&gt;0,GC5,"")</f>
        <v/>
      </c>
      <c r="GQ5" s="40" t="str">
        <f>IF(GD5&gt;0,GD5,"")</f>
        <v/>
      </c>
      <c r="GR5" s="40" t="str">
        <f>IF(SUM(GA5:GD5)-GE5&gt;0,SUM(GA5:GD5)-GE5,"")</f>
        <v/>
      </c>
      <c r="GS5" s="40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0" t="str">
        <f>IF(ID5&gt;0,ID5,"")</f>
        <v/>
      </c>
      <c r="IW5" s="40" t="str">
        <f>IF(IE5&gt;0,IE5,"")</f>
        <v/>
      </c>
      <c r="IX5" s="40" t="str">
        <f>IF(SUM(IB5:IE5)-IF5&gt;0,SUM(IB5:IE5)-IF5,"")</f>
        <v/>
      </c>
      <c r="IY5" s="40" t="str">
        <f>IF(II5&gt;0,II5,"")</f>
        <v/>
      </c>
      <c r="IZ5" s="40" t="str">
        <f>IF(IJ5&gt;0,IJ5,"")</f>
        <v/>
      </c>
      <c r="JA5" s="40" t="str">
        <f>IF(SUM(IG5:IJ5)-IK5&gt;0,SUM(IG5:IJ5)-IK5,"")</f>
        <v/>
      </c>
      <c r="JB5" s="40" t="str">
        <f>IF(MAX(IX5,JA5)&gt;0,MAX(IX5,JA5),"")</f>
        <v/>
      </c>
      <c r="JC5" s="40" t="str">
        <f>IF(IN5&gt;0,IN5,"")</f>
        <v/>
      </c>
      <c r="JD5" s="40" t="str">
        <f>IF(IO5&gt;0,IO5,"")</f>
        <v/>
      </c>
      <c r="JE5" s="40" t="str">
        <f>IF(SUM(IL5:IO5)-IP5&gt;0,SUM(IL5:IO5)-IP5,"")</f>
        <v/>
      </c>
      <c r="JF5" s="40" t="str">
        <f>IF(IS5&gt;0,IS5,"")</f>
        <v/>
      </c>
      <c r="JG5" s="40" t="str">
        <f>IF(IT5&gt;0,IT5,"")</f>
        <v/>
      </c>
      <c r="JH5" s="40" t="str">
        <f>IF(SUM(IQ5:IT5)-IU5&gt;0,SUM(IQ5:IT5)-IU5,"")</f>
        <v/>
      </c>
      <c r="JI5" s="40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0" t="str">
        <f>IF(KT5&gt;0,KT5,"")</f>
        <v/>
      </c>
      <c r="LM5" s="40" t="str">
        <f>IF(KU5&gt;0,KU5,"")</f>
        <v/>
      </c>
      <c r="LN5" s="40" t="str">
        <f>IF(SUM(KR5:KU5)-KV5&gt;0,SUM(KR5:KU5)-KV5,"")</f>
        <v/>
      </c>
      <c r="LO5" s="40" t="str">
        <f>IF(KY5&gt;0,KY5,"")</f>
        <v/>
      </c>
      <c r="LP5" s="40" t="str">
        <f>IF(KZ5&gt;0,KZ5,"")</f>
        <v/>
      </c>
      <c r="LQ5" s="40" t="str">
        <f>IF(SUM(KW5:KZ5)-LA5&gt;0,SUM(KW5:KZ5)-LA5,"")</f>
        <v/>
      </c>
      <c r="LR5" s="40" t="str">
        <f>IF(MAX(LN5,LQ5)&gt;0,MAX(LN5,LQ5),"")</f>
        <v/>
      </c>
      <c r="LS5" s="40" t="str">
        <f>IF(LD5&gt;0,LD5,"")</f>
        <v/>
      </c>
      <c r="LT5" s="40" t="str">
        <f>IF(LE5&gt;0,LE5,"")</f>
        <v/>
      </c>
      <c r="LU5" s="40" t="str">
        <f>IF(SUM(LB5:LE5)-LF5&gt;0,SUM(LB5:LE5)-LF5,"")</f>
        <v/>
      </c>
      <c r="LV5" s="40" t="str">
        <f>IF(LI5&gt;0,LI5,"")</f>
        <v/>
      </c>
      <c r="LW5" s="40" t="str">
        <f>IF(LJ5&gt;0,LJ5,"")</f>
        <v/>
      </c>
      <c r="LX5" s="40" t="str">
        <f>IF(SUM(LG5:LJ5)-LK5&gt;0,SUM(LG5:LJ5)-LK5,"")</f>
        <v/>
      </c>
      <c r="LY5" s="40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>
        <v>7.25</v>
      </c>
      <c r="NI5" s="17">
        <v>9.3000000000000007</v>
      </c>
      <c r="NJ5" s="17">
        <v>11.3</v>
      </c>
      <c r="NK5" s="17">
        <v>18.52</v>
      </c>
      <c r="NL5" s="17">
        <v>0.4</v>
      </c>
      <c r="NM5" s="17">
        <v>1.35</v>
      </c>
      <c r="NN5" s="17">
        <v>1.75</v>
      </c>
      <c r="NO5" s="17">
        <v>2.9</v>
      </c>
      <c r="NP5" s="17">
        <v>3.1</v>
      </c>
      <c r="NQ5" s="17">
        <v>0</v>
      </c>
      <c r="NR5" s="17"/>
      <c r="NS5" s="17"/>
      <c r="NT5" s="17"/>
      <c r="NU5" s="17"/>
      <c r="NV5" s="17"/>
      <c r="NW5" s="17">
        <v>7.1</v>
      </c>
      <c r="NX5" s="17">
        <v>9.0500000000000007</v>
      </c>
      <c r="NY5" s="17">
        <v>11.3</v>
      </c>
      <c r="NZ5" s="17">
        <v>15.7</v>
      </c>
      <c r="OA5" s="17">
        <v>0</v>
      </c>
      <c r="OB5" s="40">
        <f>IF(NJ5&gt;0,NJ5,"")</f>
        <v>11.3</v>
      </c>
      <c r="OC5" s="40">
        <f>IF(NK5&gt;0,NK5,"")</f>
        <v>18.52</v>
      </c>
      <c r="OD5" s="40">
        <f>IF(SUM(NH5:NK5)-NL5&gt;0,SUM(NH5:NK5)-NL5,"")</f>
        <v>45.970000000000006</v>
      </c>
      <c r="OE5" s="40">
        <f>IF(NO5&gt;0,NO5,"")</f>
        <v>2.9</v>
      </c>
      <c r="OF5" s="40">
        <f>IF(NP5&gt;0,NP5,"")</f>
        <v>3.1</v>
      </c>
      <c r="OG5" s="40">
        <f>IF(SUM(NM5:NP5)-NQ5&gt;0,SUM(NM5:NP5)-NQ5,"")</f>
        <v>9.1</v>
      </c>
      <c r="OH5" s="40">
        <f>IF(MAX(OD5,OG5)&gt;0,MAX(OD5,OG5),"")</f>
        <v>45.970000000000006</v>
      </c>
      <c r="OI5" s="40" t="str">
        <f>IF(NT5&gt;0,NT5,"")</f>
        <v/>
      </c>
      <c r="OJ5" s="40" t="str">
        <f>IF(NU5&gt;0,NU5,"")</f>
        <v/>
      </c>
      <c r="OK5" s="40" t="str">
        <f>IF(SUM(NR5:NU5)-NV5&gt;0,SUM(NR5:NU5)-NV5,"")</f>
        <v/>
      </c>
      <c r="OL5" s="40">
        <f>IF(NY5&gt;0,NY5,"")</f>
        <v>11.3</v>
      </c>
      <c r="OM5" s="40">
        <f>IF(NZ5&gt;0,NZ5,"")</f>
        <v>15.7</v>
      </c>
      <c r="ON5" s="40">
        <f>IF(SUM(NW5:NZ5)-OA5&gt;0,SUM(NW5:NZ5)-OA5,"")</f>
        <v>43.15</v>
      </c>
      <c r="OO5" s="40">
        <f>IF(SUM(OH5,OK5,ON5)&gt;0,SUM(OH5,OK5,ON5),"")</f>
        <v>89.12</v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IF(SUM(PP5,PS5,PV5)&gt;0,SUM(PP5,PS5,PV5),"")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0" t="str">
        <f>IF(PZ5&gt;0,PZ5,"")</f>
        <v/>
      </c>
      <c r="QS5" s="40" t="str">
        <f>IF(QA5&gt;0,QA5,"")</f>
        <v/>
      </c>
      <c r="QT5" s="40" t="str">
        <f>IF(SUM(PX5:QA5)-QB5&gt;0,SUM(PX5:QA5)-QB5,"")</f>
        <v/>
      </c>
      <c r="QU5" s="40" t="str">
        <f>IF(QE5&gt;0,QE5,"")</f>
        <v/>
      </c>
      <c r="QV5" s="40" t="str">
        <f>IF(QF5&gt;0,QF5,"")</f>
        <v/>
      </c>
      <c r="QW5" s="40" t="str">
        <f>IF(SUM(QC5:QF5)-QG5&gt;0,SUM(QC5:QF5)-QG5,"")</f>
        <v/>
      </c>
      <c r="QX5" s="40" t="str">
        <f>IF(MAX(QT5,QW5)&gt;0,MAX(QT5,QW5),"")</f>
        <v/>
      </c>
      <c r="QY5" s="40" t="str">
        <f>IF(QJ5&gt;0,QJ5,"")</f>
        <v/>
      </c>
      <c r="QZ5" s="40" t="str">
        <f>IF(QK5&gt;0,QK5,"")</f>
        <v/>
      </c>
      <c r="RA5" s="40" t="str">
        <f>IF(SUM(QH5:QK5)-QL5&gt;0,SUM(QH5:QK5)-QL5,"")</f>
        <v/>
      </c>
      <c r="RB5" s="40" t="str">
        <f>IF(QO5&gt;0,QO5,"")</f>
        <v/>
      </c>
      <c r="RC5" s="40" t="str">
        <f>IF(QP5&gt;0,QP5,"")</f>
        <v/>
      </c>
      <c r="RD5" s="40" t="str">
        <f>IF(SUM(QM5:QP5)-QQ5&gt;0,SUM(QM5:QP5)-QQ5,"")</f>
        <v/>
      </c>
      <c r="RE5" s="40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0" t="str">
        <f>IF(SP5&gt;0,SP5,"")</f>
        <v/>
      </c>
      <c r="TI5" s="40" t="str">
        <f>IF(SQ5&gt;0,SQ5,"")</f>
        <v/>
      </c>
      <c r="TJ5" s="40" t="str">
        <f>IF(SUM(SN5:SQ5)-SR5&gt;0,SUM(SN5:SQ5)-SR5,"")</f>
        <v/>
      </c>
      <c r="TK5" s="40" t="str">
        <f>IF(SU5&gt;0,SU5,"")</f>
        <v/>
      </c>
      <c r="TL5" s="40" t="str">
        <f>IF(SV5&gt;0,SV5,"")</f>
        <v/>
      </c>
      <c r="TM5" s="40" t="str">
        <f>IF(SUM(SS5:SV5)-SW5&gt;0,SUM(SS5:SV5)-SW5,"")</f>
        <v/>
      </c>
      <c r="TN5" s="40" t="str">
        <f>IF(MAX(TJ5,TM5)&gt;0,MAX(TJ5,TM5),"")</f>
        <v/>
      </c>
      <c r="TO5" s="40" t="str">
        <f>IF(SZ5&gt;0,SZ5,"")</f>
        <v/>
      </c>
      <c r="TP5" s="40" t="str">
        <f>IF(TA5&gt;0,TA5,"")</f>
        <v/>
      </c>
      <c r="TQ5" s="40" t="str">
        <f>IF(SUM(SX5:TA5)-TB5&gt;0,SUM(SX5:TA5)-TB5,"")</f>
        <v/>
      </c>
      <c r="TR5" s="40" t="str">
        <f>IF(TE5&gt;0,TE5,"")</f>
        <v/>
      </c>
      <c r="TS5" s="40" t="str">
        <f>IF(TF5&gt;0,TF5,"")</f>
        <v/>
      </c>
      <c r="TT5" s="40" t="str">
        <f>IF(SUM(TC5:TF5)-TG5&gt;0,SUM(TC5:TF5)-TG5,"")</f>
        <v/>
      </c>
      <c r="TU5" s="40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0" t="str">
        <f>IF(VF5&gt;0,VF5,"")</f>
        <v/>
      </c>
      <c r="VY5" s="40" t="str">
        <f>IF(VG5&gt;0,VG5,"")</f>
        <v/>
      </c>
      <c r="VZ5" s="40" t="str">
        <f>IF(SUM(VD5:VG5)-VH5&gt;0,SUM(VD5:VG5)-VH5,"")</f>
        <v/>
      </c>
      <c r="WA5" s="40" t="str">
        <f>IF(VK5&gt;0,VK5,"")</f>
        <v/>
      </c>
      <c r="WB5" s="40" t="str">
        <f>IF(VL5&gt;0,VL5,"")</f>
        <v/>
      </c>
      <c r="WC5" s="40" t="str">
        <f>IF(SUM(VI5:VL5)-VM5&gt;0,SUM(VI5:VL5)-VM5,"")</f>
        <v/>
      </c>
      <c r="WD5" s="40" t="str">
        <f>IF(MAX(VZ5,WC5)&gt;0,MAX(VZ5,WC5),"")</f>
        <v/>
      </c>
      <c r="WE5" s="40" t="str">
        <f>IF(VP5&gt;0,VP5,"")</f>
        <v/>
      </c>
      <c r="WF5" s="40" t="str">
        <f>IF(VQ5&gt;0,VQ5,"")</f>
        <v/>
      </c>
      <c r="WG5" s="40" t="str">
        <f>IF(SUM(VN5:VQ5)-VR5&gt;0,SUM(VN5:VQ5)-VR5,"")</f>
        <v/>
      </c>
      <c r="WH5" s="40" t="str">
        <f>IF(VU5&gt;0,VU5,"")</f>
        <v/>
      </c>
      <c r="WI5" s="40" t="str">
        <f>IF(VV5&gt;0,VV5,"")</f>
        <v/>
      </c>
      <c r="WJ5" s="40" t="str">
        <f>IF(SUM(VS5:VV5)-VW5&gt;0,SUM(VS5:VV5)-VW5,"")</f>
        <v/>
      </c>
      <c r="WK5" s="40" t="str">
        <f>IF(SUM(WD5,WG5,WJ5)&gt;0,SUM(WD5,WG5,WJ5),"")</f>
        <v/>
      </c>
      <c r="WL5" s="26">
        <f>IF($CH5="P",BS5,(BS5+AR5)/2)</f>
        <v>7.625</v>
      </c>
      <c r="WM5" s="26">
        <f>IF($CH5="P",BT5,(BT5+AS5)/2)</f>
        <v>9.1999999999999993</v>
      </c>
      <c r="WN5" s="26">
        <f>IF($CH5="P",BU5,(BU5+AT5)/2)</f>
        <v>11.3</v>
      </c>
      <c r="WO5" s="26">
        <f>IF($CH5="P",BV5,(BV5+AU5)/2)</f>
        <v>14.36</v>
      </c>
      <c r="WP5" s="26">
        <f>IF($CH5="P",BW5,(BW5+AV5)/2)</f>
        <v>0</v>
      </c>
      <c r="WQ5" s="26">
        <f>IF($CH5="P",BX5,(BX5+AW5)/2)</f>
        <v>7.15</v>
      </c>
      <c r="WR5" s="26">
        <f>IF($CH5="P",BY5,(BY5+AX5)/2)</f>
        <v>8.9</v>
      </c>
      <c r="WS5" s="26">
        <f>IF($CH5="P",BZ5,(BZ5+AY5)/2)</f>
        <v>10.600000000000001</v>
      </c>
      <c r="WT5" s="26">
        <f>IF($CH5="P",CA5,(CA5+AZ5)/2)</f>
        <v>15.74</v>
      </c>
      <c r="WU5" s="26">
        <f>IF($CH5="P",CB5,(CB5+BA5)/2)</f>
        <v>0</v>
      </c>
      <c r="WV5" s="26">
        <f>IF($CH5="P",CC5,(CC5+BB5)/2)</f>
        <v>7.875</v>
      </c>
      <c r="WW5" s="26">
        <f>IF($CH5="P",CD5,(CD5+BC5)/2)</f>
        <v>9.1</v>
      </c>
      <c r="WX5" s="26">
        <f>IF($CH5="P",CE5,(CE5+BD5)/2)</f>
        <v>11.3</v>
      </c>
      <c r="WY5" s="26">
        <f>IF($CH5="P",CF5,(CF5+BE5)/2)</f>
        <v>17.829999999999998</v>
      </c>
      <c r="WZ5" s="26">
        <f>IF($CH5="P",CG5,(CG5+BF5)/2)</f>
        <v>0.1</v>
      </c>
      <c r="XA5" s="28" t="s">
        <v>55</v>
      </c>
      <c r="XB5" s="11">
        <f>IF(WN5&gt;0,WN5,"")</f>
        <v>11.3</v>
      </c>
      <c r="XC5" s="11">
        <f>IF(WO5&gt;0,WO5,"")</f>
        <v>14.36</v>
      </c>
      <c r="XD5" s="11">
        <f>IF(SUM(WL5:WO5)-WP5&gt;0,SUM(WL5:WO5)-WP5,"")</f>
        <v>42.484999999999999</v>
      </c>
      <c r="XE5" s="11">
        <f>IF(WS5&gt;0,WS5,"")</f>
        <v>10.600000000000001</v>
      </c>
      <c r="XF5" s="11">
        <f>IF(WT5&gt;0,WT5,"")</f>
        <v>15.74</v>
      </c>
      <c r="XG5" s="11">
        <f>IF(SUM(WQ5:WT5)-WU5&gt;0,SUM(WQ5:WT5)-WU5,"")</f>
        <v>42.39</v>
      </c>
      <c r="XH5" s="11">
        <f>IF(MAX(XD5,XG5)&gt;0,MAX(XD5,XG5),"")</f>
        <v>42.484999999999999</v>
      </c>
      <c r="XI5" s="11">
        <f>IF(WX5&gt;0,WX5,"")</f>
        <v>11.3</v>
      </c>
      <c r="XJ5" s="11">
        <f>IF(WY5&gt;0,WY5,"")</f>
        <v>17.829999999999998</v>
      </c>
      <c r="XK5" s="11">
        <f>IF(SUM(WV5:WY5)-WZ5&gt;0,SUM(WV5:WY5)-WZ5,"")</f>
        <v>46.005000000000003</v>
      </c>
      <c r="XL5" s="11">
        <f>IF(SUM(XH5,XK5)&gt;0,SUM(XH5,XK5),"")</f>
        <v>88.490000000000009</v>
      </c>
    </row>
    <row r="6" spans="1:636" x14ac:dyDescent="0.2">
      <c r="A6" s="4" cm="1">
        <f t="array" ref="A6">IF(AND(H6&lt;&gt;"",H6&lt;&gt;"No DD"),SUMPRODUCT((H$4:H$20&lt;&gt;"")*(H$4:H$20&lt;&gt;"No DD")*(E$4:E$20&gt;E6))+1,IF(H6="No DD",SUMPRODUCT((H$4:H$20="No DD")*(E$4:E$20&gt;E6))+1+SUMPRODUCT((H$4:H$20&lt;&gt;"")*(H$4:H$20&lt;&gt;"No DD")),""))</f>
        <v>3</v>
      </c>
      <c r="B6" s="5" t="s">
        <v>139</v>
      </c>
      <c r="C6" s="4" t="s">
        <v>6</v>
      </c>
      <c r="D6" s="4" t="s">
        <v>138</v>
      </c>
      <c r="E6" s="9">
        <f>SUM(J6,L6,N6)</f>
        <v>86.63</v>
      </c>
      <c r="F6" s="3" t="str">
        <f>IF(OR(AND(AG6&gt;=AQ$22,AG6&lt;&gt;"",AI6&gt;=AQ$26,AI6&lt;&gt;"",AF6=""),AND(AJ6&gt;=AQ$22,AJ6&lt;&gt;"",AL6&gt;=AQ$26,AL6&lt;&gt;"",AF6=""),AND(AN6&gt;=AQ$22,AN6&lt;&gt;"",AP6&gt;=AQ$26,AP6&lt;&gt;"",AF6=""),AND(BH6&gt;=BR$22,BH6&lt;&gt;"",BJ6&gt;=BR$26,BJ6&lt;&gt;"",BG6=""),AND(BK6&gt;=BR$22,BK6&lt;&gt;"",BM6&gt;=BR$26,BM6&lt;&gt;"",BG6=""),AND(BO6&gt;=BR$22,BO6&lt;&gt;"",BQ6&gt;=BR$26,BQ6&lt;&gt;"",BG6=""),AND(CI6&gt;=CS$22,CI6&lt;&gt;"",CK6&gt;=CS$26,CK6&lt;&gt;"",CH6=""),AND(CL6&gt;=CS$22,CL6&lt;&gt;"",CN6&gt;=CS$26,CN6&lt;&gt;"",CH6=""),AND(CP6&gt;=CS$22,CP6&lt;&gt;"",CR6&gt;=CS$26,CR6&lt;&gt;"",CH6=""),AND(DP6&gt;=EC$22,DP6&lt;&gt;"",DR6&gt;=EC$26,DR6&lt;&gt;""),AND(DS6&gt;=EC$22,DS6&lt;&gt;"",DU6&gt;=EC$26,DU6&lt;&gt;""),AND(DW6&gt;=EC$22,DW6&lt;&gt;"",DY6&gt;=EC$26,DY6&lt;&gt;""),AND(DZ6&gt;=EC$22,DZ6&lt;&gt;"",EB6&gt;=EC$26,EB6&lt;&gt;""),AND(EX6&gt;=FK$22,EX6&lt;&gt;"",EZ6&gt;=FK$26,EZ6&lt;&gt;""),AND(FA6&gt;=FK$22,FA6&lt;&gt;"",FC6&gt;=FK$26,FC6&lt;&gt;""),AND(FE6&gt;=FK$22,FE6&lt;&gt;"",FG6&gt;=FK$26,FG6&lt;&gt;""),AND(FH6&gt;=FK$22,FH6&lt;&gt;"",FJ6&gt;=FK$26,FJ6&lt;&gt;""),AND(GF6&gt;=GS$22,GF6&lt;&gt;"",GH6&gt;=GS$26,GH6&lt;&gt;""),AND(GI6&gt;=GS$22,GI6&lt;&gt;"",GK6&gt;=GS$26,GK6&lt;&gt;""),AND(GM6&gt;=GS$22,GM6&lt;&gt;"",GO6&gt;=GS$26,GO6&lt;&gt;""),AND(GP6&gt;=GS$22,GP6&lt;&gt;"",GR6&gt;=GS$26,GR6&lt;&gt;""),AND(HN6&gt;=IA$22,HN6&lt;&gt;"",HP6&gt;=IA$26,HP6&lt;&gt;""),AND(HQ6&gt;=IA$22,HQ6&lt;&gt;"",HS6&gt;=IA$26,HS6&lt;&gt;""),AND(HU6&gt;=IA$22,HU6&lt;&gt;"",HW6&gt;=IA$26,HW6&lt;&gt;""),AND(HX6&gt;=IA$22,HX6&lt;&gt;"",HZ6&gt;=IA$26,HZ6&lt;&gt;""),AND(IV6&gt;=JI$22,IV6&lt;&gt;"",IX6&gt;=JI$26,IX6&lt;&gt;""),AND(IY6&gt;=JI$22,IY6&lt;&gt;"",JA6&gt;=JI$26,JA6&lt;&gt;""),AND(JC6&gt;=JI$22,JC6&lt;&gt;"",JE6&gt;=JI$26,JE6&lt;&gt;""),AND(JF6&gt;=JI$22,JF6&lt;&gt;"",JH6&gt;=JI$26,JH6&lt;&gt;""),AND(KD6&gt;=KQ$22,KD6&lt;&gt;"",KF6&gt;=KQ$26,KF6&lt;&gt;""),AND(KG6&gt;=KQ$22,KG6&lt;&gt;"",KI6&gt;=KQ$26,KI6&lt;&gt;""),AND(KK6&gt;=KQ$22,KK6&lt;&gt;"",KM6&gt;=KQ$26,KM6&lt;&gt;""),AND(KN6&gt;=KQ$22,KN6&lt;&gt;"",KP6&gt;=KQ$26,KP6&lt;&gt;""),AND(LL6&gt;=LY$22,LL6&lt;&gt;"",LN6&gt;=LY$26,LN6&lt;&gt;""),AND(LO6&gt;=LY$22,LO6&lt;&gt;"",LQ6&gt;=LY$26,LQ6&lt;&gt;""),AND(LS6&gt;=LY$22,LS6&lt;&gt;"",LU6&gt;=LY$26,LU6&lt;&gt;""),AND(LV6&gt;=LY$22,LV6&lt;&gt;"",LX6&gt;=LY$26,LX6&lt;&gt;""),AND(MT6&gt;=NG$22,MT6&lt;&gt;"",MV6&gt;=NG$26,MV6&lt;&gt;""),AND(MW6&gt;=NG$22,MW6&lt;&gt;"",MY6&gt;=NG$26,MY6&lt;&gt;""),AND(NA6&gt;=NG$22,NA6&lt;&gt;"",NC6&gt;=NG$26,NC6&lt;&gt;""),AND(ND6&gt;=NG$22,ND6&lt;&gt;"",NF6&gt;=NG$26,NF6&lt;&gt;""),AND(OB6&gt;=OO$22,OB6&lt;&gt;"",OD6&gt;=OO$26,OD6&lt;&gt;""),AND(OE6&gt;=OO$22,OE6&lt;&gt;"",OG6&gt;=OO$26,OG6&lt;&gt;""),AND(OI6&gt;=OO$22,OI6&lt;&gt;"",OK6&gt;=OO$26,OK6&lt;&gt;""),AND(OL6&gt;=OO$22,OL6&lt;&gt;"",ON6&gt;=OO$26,ON6&lt;&gt;""),AND(PJ6&gt;=PW$22,PJ6&lt;&gt;"",PL6&gt;=PW$26,PL6&lt;&gt;""),AND(PM6&gt;=PW$22,PM6&lt;&gt;"",PO6&gt;=PW$26,PO6&lt;&gt;""),AND(PQ6&gt;=PW$22,PQ6&lt;&gt;"",PS6&gt;=PW$26,PS6&lt;&gt;""),AND(PT6&gt;=PW$22,PT6&lt;&gt;"",PV6&gt;=PW$26,PV6&lt;&gt;""),AND(QR6&gt;=RE$22,QR6&lt;&gt;"",QT6&gt;=RE$26,QT6&lt;&gt;""),AND(QU6&gt;=RE$22,QU6&lt;&gt;"",QW6&gt;=RE$26,QW6&lt;&gt;""),AND(QY6&gt;=RE$22,QY6&lt;&gt;"",RA6&gt;=RE$26,RA6&lt;&gt;""),AND(RB6&gt;=RE$22,RB6&lt;&gt;"",RD6&gt;=RE$26,RD6&lt;&gt;""),AND(RZ6&gt;=SM$22,RZ6&lt;&gt;"",SB6&gt;=SM$26,SB6&lt;&gt;""),AND(SC6&gt;=SM$22,SC6&lt;&gt;"",SE6&gt;=SM$26,SE6&lt;&gt;""),AND(SG6&gt;=SM$22,SG6&lt;&gt;"",SI6&gt;=SM$26,SI6&lt;&gt;""),AND(SJ6&gt;=SM$22,SJ6&lt;&gt;"",SL6&gt;=SM$26,SL6&lt;&gt;""),AND(TH6&gt;=TU$22,TH6&lt;&gt;"",TJ6&gt;=TU$26,TJ6&lt;&gt;""),AND(TK6&gt;=TU$22,TK6&lt;&gt;"",TM6&gt;=TU$26,TM6&lt;&gt;""),AND(TO6&gt;=TU$22,TO6&lt;&gt;"",TQ6&gt;=TU$26,TQ6&lt;&gt;""),AND(TR6&gt;=TU$22,TR6&lt;&gt;"",TT6&gt;=TU$26,TT6&lt;&gt;""),AND(UP6&gt;=VC$22,UP6&lt;&gt;"",UR6&gt;=VC$26,UR6&lt;&gt;""),AND(US6&gt;=VC$22,US6&lt;&gt;"",UU6&gt;=VC$26,UU6&lt;&gt;""),AND(UW6&gt;=VC$22,UW6&lt;&gt;"",UY6&gt;=VC$26,UY6&lt;&gt;""),AND(UZ6&gt;=VC$22,UZ6&lt;&gt;"",VB6&gt;=VC$26,VB6&lt;&gt;""),AND(VX6&gt;=WK$22,VX6&lt;&gt;"",VZ6&gt;=WK$26,VZ6&lt;&gt;""),AND(WA6&gt;=WK$22,WA6&lt;&gt;"",WC6&gt;=WK$26,WC6&lt;&gt;""),AND(WE6&gt;=WK$22,WE6&lt;&gt;"",WG6&gt;=WK$26,WG6&lt;&gt;""),AND(WH6&gt;=WK$22,WH6&lt;&gt;"",WJ6&gt;=WK$26,WJ6&lt;&gt;"")),"P","")</f>
        <v>P</v>
      </c>
      <c r="G6" s="3" t="str">
        <f>IF(OR(AND(AI6&gt;=AQ$26,AI6&lt;&gt;"",AF6=""),AND(AL6&gt;=AQ$26,AL6&lt;&gt;"",AF6=""),AND(AP6&gt;=AQ$26,AP6&lt;&gt;"",AF6=""),AND(BJ6&gt;=BR$26,BJ6&lt;&gt;"",BG6=""),AND(BM6&gt;=BR$26,BM6&lt;&gt;"",BG6=""),AND(BQ6&gt;=BR$26,BQ6&lt;&gt;"",BG6=""),AND(CK6&gt;=CS$26,CK6&lt;&gt;"",CH6=""),AND(CN6&gt;=CS$26,CN6&lt;&gt;"",CH6=""),AND(CR6&gt;=CS$26,CR6&lt;&gt;"",CH6=""),AND(DR6&gt;=EC$26,DR6&lt;&gt;""),AND(DU6&gt;=EC$26,DU6&lt;&gt;""),AND(DY6&gt;=EC$26,DY6&lt;&gt;""),AND(EB6&gt;=EC$26,EB6&lt;&gt;""),AND(EZ6&gt;=FK$26,EZ6&lt;&gt;""),AND(FC6&gt;=FK$26,FC6&lt;&gt;""),AND(FG6&gt;=FK$26,FG6&lt;&gt;""),AND(FJ6&gt;=FK$26,FJ6&lt;&gt;""),AND(GH6&gt;=GS$26,GH6&lt;&gt;""),AND(GK6&gt;=GS$26,GK6&lt;&gt;""),AND(GO6&gt;=GS$26,GO6&lt;&gt;""),AND(GR6&gt;=GS$26,GR6&lt;&gt;""),AND(HP6&gt;=IA$26,HP6&lt;&gt;""),AND(HS6&gt;=IA$26,HS6&lt;&gt;""),AND(HW6&gt;=IA$26,HW6&lt;&gt;""),AND(HZ6&gt;=IA$26,HZ6&lt;&gt;""),AND(IX6&gt;=JI$26,IX6&lt;&gt;""),AND(JA6&gt;=JI$26,JA6&lt;&gt;""),AND(JE6&gt;=JI$26,JE6&lt;&gt;""),AND(JH6&gt;=JI$26,JH6&lt;&gt;""),AND(KF6&gt;=KQ$26,KF6&lt;&gt;""),AND(KI6&gt;=KQ$26,KI6&lt;&gt;""),AND(KM6&gt;=KQ$26,KM6&lt;&gt;""),AND(KP6&gt;=KQ$26,KP6&lt;&gt;""),AND(LN6&gt;=LY$26,LN6&lt;&gt;""),AND(LQ6&gt;=LY$26,LQ6&lt;&gt;""),AND(LU6&gt;=LY$26,LU6&lt;&gt;""),AND(LX6&gt;=LY$26,LX6&lt;&gt;""),AND(MV6&gt;=NG$26,MV6&lt;&gt;""),AND(MY6&gt;=NG$26,MY6&lt;&gt;""),AND(NC6&gt;=NG$26,NC6&lt;&gt;""),AND(NF6&gt;=NG$26,NF6&lt;&gt;""),AND(OD6&gt;=OO$26,OD6&lt;&gt;""),AND(OG6&gt;=OO$26,OG6&lt;&gt;""),AND(OK6&gt;=OO$26,OK6&lt;&gt;""),AND(ON6&gt;=OO$26,ON6&lt;&gt;""),AND(PL6&gt;=PW$26,PL6&lt;&gt;""),AND(PO6&gt;=PW$26,PO6&lt;&gt;""),AND(PS6&gt;=PW$26,PS6&lt;&gt;""),AND(PV6&gt;=PW$26,PV6&lt;&gt;""),AND(QT6&gt;=RE$26,QT6&lt;&gt;""),AND(QW6&gt;=RE$26,QW6&lt;&gt;""),AND(RA6&gt;=RE$26,RA6&lt;&gt;""),AND(RD6&gt;=RE$26,RD6&lt;&gt;""),AND(SB6&gt;=SM$26,SB6&lt;&gt;""),AND(SE6&gt;=SM$26,SE6&lt;&gt;""),AND(SI6&gt;=SM$26,SI6&lt;&gt;""),AND(SL6&gt;=SM$26,SL6&lt;&gt;""),AND(TJ6&gt;=TU$26,TJ6&lt;&gt;""),AND(TM6&gt;=TU$26,TM6&lt;&gt;""),AND(TQ6&gt;=TU$26,TQ6&lt;&gt;""),AND(TT6&gt;=TU$26,TT6&lt;&gt;""),AND(UR6&gt;=VC$26,UR6&lt;&gt;""),AND(UU6&gt;=VC$26,UU6&lt;&gt;""),AND(UY6&gt;=VC$26,UY6&lt;&gt;""),AND(VB6&gt;=VC$26,VB6&lt;&gt;""),AND(VZ6&gt;=WK$26,VZ6&lt;&gt;""),AND(WC6&gt;=WK$26,WC6&lt;&gt;""),AND(WG6&gt;=WK$26,WG6&lt;&gt;""),AND(WJ6&gt;=WK$26,WJ6&lt;&gt;"")),"P","")</f>
        <v>P</v>
      </c>
      <c r="H6" s="36" t="str">
        <f>IF(AND(G6="P",F6=""),"No DD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Merit",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Excellence",IF(I6="P","Worlds Team",IF(F6="P","National Team","")))))</f>
        <v>National Team</v>
      </c>
      <c r="I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7"/>
      <c r="AG6" s="38" t="str">
        <f>IF(S6&gt;0,S6,"")</f>
        <v/>
      </c>
      <c r="AH6" s="38" t="str">
        <f>IF(T6&gt;0,T6,"")</f>
        <v/>
      </c>
      <c r="AI6" s="40" t="str">
        <f>IF(SUM(Q6:T6)-U6&gt;0,SUM(Q6:T6)-U6,"")</f>
        <v/>
      </c>
      <c r="AJ6" s="40" t="str">
        <f>IF(X6&gt;0,X6,"")</f>
        <v/>
      </c>
      <c r="AK6" s="40" t="str">
        <f>IF(Y6&gt;0,Y6,"")</f>
        <v/>
      </c>
      <c r="AL6" s="40" t="str">
        <f>IF(SUM(V6:Y6)-Z6&gt;0,SUM(V6:Y6)-Z6,"")</f>
        <v/>
      </c>
      <c r="AM6" s="40" t="str">
        <f>IF(AI6="","",MAX(AI6,AL6))</f>
        <v/>
      </c>
      <c r="AN6" s="40" t="str">
        <f>IF(AC6&gt;0,AC6,"")</f>
        <v/>
      </c>
      <c r="AO6" s="40" t="str">
        <f>IF(AD6&gt;0,AD6,"")</f>
        <v/>
      </c>
      <c r="AP6" s="40" t="str">
        <f>IF(SUM(AA6:AD6)-AE6&gt;0,SUM(AA6:AD6)-AE6,"")</f>
        <v/>
      </c>
      <c r="AQ6" s="40" t="str">
        <f>IF(SUM(AM6,AP6)&gt;0,SUM(AM6,AP6),"")</f>
        <v/>
      </c>
      <c r="AR6" s="26">
        <v>3.25</v>
      </c>
      <c r="AS6" s="26">
        <v>3.45</v>
      </c>
      <c r="AT6" s="26">
        <v>4.7</v>
      </c>
      <c r="AU6" s="26">
        <v>6.32</v>
      </c>
      <c r="AV6" s="26">
        <v>0</v>
      </c>
      <c r="AW6" s="26">
        <v>0</v>
      </c>
      <c r="AX6" s="26">
        <v>0</v>
      </c>
      <c r="AY6" s="26">
        <v>0</v>
      </c>
      <c r="AZ6" s="26">
        <v>0</v>
      </c>
      <c r="BA6" s="26">
        <v>0</v>
      </c>
      <c r="BB6" s="26"/>
      <c r="BC6" s="26"/>
      <c r="BD6" s="26"/>
      <c r="BE6" s="26"/>
      <c r="BF6" s="26"/>
      <c r="BG6" s="28"/>
      <c r="BH6" s="39">
        <f>IF(AT6&gt;0,AT6,"")</f>
        <v>4.7</v>
      </c>
      <c r="BI6" s="39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2">
        <v>2.5</v>
      </c>
      <c r="BT6" s="22">
        <v>2.8</v>
      </c>
      <c r="BU6" s="22">
        <v>3.5</v>
      </c>
      <c r="BV6" s="22">
        <v>5.7</v>
      </c>
      <c r="BW6" s="22">
        <v>0</v>
      </c>
      <c r="BX6" s="22">
        <v>7.95</v>
      </c>
      <c r="BY6" s="22">
        <v>9.1999999999999993</v>
      </c>
      <c r="BZ6" s="22">
        <v>11.1</v>
      </c>
      <c r="CA6" s="22">
        <v>18.66</v>
      </c>
      <c r="CB6" s="22">
        <v>0</v>
      </c>
      <c r="CC6" s="22">
        <v>6.55</v>
      </c>
      <c r="CD6" s="22">
        <v>9.15</v>
      </c>
      <c r="CE6" s="22">
        <v>11.1</v>
      </c>
      <c r="CF6" s="22">
        <v>12.92</v>
      </c>
      <c r="CG6" s="22">
        <v>0</v>
      </c>
      <c r="CH6" s="27"/>
      <c r="CI6" s="38">
        <f>IF(BU6&gt;0,BU6,"")</f>
        <v>3.5</v>
      </c>
      <c r="CJ6" s="38">
        <f>IF(BV6&gt;0,BV6,"")</f>
        <v>5.7</v>
      </c>
      <c r="CK6" s="40">
        <f>IF(SUM(BS6:BV6)-BW6&gt;0,SUM(BS6:BV6)-BW6,"")</f>
        <v>14.5</v>
      </c>
      <c r="CL6" s="40">
        <f>IF(BZ6&gt;0,BZ6,"")</f>
        <v>11.1</v>
      </c>
      <c r="CM6" s="40">
        <f>IF(CA6&gt;0,CA6,"")</f>
        <v>18.66</v>
      </c>
      <c r="CN6" s="40">
        <f>IF(SUM(BX6:CA6)-CB6&gt;0,SUM(BX6:CA6)-CB6,"")</f>
        <v>46.91</v>
      </c>
      <c r="CO6" s="40">
        <f>IF(CK6="","",MAX(CK6,CN6))</f>
        <v>46.91</v>
      </c>
      <c r="CP6" s="40">
        <f>IF(CE6&gt;0,CE6,"")</f>
        <v>11.1</v>
      </c>
      <c r="CQ6" s="40">
        <f>IF(CF6&gt;0,CF6,"")</f>
        <v>12.92</v>
      </c>
      <c r="CR6" s="40">
        <f>IF(SUM(CC6:CF6)-CG6&gt;0,SUM(CC6:CF6)-CG6,"")</f>
        <v>39.72</v>
      </c>
      <c r="CS6" s="40">
        <f>IF(SUM(CO6,CR6)&gt;0,SUM(CO6,CR6),"")</f>
        <v>86.63</v>
      </c>
      <c r="CT6" s="51" t="str">
        <f>IF(MAX(DV6,FD6,GL6,HT6,JB6,KJ6,LR6,MZ6,OH6,PP6,QX6,SF6,TN6,UV6,WD6)-IF(L6="",0,L6)&gt;0.001,MAX(DV6,FD6,GL6,HT6,JB6,KJ6,LR6,MZ6,OH6,PP6,QX6,SF6,TN6,UV6,WD6)-IF(L6="",0,L6),"")</f>
        <v/>
      </c>
      <c r="CU6" s="51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0" t="str">
        <f>IF(CX6&gt;0,CX6,"")</f>
        <v/>
      </c>
      <c r="DQ6" s="40" t="str">
        <f>IF(CY6&gt;0,CY6,"")</f>
        <v/>
      </c>
      <c r="DR6" s="40" t="str">
        <f>IF(SUM(CV6:CY6)-CZ6&gt;0,SUM(CV6:CY6)-CZ6,"")</f>
        <v/>
      </c>
      <c r="DS6" s="40" t="str">
        <f>IF(DC6&gt;0,DC6,"")</f>
        <v/>
      </c>
      <c r="DT6" s="40" t="str">
        <f>IF(DD6&gt;0,DD6,"")</f>
        <v/>
      </c>
      <c r="DU6" s="40" t="str">
        <f>IF(SUM(DA6:DD6)-DE6&gt;0,SUM(DA6:DD6)-DE6,"")</f>
        <v/>
      </c>
      <c r="DV6" s="40" t="str">
        <f>IF(MAX(DR6,DU6)&gt;0,MAX(DR6,DU6),"")</f>
        <v/>
      </c>
      <c r="DW6" s="40" t="str">
        <f>IF(DH6&gt;0,DH6,"")</f>
        <v/>
      </c>
      <c r="DX6" s="40" t="str">
        <f>IF(DI6&gt;0,DI6,"")</f>
        <v/>
      </c>
      <c r="DY6" s="40" t="str">
        <f>IF(SUM(DF6:DI6)-DJ6&gt;0,SUM(DF6:DI6)-DJ6,"")</f>
        <v/>
      </c>
      <c r="DZ6" s="40" t="str">
        <f>IF(DM6&gt;0,DM6,"")</f>
        <v/>
      </c>
      <c r="EA6" s="40" t="str">
        <f>IF(DN6&gt;0,DN6,"")</f>
        <v/>
      </c>
      <c r="EB6" s="40" t="str">
        <f>IF(SUM(DK6:DN6)-DO6&gt;0,SUM(DK6:DN6)-DO6,"")</f>
        <v/>
      </c>
      <c r="EC6" s="40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0" t="str">
        <f>IF(FN6&gt;0,FN6,"")</f>
        <v/>
      </c>
      <c r="GG6" s="40" t="str">
        <f>IF(FO6&gt;0,FO6,"")</f>
        <v/>
      </c>
      <c r="GH6" s="40" t="str">
        <f>IF(SUM(FL6:FO6)-FP6&gt;0,SUM(FL6:FO6)-FP6,"")</f>
        <v/>
      </c>
      <c r="GI6" s="40" t="str">
        <f>IF(FS6&gt;0,FS6,"")</f>
        <v/>
      </c>
      <c r="GJ6" s="40" t="str">
        <f>IF(FT6&gt;0,FT6,"")</f>
        <v/>
      </c>
      <c r="GK6" s="40" t="str">
        <f>IF(SUM(FQ6:FT6)-FU6&gt;0,SUM(FQ6:FT6)-FU6,"")</f>
        <v/>
      </c>
      <c r="GL6" s="40" t="str">
        <f>IF(MAX(GH6,GK6)&gt;0,MAX(GH6,GK6),"")</f>
        <v/>
      </c>
      <c r="GM6" s="40" t="str">
        <f>IF(FX6&gt;0,FX6,"")</f>
        <v/>
      </c>
      <c r="GN6" s="40" t="str">
        <f>IF(FY6&gt;0,FY6,"")</f>
        <v/>
      </c>
      <c r="GO6" s="40" t="str">
        <f>IF(SUM(FV6:FY6)-FZ6&gt;0,SUM(FV6:FY6)-FZ6,"")</f>
        <v/>
      </c>
      <c r="GP6" s="40" t="str">
        <f>IF(GC6&gt;0,GC6,"")</f>
        <v/>
      </c>
      <c r="GQ6" s="40" t="str">
        <f>IF(GD6&gt;0,GD6,"")</f>
        <v/>
      </c>
      <c r="GR6" s="40" t="str">
        <f>IF(SUM(GA6:GD6)-GE6&gt;0,SUM(GA6:GD6)-GE6,"")</f>
        <v/>
      </c>
      <c r="GS6" s="40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0" t="str">
        <f>IF(ID6&gt;0,ID6,"")</f>
        <v/>
      </c>
      <c r="IW6" s="40" t="str">
        <f>IF(IE6&gt;0,IE6,"")</f>
        <v/>
      </c>
      <c r="IX6" s="40" t="str">
        <f>IF(SUM(IB6:IE6)-IF6&gt;0,SUM(IB6:IE6)-IF6,"")</f>
        <v/>
      </c>
      <c r="IY6" s="40" t="str">
        <f>IF(II6&gt;0,II6,"")</f>
        <v/>
      </c>
      <c r="IZ6" s="40" t="str">
        <f>IF(IJ6&gt;0,IJ6,"")</f>
        <v/>
      </c>
      <c r="JA6" s="40" t="str">
        <f>IF(SUM(IG6:IJ6)-IK6&gt;0,SUM(IG6:IJ6)-IK6,"")</f>
        <v/>
      </c>
      <c r="JB6" s="40" t="str">
        <f>IF(MAX(IX6,JA6)&gt;0,MAX(IX6,JA6),"")</f>
        <v/>
      </c>
      <c r="JC6" s="40" t="str">
        <f>IF(IN6&gt;0,IN6,"")</f>
        <v/>
      </c>
      <c r="JD6" s="40" t="str">
        <f>IF(IO6&gt;0,IO6,"")</f>
        <v/>
      </c>
      <c r="JE6" s="40" t="str">
        <f>IF(SUM(IL6:IO6)-IP6&gt;0,SUM(IL6:IO6)-IP6,"")</f>
        <v/>
      </c>
      <c r="JF6" s="40" t="str">
        <f>IF(IS6&gt;0,IS6,"")</f>
        <v/>
      </c>
      <c r="JG6" s="40" t="str">
        <f>IF(IT6&gt;0,IT6,"")</f>
        <v/>
      </c>
      <c r="JH6" s="40" t="str">
        <f>IF(SUM(IQ6:IT6)-IU6&gt;0,SUM(IQ6:IT6)-IU6,"")</f>
        <v/>
      </c>
      <c r="JI6" s="40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0" t="str">
        <f>IF(KT6&gt;0,KT6,"")</f>
        <v/>
      </c>
      <c r="LM6" s="40" t="str">
        <f>IF(KU6&gt;0,KU6,"")</f>
        <v/>
      </c>
      <c r="LN6" s="40" t="str">
        <f>IF(SUM(KR6:KU6)-KV6&gt;0,SUM(KR6:KU6)-KV6,"")</f>
        <v/>
      </c>
      <c r="LO6" s="40" t="str">
        <f>IF(KY6&gt;0,KY6,"")</f>
        <v/>
      </c>
      <c r="LP6" s="40" t="str">
        <f>IF(KZ6&gt;0,KZ6,"")</f>
        <v/>
      </c>
      <c r="LQ6" s="40" t="str">
        <f>IF(SUM(KW6:KZ6)-LA6&gt;0,SUM(KW6:KZ6)-LA6,"")</f>
        <v/>
      </c>
      <c r="LR6" s="40" t="str">
        <f>IF(MAX(LN6,LQ6)&gt;0,MAX(LN6,LQ6),"")</f>
        <v/>
      </c>
      <c r="LS6" s="40" t="str">
        <f>IF(LD6&gt;0,LD6,"")</f>
        <v/>
      </c>
      <c r="LT6" s="40" t="str">
        <f>IF(LE6&gt;0,LE6,"")</f>
        <v/>
      </c>
      <c r="LU6" s="40" t="str">
        <f>IF(SUM(LB6:LE6)-LF6&gt;0,SUM(LB6:LE6)-LF6,"")</f>
        <v/>
      </c>
      <c r="LV6" s="40" t="str">
        <f>IF(LI6&gt;0,LI6,"")</f>
        <v/>
      </c>
      <c r="LW6" s="40" t="str">
        <f>IF(LJ6&gt;0,LJ6,"")</f>
        <v/>
      </c>
      <c r="LX6" s="40" t="str">
        <f>IF(SUM(LG6:LJ6)-LK6&gt;0,SUM(LG6:LJ6)-LK6,"")</f>
        <v/>
      </c>
      <c r="LY6" s="40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0" t="str">
        <f>IF(NJ6&gt;0,NJ6,"")</f>
        <v/>
      </c>
      <c r="OC6" s="40" t="str">
        <f>IF(NK6&gt;0,NK6,"")</f>
        <v/>
      </c>
      <c r="OD6" s="40" t="str">
        <f>IF(SUM(NH6:NK6)-NL6&gt;0,SUM(NH6:NK6)-NL6,"")</f>
        <v/>
      </c>
      <c r="OE6" s="40" t="str">
        <f>IF(NO6&gt;0,NO6,"")</f>
        <v/>
      </c>
      <c r="OF6" s="40" t="str">
        <f>IF(NP6&gt;0,NP6,"")</f>
        <v/>
      </c>
      <c r="OG6" s="40" t="str">
        <f>IF(SUM(NM6:NP6)-NQ6&gt;0,SUM(NM6:NP6)-NQ6,"")</f>
        <v/>
      </c>
      <c r="OH6" s="40" t="str">
        <f>IF(MAX(OD6,OG6)&gt;0,MAX(OD6,OG6),"")</f>
        <v/>
      </c>
      <c r="OI6" s="40" t="str">
        <f>IF(NT6&gt;0,NT6,"")</f>
        <v/>
      </c>
      <c r="OJ6" s="40" t="str">
        <f>IF(NU6&gt;0,NU6,"")</f>
        <v/>
      </c>
      <c r="OK6" s="40" t="str">
        <f>IF(SUM(NR6:NU6)-NV6&gt;0,SUM(NR6:NU6)-NV6,"")</f>
        <v/>
      </c>
      <c r="OL6" s="40" t="str">
        <f>IF(NY6&gt;0,NY6,"")</f>
        <v/>
      </c>
      <c r="OM6" s="40" t="str">
        <f>IF(NZ6&gt;0,NZ6,"")</f>
        <v/>
      </c>
      <c r="ON6" s="40" t="str">
        <f>IF(SUM(NW6:NZ6)-OA6&gt;0,SUM(NW6:NZ6)-OA6,"")</f>
        <v/>
      </c>
      <c r="OO6" s="40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0" t="str">
        <f>IF(PZ6&gt;0,PZ6,"")</f>
        <v/>
      </c>
      <c r="QS6" s="40" t="str">
        <f>IF(QA6&gt;0,QA6,"")</f>
        <v/>
      </c>
      <c r="QT6" s="40" t="str">
        <f>IF(SUM(PX6:QA6)-QB6&gt;0,SUM(PX6:QA6)-QB6,"")</f>
        <v/>
      </c>
      <c r="QU6" s="40" t="str">
        <f>IF(QE6&gt;0,QE6,"")</f>
        <v/>
      </c>
      <c r="QV6" s="40" t="str">
        <f>IF(QF6&gt;0,QF6,"")</f>
        <v/>
      </c>
      <c r="QW6" s="40" t="str">
        <f>IF(SUM(QC6:QF6)-QG6&gt;0,SUM(QC6:QF6)-QG6,"")</f>
        <v/>
      </c>
      <c r="QX6" s="40" t="str">
        <f>IF(MAX(QT6,QW6)&gt;0,MAX(QT6,QW6),"")</f>
        <v/>
      </c>
      <c r="QY6" s="40" t="str">
        <f>IF(QJ6&gt;0,QJ6,"")</f>
        <v/>
      </c>
      <c r="QZ6" s="40" t="str">
        <f>IF(QK6&gt;0,QK6,"")</f>
        <v/>
      </c>
      <c r="RA6" s="40" t="str">
        <f>IF(SUM(QH6:QK6)-QL6&gt;0,SUM(QH6:QK6)-QL6,"")</f>
        <v/>
      </c>
      <c r="RB6" s="40" t="str">
        <f>IF(QO6&gt;0,QO6,"")</f>
        <v/>
      </c>
      <c r="RC6" s="40" t="str">
        <f>IF(QP6&gt;0,QP6,"")</f>
        <v/>
      </c>
      <c r="RD6" s="40" t="str">
        <f>IF(SUM(QM6:QP6)-QQ6&gt;0,SUM(QM6:QP6)-QQ6,"")</f>
        <v/>
      </c>
      <c r="RE6" s="40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0" t="str">
        <f>IF(SP6&gt;0,SP6,"")</f>
        <v/>
      </c>
      <c r="TI6" s="40" t="str">
        <f>IF(SQ6&gt;0,SQ6,"")</f>
        <v/>
      </c>
      <c r="TJ6" s="40" t="str">
        <f>IF(SUM(SN6:SQ6)-SR6&gt;0,SUM(SN6:SQ6)-SR6,"")</f>
        <v/>
      </c>
      <c r="TK6" s="40" t="str">
        <f>IF(SU6&gt;0,SU6,"")</f>
        <v/>
      </c>
      <c r="TL6" s="40" t="str">
        <f>IF(SV6&gt;0,SV6,"")</f>
        <v/>
      </c>
      <c r="TM6" s="40" t="str">
        <f>IF(SUM(SS6:SV6)-SW6&gt;0,SUM(SS6:SV6)-SW6,"")</f>
        <v/>
      </c>
      <c r="TN6" s="40" t="str">
        <f>IF(MAX(TJ6,TM6)&gt;0,MAX(TJ6,TM6),"")</f>
        <v/>
      </c>
      <c r="TO6" s="40" t="str">
        <f>IF(SZ6&gt;0,SZ6,"")</f>
        <v/>
      </c>
      <c r="TP6" s="40" t="str">
        <f>IF(TA6&gt;0,TA6,"")</f>
        <v/>
      </c>
      <c r="TQ6" s="40" t="str">
        <f>IF(SUM(SX6:TA6)-TB6&gt;0,SUM(SX6:TA6)-TB6,"")</f>
        <v/>
      </c>
      <c r="TR6" s="40" t="str">
        <f>IF(TE6&gt;0,TE6,"")</f>
        <v/>
      </c>
      <c r="TS6" s="40" t="str">
        <f>IF(TF6&gt;0,TF6,"")</f>
        <v/>
      </c>
      <c r="TT6" s="40" t="str">
        <f>IF(SUM(TC6:TF6)-TG6&gt;0,SUM(TC6:TF6)-TG6,"")</f>
        <v/>
      </c>
      <c r="TU6" s="40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0" t="str">
        <f>IF(VF6&gt;0,VF6,"")</f>
        <v/>
      </c>
      <c r="VY6" s="40" t="str">
        <f>IF(VG6&gt;0,VG6,"")</f>
        <v/>
      </c>
      <c r="VZ6" s="40" t="str">
        <f>IF(SUM(VD6:VG6)-VH6&gt;0,SUM(VD6:VG6)-VH6,"")</f>
        <v/>
      </c>
      <c r="WA6" s="40" t="str">
        <f>IF(VK6&gt;0,VK6,"")</f>
        <v/>
      </c>
      <c r="WB6" s="40" t="str">
        <f>IF(VL6&gt;0,VL6,"")</f>
        <v/>
      </c>
      <c r="WC6" s="40" t="str">
        <f>IF(SUM(VI6:VL6)-VM6&gt;0,SUM(VI6:VL6)-VM6,"")</f>
        <v/>
      </c>
      <c r="WD6" s="40" t="str">
        <f>IF(MAX(VZ6,WC6)&gt;0,MAX(VZ6,WC6),"")</f>
        <v/>
      </c>
      <c r="WE6" s="40" t="str">
        <f>IF(VP6&gt;0,VP6,"")</f>
        <v/>
      </c>
      <c r="WF6" s="40" t="str">
        <f>IF(VQ6&gt;0,VQ6,"")</f>
        <v/>
      </c>
      <c r="WG6" s="40" t="str">
        <f>IF(SUM(VN6:VQ6)-VR6&gt;0,SUM(VN6:VQ6)-VR6,"")</f>
        <v/>
      </c>
      <c r="WH6" s="40" t="str">
        <f>IF(VU6&gt;0,VU6,"")</f>
        <v/>
      </c>
      <c r="WI6" s="40" t="str">
        <f>IF(VV6&gt;0,VV6,"")</f>
        <v/>
      </c>
      <c r="WJ6" s="40" t="str">
        <f>IF(SUM(VS6:VV6)-VW6&gt;0,SUM(VS6:VV6)-VW6,"")</f>
        <v/>
      </c>
      <c r="WK6" s="40" t="str">
        <f>IF(SUM(WD6,WG6,WJ6)&gt;0,SUM(WD6,WG6,WJ6),"")</f>
        <v/>
      </c>
      <c r="WL6" s="26">
        <f>IF($CH6="P",BS6,(BS6+AR6)/2)</f>
        <v>2.875</v>
      </c>
      <c r="WM6" s="26">
        <f>IF($CH6="P",BT6,(BT6+AS6)/2)</f>
        <v>3.125</v>
      </c>
      <c r="WN6" s="26">
        <f>IF($CH6="P",BU6,(BU6+AT6)/2)</f>
        <v>4.0999999999999996</v>
      </c>
      <c r="WO6" s="26">
        <f>IF($CH6="P",BV6,(BV6+AU6)/2)</f>
        <v>6.01</v>
      </c>
      <c r="WP6" s="26">
        <f>IF($CH6="P",BW6,(BW6+AV6)/2)</f>
        <v>0</v>
      </c>
      <c r="WQ6" s="26">
        <f>IF($CH6="P",BX6,(BX6+AW6)/2)</f>
        <v>3.9750000000000001</v>
      </c>
      <c r="WR6" s="26">
        <f>IF($CH6="P",BY6,(BY6+AX6)/2)</f>
        <v>4.5999999999999996</v>
      </c>
      <c r="WS6" s="26">
        <f>IF($CH6="P",BZ6,(BZ6+AY6)/2)</f>
        <v>5.55</v>
      </c>
      <c r="WT6" s="26">
        <f>IF($CH6="P",CA6,(CA6+AZ6)/2)</f>
        <v>9.33</v>
      </c>
      <c r="WU6" s="26">
        <f>IF($CH6="P",CB6,(CB6+BA6)/2)</f>
        <v>0</v>
      </c>
      <c r="WV6" s="26">
        <f>IF($CH6="P",CC6,(CC6+BB6)/2)</f>
        <v>3.2749999999999999</v>
      </c>
      <c r="WW6" s="26">
        <f>IF($CH6="P",CD6,(CD6+BC6)/2)</f>
        <v>4.5750000000000002</v>
      </c>
      <c r="WX6" s="26">
        <f>IF($CH6="P",CE6,(CE6+BD6)/2)</f>
        <v>5.55</v>
      </c>
      <c r="WY6" s="26">
        <f>IF($CH6="P",CF6,(CF6+BE6)/2)</f>
        <v>6.46</v>
      </c>
      <c r="WZ6" s="26">
        <f>IF($CH6="P",CG6,(CG6+BF6)/2)</f>
        <v>0</v>
      </c>
      <c r="XA6" s="28" t="s">
        <v>55</v>
      </c>
      <c r="XB6" s="11">
        <f>IF(WN6&gt;0,WN6,"")</f>
        <v>4.0999999999999996</v>
      </c>
      <c r="XC6" s="11">
        <f>IF(WO6&gt;0,WO6,"")</f>
        <v>6.01</v>
      </c>
      <c r="XD6" s="11">
        <f>IF(SUM(WL6:WO6)-WP6&gt;0,SUM(WL6:WO6)-WP6,"")</f>
        <v>16.11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DD"),SUMPRODUCT((H$4:H$20&lt;&gt;"")*(H$4:H$20&lt;&gt;"No DD")*(E$4:E$20&gt;E7))+1,IF(H7="No DD",SUMPRODUCT((H$4:H$20="No DD")*(E$4:E$20&gt;E7))+1+SUMPRODUCT((H$4:H$20&lt;&gt;"")*(H$4:H$20&lt;&gt;"No DD")),""))</f>
        <v>4</v>
      </c>
      <c r="B7" s="5" t="s">
        <v>181</v>
      </c>
      <c r="C7" s="4" t="s">
        <v>128</v>
      </c>
      <c r="D7" s="4" t="s">
        <v>180</v>
      </c>
      <c r="E7" s="9">
        <f>SUM(J7,L7,N7)</f>
        <v>47.56</v>
      </c>
      <c r="F7" s="3" t="str">
        <f>IF(OR(AND(AG7&gt;=AQ$22,AG7&lt;&gt;"",AI7&gt;=AQ$26,AI7&lt;&gt;"",AF7=""),AND(AJ7&gt;=AQ$22,AJ7&lt;&gt;"",AL7&gt;=AQ$26,AL7&lt;&gt;"",AF7=""),AND(AN7&gt;=AQ$22,AN7&lt;&gt;"",AP7&gt;=AQ$26,AP7&lt;&gt;"",AF7=""),AND(BH7&gt;=BR$22,BH7&lt;&gt;"",BJ7&gt;=BR$26,BJ7&lt;&gt;"",BG7=""),AND(BK7&gt;=BR$22,BK7&lt;&gt;"",BM7&gt;=BR$26,BM7&lt;&gt;"",BG7=""),AND(BO7&gt;=BR$22,BO7&lt;&gt;"",BQ7&gt;=BR$26,BQ7&lt;&gt;"",BG7=""),AND(CI7&gt;=CS$22,CI7&lt;&gt;"",CK7&gt;=CS$26,CK7&lt;&gt;"",CH7=""),AND(CL7&gt;=CS$22,CL7&lt;&gt;"",CN7&gt;=CS$26,CN7&lt;&gt;"",CH7=""),AND(CP7&gt;=CS$22,CP7&lt;&gt;"",CR7&gt;=CS$26,CR7&lt;&gt;"",CH7=""),AND(DP7&gt;=EC$22,DP7&lt;&gt;"",DR7&gt;=EC$26,DR7&lt;&gt;""),AND(DS7&gt;=EC$22,DS7&lt;&gt;"",DU7&gt;=EC$26,DU7&lt;&gt;""),AND(DW7&gt;=EC$22,DW7&lt;&gt;"",DY7&gt;=EC$26,DY7&lt;&gt;""),AND(DZ7&gt;=EC$22,DZ7&lt;&gt;"",EB7&gt;=EC$26,EB7&lt;&gt;""),AND(EX7&gt;=FK$22,EX7&lt;&gt;"",EZ7&gt;=FK$26,EZ7&lt;&gt;""),AND(FA7&gt;=FK$22,FA7&lt;&gt;"",FC7&gt;=FK$26,FC7&lt;&gt;""),AND(FE7&gt;=FK$22,FE7&lt;&gt;"",FG7&gt;=FK$26,FG7&lt;&gt;""),AND(FH7&gt;=FK$22,FH7&lt;&gt;"",FJ7&gt;=FK$26,FJ7&lt;&gt;""),AND(GF7&gt;=GS$22,GF7&lt;&gt;"",GH7&gt;=GS$26,GH7&lt;&gt;""),AND(GI7&gt;=GS$22,GI7&lt;&gt;"",GK7&gt;=GS$26,GK7&lt;&gt;""),AND(GM7&gt;=GS$22,GM7&lt;&gt;"",GO7&gt;=GS$26,GO7&lt;&gt;""),AND(GP7&gt;=GS$22,GP7&lt;&gt;"",GR7&gt;=GS$26,GR7&lt;&gt;""),AND(HN7&gt;=IA$22,HN7&lt;&gt;"",HP7&gt;=IA$26,HP7&lt;&gt;""),AND(HQ7&gt;=IA$22,HQ7&lt;&gt;"",HS7&gt;=IA$26,HS7&lt;&gt;""),AND(HU7&gt;=IA$22,HU7&lt;&gt;"",HW7&gt;=IA$26,HW7&lt;&gt;""),AND(HX7&gt;=IA$22,HX7&lt;&gt;"",HZ7&gt;=IA$26,HZ7&lt;&gt;""),AND(IV7&gt;=JI$22,IV7&lt;&gt;"",IX7&gt;=JI$26,IX7&lt;&gt;""),AND(IY7&gt;=JI$22,IY7&lt;&gt;"",JA7&gt;=JI$26,JA7&lt;&gt;""),AND(JC7&gt;=JI$22,JC7&lt;&gt;"",JE7&gt;=JI$26,JE7&lt;&gt;""),AND(JF7&gt;=JI$22,JF7&lt;&gt;"",JH7&gt;=JI$26,JH7&lt;&gt;""),AND(KD7&gt;=KQ$22,KD7&lt;&gt;"",KF7&gt;=KQ$26,KF7&lt;&gt;""),AND(KG7&gt;=KQ$22,KG7&lt;&gt;"",KI7&gt;=KQ$26,KI7&lt;&gt;""),AND(KK7&gt;=KQ$22,KK7&lt;&gt;"",KM7&gt;=KQ$26,KM7&lt;&gt;""),AND(KN7&gt;=KQ$22,KN7&lt;&gt;"",KP7&gt;=KQ$26,KP7&lt;&gt;""),AND(LL7&gt;=LY$22,LL7&lt;&gt;"",LN7&gt;=LY$26,LN7&lt;&gt;""),AND(LO7&gt;=LY$22,LO7&lt;&gt;"",LQ7&gt;=LY$26,LQ7&lt;&gt;""),AND(LS7&gt;=LY$22,LS7&lt;&gt;"",LU7&gt;=LY$26,LU7&lt;&gt;""),AND(LV7&gt;=LY$22,LV7&lt;&gt;"",LX7&gt;=LY$26,LX7&lt;&gt;""),AND(MT7&gt;=NG$22,MT7&lt;&gt;"",MV7&gt;=NG$26,MV7&lt;&gt;""),AND(MW7&gt;=NG$22,MW7&lt;&gt;"",MY7&gt;=NG$26,MY7&lt;&gt;""),AND(NA7&gt;=NG$22,NA7&lt;&gt;"",NC7&gt;=NG$26,NC7&lt;&gt;""),AND(ND7&gt;=NG$22,ND7&lt;&gt;"",NF7&gt;=NG$26,NF7&lt;&gt;""),AND(OB7&gt;=OO$22,OB7&lt;&gt;"",OD7&gt;=OO$26,OD7&lt;&gt;""),AND(OE7&gt;=OO$22,OE7&lt;&gt;"",OG7&gt;=OO$26,OG7&lt;&gt;""),AND(OI7&gt;=OO$22,OI7&lt;&gt;"",OK7&gt;=OO$26,OK7&lt;&gt;""),AND(OL7&gt;=OO$22,OL7&lt;&gt;"",ON7&gt;=OO$26,ON7&lt;&gt;""),AND(PJ7&gt;=PW$22,PJ7&lt;&gt;"",PL7&gt;=PW$26,PL7&lt;&gt;""),AND(PM7&gt;=PW$22,PM7&lt;&gt;"",PO7&gt;=PW$26,PO7&lt;&gt;""),AND(PQ7&gt;=PW$22,PQ7&lt;&gt;"",PS7&gt;=PW$26,PS7&lt;&gt;""),AND(PT7&gt;=PW$22,PT7&lt;&gt;"",PV7&gt;=PW$26,PV7&lt;&gt;""),AND(QR7&gt;=RE$22,QR7&lt;&gt;"",QT7&gt;=RE$26,QT7&lt;&gt;""),AND(QU7&gt;=RE$22,QU7&lt;&gt;"",QW7&gt;=RE$26,QW7&lt;&gt;""),AND(QY7&gt;=RE$22,QY7&lt;&gt;"",RA7&gt;=RE$26,RA7&lt;&gt;""),AND(RB7&gt;=RE$22,RB7&lt;&gt;"",RD7&gt;=RE$26,RD7&lt;&gt;""),AND(RZ7&gt;=SM$22,RZ7&lt;&gt;"",SB7&gt;=SM$26,SB7&lt;&gt;""),AND(SC7&gt;=SM$22,SC7&lt;&gt;"",SE7&gt;=SM$26,SE7&lt;&gt;""),AND(SG7&gt;=SM$22,SG7&lt;&gt;"",SI7&gt;=SM$26,SI7&lt;&gt;""),AND(SJ7&gt;=SM$22,SJ7&lt;&gt;"",SL7&gt;=SM$26,SL7&lt;&gt;""),AND(TH7&gt;=TU$22,TH7&lt;&gt;"",TJ7&gt;=TU$26,TJ7&lt;&gt;""),AND(TK7&gt;=TU$22,TK7&lt;&gt;"",TM7&gt;=TU$26,TM7&lt;&gt;""),AND(TO7&gt;=TU$22,TO7&lt;&gt;"",TQ7&gt;=TU$26,TQ7&lt;&gt;""),AND(TR7&gt;=TU$22,TR7&lt;&gt;"",TT7&gt;=TU$26,TT7&lt;&gt;""),AND(UP7&gt;=VC$22,UP7&lt;&gt;"",UR7&gt;=VC$26,UR7&lt;&gt;""),AND(US7&gt;=VC$22,US7&lt;&gt;"",UU7&gt;=VC$26,UU7&lt;&gt;""),AND(UW7&gt;=VC$22,UW7&lt;&gt;"",UY7&gt;=VC$26,UY7&lt;&gt;""),AND(UZ7&gt;=VC$22,UZ7&lt;&gt;"",VB7&gt;=VC$26,VB7&lt;&gt;""),AND(VX7&gt;=WK$22,VX7&lt;&gt;"",VZ7&gt;=WK$26,VZ7&lt;&gt;""),AND(WA7&gt;=WK$22,WA7&lt;&gt;"",WC7&gt;=WK$26,WC7&lt;&gt;""),AND(WE7&gt;=WK$22,WE7&lt;&gt;"",WG7&gt;=WK$26,WG7&lt;&gt;""),AND(WH7&gt;=WK$22,WH7&lt;&gt;"",WJ7&gt;=WK$26,WJ7&lt;&gt;"")),"P","")</f>
        <v>P</v>
      </c>
      <c r="G7" s="3" t="str">
        <f>IF(OR(AND(AI7&gt;=AQ$26,AI7&lt;&gt;"",AF7=""),AND(AL7&gt;=AQ$26,AL7&lt;&gt;"",AF7=""),AND(AP7&gt;=AQ$26,AP7&lt;&gt;"",AF7=""),AND(BJ7&gt;=BR$26,BJ7&lt;&gt;"",BG7=""),AND(BM7&gt;=BR$26,BM7&lt;&gt;"",BG7=""),AND(BQ7&gt;=BR$26,BQ7&lt;&gt;"",BG7=""),AND(CK7&gt;=CS$26,CK7&lt;&gt;"",CH7=""),AND(CN7&gt;=CS$26,CN7&lt;&gt;"",CH7=""),AND(CR7&gt;=CS$26,CR7&lt;&gt;"",CH7=""),AND(DR7&gt;=EC$26,DR7&lt;&gt;""),AND(DU7&gt;=EC$26,DU7&lt;&gt;""),AND(DY7&gt;=EC$26,DY7&lt;&gt;""),AND(EB7&gt;=EC$26,EB7&lt;&gt;""),AND(EZ7&gt;=FK$26,EZ7&lt;&gt;""),AND(FC7&gt;=FK$26,FC7&lt;&gt;""),AND(FG7&gt;=FK$26,FG7&lt;&gt;""),AND(FJ7&gt;=FK$26,FJ7&lt;&gt;""),AND(GH7&gt;=GS$26,GH7&lt;&gt;""),AND(GK7&gt;=GS$26,GK7&lt;&gt;""),AND(GO7&gt;=GS$26,GO7&lt;&gt;""),AND(GR7&gt;=GS$26,GR7&lt;&gt;""),AND(HP7&gt;=IA$26,HP7&lt;&gt;""),AND(HS7&gt;=IA$26,HS7&lt;&gt;""),AND(HW7&gt;=IA$26,HW7&lt;&gt;""),AND(HZ7&gt;=IA$26,HZ7&lt;&gt;""),AND(IX7&gt;=JI$26,IX7&lt;&gt;""),AND(JA7&gt;=JI$26,JA7&lt;&gt;""),AND(JE7&gt;=JI$26,JE7&lt;&gt;""),AND(JH7&gt;=JI$26,JH7&lt;&gt;""),AND(KF7&gt;=KQ$26,KF7&lt;&gt;""),AND(KI7&gt;=KQ$26,KI7&lt;&gt;""),AND(KM7&gt;=KQ$26,KM7&lt;&gt;""),AND(KP7&gt;=KQ$26,KP7&lt;&gt;""),AND(LN7&gt;=LY$26,LN7&lt;&gt;""),AND(LQ7&gt;=LY$26,LQ7&lt;&gt;""),AND(LU7&gt;=LY$26,LU7&lt;&gt;""),AND(LX7&gt;=LY$26,LX7&lt;&gt;""),AND(MV7&gt;=NG$26,MV7&lt;&gt;""),AND(MY7&gt;=NG$26,MY7&lt;&gt;""),AND(NC7&gt;=NG$26,NC7&lt;&gt;""),AND(NF7&gt;=NG$26,NF7&lt;&gt;""),AND(OD7&gt;=OO$26,OD7&lt;&gt;""),AND(OG7&gt;=OO$26,OG7&lt;&gt;""),AND(OK7&gt;=OO$26,OK7&lt;&gt;""),AND(ON7&gt;=OO$26,ON7&lt;&gt;""),AND(PL7&gt;=PW$26,PL7&lt;&gt;""),AND(PO7&gt;=PW$26,PO7&lt;&gt;""),AND(PS7&gt;=PW$26,PS7&lt;&gt;""),AND(PV7&gt;=PW$26,PV7&lt;&gt;""),AND(QT7&gt;=RE$26,QT7&lt;&gt;""),AND(QW7&gt;=RE$26,QW7&lt;&gt;""),AND(RA7&gt;=RE$26,RA7&lt;&gt;""),AND(RD7&gt;=RE$26,RD7&lt;&gt;""),AND(SB7&gt;=SM$26,SB7&lt;&gt;""),AND(SE7&gt;=SM$26,SE7&lt;&gt;""),AND(SI7&gt;=SM$26,SI7&lt;&gt;""),AND(SL7&gt;=SM$26,SL7&lt;&gt;""),AND(TJ7&gt;=TU$26,TJ7&lt;&gt;""),AND(TM7&gt;=TU$26,TM7&lt;&gt;""),AND(TQ7&gt;=TU$26,TQ7&lt;&gt;""),AND(TT7&gt;=TU$26,TT7&lt;&gt;""),AND(UR7&gt;=VC$26,UR7&lt;&gt;""),AND(UU7&gt;=VC$26,UU7&lt;&gt;""),AND(UY7&gt;=VC$26,UY7&lt;&gt;""),AND(VB7&gt;=VC$26,VB7&lt;&gt;""),AND(VZ7&gt;=WK$26,VZ7&lt;&gt;""),AND(WC7&gt;=WK$26,WC7&lt;&gt;""),AND(WG7&gt;=WK$26,WG7&lt;&gt;""),AND(WJ7&gt;=WK$26,WJ7&lt;&gt;"")),"P","")</f>
        <v>P</v>
      </c>
      <c r="H7" s="36" t="str">
        <f>IF(AND(G7="P",F7=""),"No DD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Merit",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Excellence",IF(I7="P","Worlds Team",IF(F7="P","National Team","")))))</f>
        <v>Excellence</v>
      </c>
      <c r="I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47.56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2024 World Cup GER (Mar 24)</v>
      </c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7"/>
      <c r="AG7" s="38" t="str">
        <f>IF(S7&gt;0,S7,"")</f>
        <v/>
      </c>
      <c r="AH7" s="38" t="str">
        <f>IF(T7&gt;0,T7,"")</f>
        <v/>
      </c>
      <c r="AI7" s="40" t="str">
        <f>IF(SUM(Q7:T7)-U7&gt;0,SUM(Q7:T7)-U7,"")</f>
        <v/>
      </c>
      <c r="AJ7" s="40" t="str">
        <f>IF(X7&gt;0,X7,"")</f>
        <v/>
      </c>
      <c r="AK7" s="40" t="str">
        <f>IF(Y7&gt;0,Y7,"")</f>
        <v/>
      </c>
      <c r="AL7" s="40" t="str">
        <f>IF(SUM(V7:Y7)-Z7&gt;0,SUM(V7:Y7)-Z7,"")</f>
        <v/>
      </c>
      <c r="AM7" s="40" t="str">
        <f>IF(AI7="","",MAX(AI7,AL7))</f>
        <v/>
      </c>
      <c r="AN7" s="40" t="str">
        <f>IF(AC7&gt;0,AC7,"")</f>
        <v/>
      </c>
      <c r="AO7" s="40" t="str">
        <f>IF(AD7&gt;0,AD7,"")</f>
        <v/>
      </c>
      <c r="AP7" s="40" t="str">
        <f>IF(SUM(AA7:AD7)-AE7&gt;0,SUM(AA7:AD7)-AE7,"")</f>
        <v/>
      </c>
      <c r="AQ7" s="40" t="str">
        <f>IF(SUM(AM7,AP7)&gt;0,SUM(AM7,AP7),"")</f>
        <v/>
      </c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8"/>
      <c r="BH7" s="39" t="str">
        <f>IF(AT7&gt;0,AT7,"")</f>
        <v/>
      </c>
      <c r="BI7" s="39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  <c r="CD7" s="22"/>
      <c r="CE7" s="22"/>
      <c r="CF7" s="22"/>
      <c r="CG7" s="22"/>
      <c r="CH7" s="27"/>
      <c r="CI7" s="38" t="str">
        <f>IF(BU7&gt;0,BU7,"")</f>
        <v/>
      </c>
      <c r="CJ7" s="38" t="str">
        <f>IF(BV7&gt;0,BV7,"")</f>
        <v/>
      </c>
      <c r="CK7" s="40" t="str">
        <f>IF(SUM(BS7:BV7)-BW7&gt;0,SUM(BS7:BV7)-BW7,"")</f>
        <v/>
      </c>
      <c r="CL7" s="40" t="str">
        <f>IF(BZ7&gt;0,BZ7,"")</f>
        <v/>
      </c>
      <c r="CM7" s="40" t="str">
        <f>IF(CA7&gt;0,CA7,"")</f>
        <v/>
      </c>
      <c r="CN7" s="40" t="str">
        <f>IF(SUM(BX7:CA7)-CB7&gt;0,SUM(BX7:CA7)-CB7,"")</f>
        <v/>
      </c>
      <c r="CO7" s="40" t="str">
        <f>IF(CK7="","",MAX(CK7,CN7))</f>
        <v/>
      </c>
      <c r="CP7" s="40" t="str">
        <f>IF(CE7&gt;0,CE7,"")</f>
        <v/>
      </c>
      <c r="CQ7" s="40" t="str">
        <f>IF(CF7&gt;0,CF7,"")</f>
        <v/>
      </c>
      <c r="CR7" s="40" t="str">
        <f>IF(SUM(CC7:CF7)-CG7&gt;0,SUM(CC7:CF7)-CG7,"")</f>
        <v/>
      </c>
      <c r="CS7" s="40" t="str">
        <f>IF(SUM(CO7,CR7)&gt;0,SUM(CO7,CR7),"")</f>
        <v/>
      </c>
      <c r="CT7" s="51">
        <f>IF(MAX(DV7,FD7,GL7,HT7,JB7,KJ7,LR7,MZ7,OH7,PP7,QX7,SF7,TN7,UV7,WD7)-IF(L7="",0,L7)&gt;0.001,MAX(DV7,FD7,GL7,HT7,JB7,KJ7,LR7,MZ7,OH7,PP7,QX7,SF7,TN7,UV7,WD7)-IF(L7="",0,L7),"")</f>
        <v>47.56</v>
      </c>
      <c r="CU7" s="51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46.91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0" t="str">
        <f>IF(CX7&gt;0,CX7,"")</f>
        <v/>
      </c>
      <c r="DQ7" s="40" t="str">
        <f>IF(CY7&gt;0,CY7,"")</f>
        <v/>
      </c>
      <c r="DR7" s="40" t="str">
        <f>IF(SUM(CV7:CY7)-CZ7&gt;0,SUM(CV7:CY7)-CZ7,"")</f>
        <v/>
      </c>
      <c r="DS7" s="40" t="str">
        <f>IF(DC7&gt;0,DC7,"")</f>
        <v/>
      </c>
      <c r="DT7" s="40" t="str">
        <f>IF(DD7&gt;0,DD7,"")</f>
        <v/>
      </c>
      <c r="DU7" s="40" t="str">
        <f>IF(SUM(DA7:DD7)-DE7&gt;0,SUM(DA7:DD7)-DE7,"")</f>
        <v/>
      </c>
      <c r="DV7" s="40" t="str">
        <f>IF(MAX(DR7,DU7)&gt;0,MAX(DR7,DU7),"")</f>
        <v/>
      </c>
      <c r="DW7" s="40" t="str">
        <f>IF(DH7&gt;0,DH7,"")</f>
        <v/>
      </c>
      <c r="DX7" s="40" t="str">
        <f>IF(DI7&gt;0,DI7,"")</f>
        <v/>
      </c>
      <c r="DY7" s="40" t="str">
        <f>IF(SUM(DF7:DI7)-DJ7&gt;0,SUM(DF7:DI7)-DJ7,"")</f>
        <v/>
      </c>
      <c r="DZ7" s="40" t="str">
        <f>IF(DM7&gt;0,DM7,"")</f>
        <v/>
      </c>
      <c r="EA7" s="40" t="str">
        <f>IF(DN7&gt;0,DN7,"")</f>
        <v/>
      </c>
      <c r="EB7" s="40" t="str">
        <f>IF(SUM(DK7:DN7)-DO7&gt;0,SUM(DK7:DN7)-DO7,"")</f>
        <v/>
      </c>
      <c r="EC7" s="40" t="str">
        <f>IF(SUM(DV7,DY7,EB7)&gt;0,SUM(DV7,DY7,EB7),"")</f>
        <v/>
      </c>
      <c r="ED7" s="18">
        <v>3.05</v>
      </c>
      <c r="EE7" s="18">
        <v>3.55</v>
      </c>
      <c r="EF7" s="18">
        <v>4.4000000000000004</v>
      </c>
      <c r="EG7" s="18">
        <v>7.1</v>
      </c>
      <c r="EH7" s="18">
        <v>0</v>
      </c>
      <c r="EI7" s="18">
        <v>7.35</v>
      </c>
      <c r="EJ7" s="18">
        <v>9.4499999999999993</v>
      </c>
      <c r="EK7" s="18">
        <v>12.1</v>
      </c>
      <c r="EL7" s="18">
        <v>17.84</v>
      </c>
      <c r="EM7" s="18">
        <v>0</v>
      </c>
      <c r="EN7" s="18"/>
      <c r="EO7" s="18"/>
      <c r="EP7" s="18"/>
      <c r="EQ7" s="18"/>
      <c r="ER7" s="18"/>
      <c r="ES7" s="18">
        <v>2.35</v>
      </c>
      <c r="ET7" s="18">
        <v>2.5499999999999998</v>
      </c>
      <c r="EU7" s="18">
        <v>3.4</v>
      </c>
      <c r="EV7" s="18">
        <v>5.6</v>
      </c>
      <c r="EW7" s="18">
        <v>0</v>
      </c>
      <c r="EX7" s="11">
        <f>IF(EF7&gt;0,EF7,"")</f>
        <v>4.4000000000000004</v>
      </c>
      <c r="EY7" s="11">
        <f>IF(EG7&gt;0,EG7,"")</f>
        <v>7.1</v>
      </c>
      <c r="EZ7" s="11">
        <f>IF(SUM(ED7:EG7)-EH7&gt;0,SUM(ED7:EG7)-EH7,"")</f>
        <v>18.100000000000001</v>
      </c>
      <c r="FA7" s="11">
        <f>IF(EK7&gt;0,EK7,"")</f>
        <v>12.1</v>
      </c>
      <c r="FB7" s="11">
        <f>IF(EL7&gt;0,EL7,"")</f>
        <v>17.84</v>
      </c>
      <c r="FC7" s="11">
        <f>IF(SUM(EI7:EL7)-EM7&gt;0,SUM(EI7:EL7)-EM7,"")</f>
        <v>46.739999999999995</v>
      </c>
      <c r="FD7" s="11">
        <f>IF(MAX(EZ7,FC7)&gt;0,MAX(EZ7,FC7),"")</f>
        <v>46.739999999999995</v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>
        <f>IF(EU7&gt;0,EU7,"")</f>
        <v>3.4</v>
      </c>
      <c r="FI7" s="11">
        <f>IF(EV7&gt;0,EV7,"")</f>
        <v>5.6</v>
      </c>
      <c r="FJ7" s="11">
        <f>IF(SUM(ES7:EV7)-EW7&gt;0,SUM(ES7:EV7)-EW7,"")</f>
        <v>13.9</v>
      </c>
      <c r="FK7" s="11">
        <f>IF(SUM(FD7,FG7,FJ7)&gt;0,SUM(FD7,FG7,FJ7),"")</f>
        <v>60.639999999999993</v>
      </c>
      <c r="FL7" s="17">
        <v>2.25</v>
      </c>
      <c r="FM7" s="17">
        <v>2.6</v>
      </c>
      <c r="FN7" s="17">
        <v>2.5</v>
      </c>
      <c r="FO7" s="17">
        <v>5.84</v>
      </c>
      <c r="FP7" s="17">
        <v>0</v>
      </c>
      <c r="FQ7" s="17">
        <v>7.3</v>
      </c>
      <c r="FR7" s="17">
        <v>9.0500000000000007</v>
      </c>
      <c r="FS7" s="17">
        <v>9.5</v>
      </c>
      <c r="FT7" s="17">
        <v>19.079999999999998</v>
      </c>
      <c r="FU7" s="17">
        <v>0</v>
      </c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0">
        <f>IF(FN7&gt;0,FN7,"")</f>
        <v>2.5</v>
      </c>
      <c r="GG7" s="40">
        <f>IF(FO7&gt;0,FO7,"")</f>
        <v>5.84</v>
      </c>
      <c r="GH7" s="40">
        <f>IF(SUM(FL7:FO7)-FP7&gt;0,SUM(FL7:FO7)-FP7,"")</f>
        <v>13.19</v>
      </c>
      <c r="GI7" s="40">
        <f>IF(FS7&gt;0,FS7,"")</f>
        <v>9.5</v>
      </c>
      <c r="GJ7" s="40">
        <f>IF(FT7&gt;0,FT7,"")</f>
        <v>19.079999999999998</v>
      </c>
      <c r="GK7" s="40">
        <f>IF(SUM(FQ7:FT7)-FU7&gt;0,SUM(FQ7:FT7)-FU7,"")</f>
        <v>44.93</v>
      </c>
      <c r="GL7" s="40">
        <f>IF(MAX(GH7,GK7)&gt;0,MAX(GH7,GK7),"")</f>
        <v>44.93</v>
      </c>
      <c r="GM7" s="40" t="str">
        <f>IF(FX7&gt;0,FX7,"")</f>
        <v/>
      </c>
      <c r="GN7" s="40" t="str">
        <f>IF(FY7&gt;0,FY7,"")</f>
        <v/>
      </c>
      <c r="GO7" s="40" t="str">
        <f>IF(SUM(FV7:FY7)-FZ7&gt;0,SUM(FV7:FY7)-FZ7,"")</f>
        <v/>
      </c>
      <c r="GP7" s="40" t="str">
        <f>IF(GC7&gt;0,GC7,"")</f>
        <v/>
      </c>
      <c r="GQ7" s="40" t="str">
        <f>IF(GD7&gt;0,GD7,"")</f>
        <v/>
      </c>
      <c r="GR7" s="40" t="str">
        <f>IF(SUM(GA7:GD7)-GE7&gt;0,SUM(GA7:GD7)-GE7,"")</f>
        <v/>
      </c>
      <c r="GS7" s="40">
        <f>IF(SUM(GL7,GO7,GR7)&gt;0,SUM(GL7,GO7,GR7),"")</f>
        <v>44.93</v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0" t="str">
        <f>IF(ID7&gt;0,ID7,"")</f>
        <v/>
      </c>
      <c r="IW7" s="40" t="str">
        <f>IF(IE7&gt;0,IE7,"")</f>
        <v/>
      </c>
      <c r="IX7" s="40" t="str">
        <f>IF(SUM(IB7:IE7)-IF7&gt;0,SUM(IB7:IE7)-IF7,"")</f>
        <v/>
      </c>
      <c r="IY7" s="40" t="str">
        <f>IF(II7&gt;0,II7,"")</f>
        <v/>
      </c>
      <c r="IZ7" s="40" t="str">
        <f>IF(IJ7&gt;0,IJ7,"")</f>
        <v/>
      </c>
      <c r="JA7" s="40" t="str">
        <f>IF(SUM(IG7:IJ7)-IK7&gt;0,SUM(IG7:IJ7)-IK7,"")</f>
        <v/>
      </c>
      <c r="JB7" s="40" t="str">
        <f>IF(MAX(IX7,JA7)&gt;0,MAX(IX7,JA7),"")</f>
        <v/>
      </c>
      <c r="JC7" s="40" t="str">
        <f>IF(IN7&gt;0,IN7,"")</f>
        <v/>
      </c>
      <c r="JD7" s="40" t="str">
        <f>IF(IO7&gt;0,IO7,"")</f>
        <v/>
      </c>
      <c r="JE7" s="40" t="str">
        <f>IF(SUM(IL7:IO7)-IP7&gt;0,SUM(IL7:IO7)-IP7,"")</f>
        <v/>
      </c>
      <c r="JF7" s="40" t="str">
        <f>IF(IS7&gt;0,IS7,"")</f>
        <v/>
      </c>
      <c r="JG7" s="40" t="str">
        <f>IF(IT7&gt;0,IT7,"")</f>
        <v/>
      </c>
      <c r="JH7" s="40" t="str">
        <f>IF(SUM(IQ7:IT7)-IU7&gt;0,SUM(IQ7:IT7)-IU7,"")</f>
        <v/>
      </c>
      <c r="JI7" s="40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>
        <v>6.8</v>
      </c>
      <c r="KS7" s="17">
        <v>8.9</v>
      </c>
      <c r="KT7" s="17">
        <v>12.1</v>
      </c>
      <c r="KU7" s="17">
        <v>17.399999999999999</v>
      </c>
      <c r="KV7" s="17">
        <v>0.4</v>
      </c>
      <c r="KW7" s="17">
        <v>7.2</v>
      </c>
      <c r="KX7" s="17">
        <v>9.0500000000000007</v>
      </c>
      <c r="KY7" s="17">
        <v>12.1</v>
      </c>
      <c r="KZ7" s="17">
        <v>18.34</v>
      </c>
      <c r="LA7" s="17">
        <v>0</v>
      </c>
      <c r="LB7" s="17"/>
      <c r="LC7" s="17"/>
      <c r="LD7" s="17"/>
      <c r="LE7" s="17"/>
      <c r="LF7" s="17"/>
      <c r="LG7" s="17">
        <v>7.35</v>
      </c>
      <c r="LH7" s="17">
        <v>9.4</v>
      </c>
      <c r="LI7" s="17">
        <v>12.1</v>
      </c>
      <c r="LJ7" s="17">
        <v>18.059999999999999</v>
      </c>
      <c r="LK7" s="17">
        <v>0</v>
      </c>
      <c r="LL7" s="40">
        <f>IF(KT7&gt;0,KT7,"")</f>
        <v>12.1</v>
      </c>
      <c r="LM7" s="40">
        <f>IF(KU7&gt;0,KU7,"")</f>
        <v>17.399999999999999</v>
      </c>
      <c r="LN7" s="40">
        <f>IF(SUM(KR7:KU7)-KV7&gt;0,SUM(KR7:KU7)-KV7,"")</f>
        <v>44.8</v>
      </c>
      <c r="LO7" s="40">
        <f>IF(KY7&gt;0,KY7,"")</f>
        <v>12.1</v>
      </c>
      <c r="LP7" s="40">
        <f>IF(KZ7&gt;0,KZ7,"")</f>
        <v>18.34</v>
      </c>
      <c r="LQ7" s="40">
        <f>IF(SUM(KW7:KZ7)-LA7&gt;0,SUM(KW7:KZ7)-LA7,"")</f>
        <v>46.69</v>
      </c>
      <c r="LR7" s="40">
        <f>IF(MAX(LN7,LQ7)&gt;0,MAX(LN7,LQ7),"")</f>
        <v>46.69</v>
      </c>
      <c r="LS7" s="40" t="str">
        <f>IF(LD7&gt;0,LD7,"")</f>
        <v/>
      </c>
      <c r="LT7" s="40" t="str">
        <f>IF(LE7&gt;0,LE7,"")</f>
        <v/>
      </c>
      <c r="LU7" s="40" t="str">
        <f>IF(SUM(LB7:LE7)-LF7&gt;0,SUM(LB7:LE7)-LF7,"")</f>
        <v/>
      </c>
      <c r="LV7" s="40">
        <f>IF(LI7&gt;0,LI7,"")</f>
        <v>12.1</v>
      </c>
      <c r="LW7" s="40">
        <f>IF(LJ7&gt;0,LJ7,"")</f>
        <v>18.059999999999999</v>
      </c>
      <c r="LX7" s="40">
        <f>IF(SUM(LG7:LJ7)-LK7&gt;0,SUM(LG7:LJ7)-LK7,"")</f>
        <v>46.91</v>
      </c>
      <c r="LY7" s="40">
        <f>IF(SUM(LR7,LU7,LX7)&gt;0,SUM(LR7,LU7,LX7),"")</f>
        <v>93.6</v>
      </c>
      <c r="LZ7" s="18">
        <v>7.2</v>
      </c>
      <c r="MA7" s="18">
        <v>9.15</v>
      </c>
      <c r="MB7" s="18">
        <v>12.1</v>
      </c>
      <c r="MC7" s="18">
        <v>17.940000000000001</v>
      </c>
      <c r="MD7" s="18">
        <v>0</v>
      </c>
      <c r="ME7" s="18">
        <v>7.6</v>
      </c>
      <c r="MF7" s="18">
        <v>9.4</v>
      </c>
      <c r="MG7" s="18">
        <v>12.1</v>
      </c>
      <c r="MH7" s="18">
        <v>18.46</v>
      </c>
      <c r="MI7" s="18">
        <v>0</v>
      </c>
      <c r="MJ7" s="18"/>
      <c r="MK7" s="18"/>
      <c r="ML7" s="18"/>
      <c r="MM7" s="18"/>
      <c r="MN7" s="18"/>
      <c r="MO7" s="18">
        <v>7.15</v>
      </c>
      <c r="MP7" s="18">
        <v>9.0500000000000007</v>
      </c>
      <c r="MQ7" s="18">
        <v>12.1</v>
      </c>
      <c r="MR7" s="18">
        <v>17.48</v>
      </c>
      <c r="MS7" s="18">
        <v>0</v>
      </c>
      <c r="MT7" s="11">
        <f>IF(MB7&gt;0,MB7,"")</f>
        <v>12.1</v>
      </c>
      <c r="MU7" s="11">
        <f>IF(MC7&gt;0,MC7,"")</f>
        <v>17.940000000000001</v>
      </c>
      <c r="MV7" s="11">
        <f>IF(SUM(LZ7:MC7)-MD7&gt;0,SUM(LZ7:MC7)-MD7,"")</f>
        <v>46.39</v>
      </c>
      <c r="MW7" s="11">
        <f>IF(MG7&gt;0,MG7,"")</f>
        <v>12.1</v>
      </c>
      <c r="MX7" s="11">
        <f>IF(MH7&gt;0,MH7,"")</f>
        <v>18.46</v>
      </c>
      <c r="MY7" s="11">
        <f>IF(SUM(ME7:MH7)-MI7&gt;0,SUM(ME7:MH7)-MI7,"")</f>
        <v>47.56</v>
      </c>
      <c r="MZ7" s="11">
        <f>IF(MAX(MV7,MY7)&gt;0,MAX(MV7,MY7),"")</f>
        <v>47.56</v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>
        <f>IF(MQ7&gt;0,MQ7,"")</f>
        <v>12.1</v>
      </c>
      <c r="NE7" s="11">
        <f>IF(MR7&gt;0,MR7,"")</f>
        <v>17.48</v>
      </c>
      <c r="NF7" s="11">
        <f>IF(SUM(MO7:MR7)-MS7&gt;0,SUM(MO7:MR7)-MS7,"")</f>
        <v>45.78</v>
      </c>
      <c r="NG7" s="11">
        <f>IF(SUM(MZ7,NC7,NF7)&gt;0,SUM(MZ7,NC7,NF7),"")</f>
        <v>93.34</v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0" t="str">
        <f>IF(NJ7&gt;0,NJ7,"")</f>
        <v/>
      </c>
      <c r="OC7" s="40" t="str">
        <f>IF(NK7&gt;0,NK7,"")</f>
        <v/>
      </c>
      <c r="OD7" s="40" t="str">
        <f>IF(SUM(NH7:NK7)-NL7&gt;0,SUM(NH7:NK7)-NL7,"")</f>
        <v/>
      </c>
      <c r="OE7" s="40" t="str">
        <f>IF(NO7&gt;0,NO7,"")</f>
        <v/>
      </c>
      <c r="OF7" s="40" t="str">
        <f>IF(NP7&gt;0,NP7,"")</f>
        <v/>
      </c>
      <c r="OG7" s="40" t="str">
        <f>IF(SUM(NM7:NP7)-NQ7&gt;0,SUM(NM7:NP7)-NQ7,"")</f>
        <v/>
      </c>
      <c r="OH7" s="40" t="str">
        <f>IF(MAX(OD7,OG7)&gt;0,MAX(OD7,OG7),"")</f>
        <v/>
      </c>
      <c r="OI7" s="40" t="str">
        <f>IF(NT7&gt;0,NT7,"")</f>
        <v/>
      </c>
      <c r="OJ7" s="40" t="str">
        <f>IF(NU7&gt;0,NU7,"")</f>
        <v/>
      </c>
      <c r="OK7" s="40" t="str">
        <f>IF(SUM(NR7:NU7)-NV7&gt;0,SUM(NR7:NU7)-NV7,"")</f>
        <v/>
      </c>
      <c r="OL7" s="40" t="str">
        <f>IF(NY7&gt;0,NY7,"")</f>
        <v/>
      </c>
      <c r="OM7" s="40" t="str">
        <f>IF(NZ7&gt;0,NZ7,"")</f>
        <v/>
      </c>
      <c r="ON7" s="40" t="str">
        <f>IF(SUM(NW7:NZ7)-OA7&gt;0,SUM(NW7:NZ7)-OA7,"")</f>
        <v/>
      </c>
      <c r="OO7" s="40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0" t="str">
        <f>IF(PZ7&gt;0,PZ7,"")</f>
        <v/>
      </c>
      <c r="QS7" s="40" t="str">
        <f>IF(QA7&gt;0,QA7,"")</f>
        <v/>
      </c>
      <c r="QT7" s="40" t="str">
        <f>IF(SUM(PX7:QA7)-QB7&gt;0,SUM(PX7:QA7)-QB7,"")</f>
        <v/>
      </c>
      <c r="QU7" s="40" t="str">
        <f>IF(QE7&gt;0,QE7,"")</f>
        <v/>
      </c>
      <c r="QV7" s="40" t="str">
        <f>IF(QF7&gt;0,QF7,"")</f>
        <v/>
      </c>
      <c r="QW7" s="40" t="str">
        <f>IF(SUM(QC7:QF7)-QG7&gt;0,SUM(QC7:QF7)-QG7,"")</f>
        <v/>
      </c>
      <c r="QX7" s="40" t="str">
        <f>IF(MAX(QT7,QW7)&gt;0,MAX(QT7,QW7),"")</f>
        <v/>
      </c>
      <c r="QY7" s="40" t="str">
        <f>IF(QJ7&gt;0,QJ7,"")</f>
        <v/>
      </c>
      <c r="QZ7" s="40" t="str">
        <f>IF(QK7&gt;0,QK7,"")</f>
        <v/>
      </c>
      <c r="RA7" s="40" t="str">
        <f>IF(SUM(QH7:QK7)-QL7&gt;0,SUM(QH7:QK7)-QL7,"")</f>
        <v/>
      </c>
      <c r="RB7" s="40" t="str">
        <f>IF(QO7&gt;0,QO7,"")</f>
        <v/>
      </c>
      <c r="RC7" s="40" t="str">
        <f>IF(QP7&gt;0,QP7,"")</f>
        <v/>
      </c>
      <c r="RD7" s="40" t="str">
        <f>IF(SUM(QM7:QP7)-QQ7&gt;0,SUM(QM7:QP7)-QQ7,"")</f>
        <v/>
      </c>
      <c r="RE7" s="40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0" t="str">
        <f>IF(SP7&gt;0,SP7,"")</f>
        <v/>
      </c>
      <c r="TI7" s="40" t="str">
        <f>IF(SQ7&gt;0,SQ7,"")</f>
        <v/>
      </c>
      <c r="TJ7" s="40" t="str">
        <f>IF(SUM(SN7:SQ7)-SR7&gt;0,SUM(SN7:SQ7)-SR7,"")</f>
        <v/>
      </c>
      <c r="TK7" s="40" t="str">
        <f>IF(SU7&gt;0,SU7,"")</f>
        <v/>
      </c>
      <c r="TL7" s="40" t="str">
        <f>IF(SV7&gt;0,SV7,"")</f>
        <v/>
      </c>
      <c r="TM7" s="40" t="str">
        <f>IF(SUM(SS7:SV7)-SW7&gt;0,SUM(SS7:SV7)-SW7,"")</f>
        <v/>
      </c>
      <c r="TN7" s="40" t="str">
        <f>IF(MAX(TJ7,TM7)&gt;0,MAX(TJ7,TM7),"")</f>
        <v/>
      </c>
      <c r="TO7" s="40" t="str">
        <f>IF(SZ7&gt;0,SZ7,"")</f>
        <v/>
      </c>
      <c r="TP7" s="40" t="str">
        <f>IF(TA7&gt;0,TA7,"")</f>
        <v/>
      </c>
      <c r="TQ7" s="40" t="str">
        <f>IF(SUM(SX7:TA7)-TB7&gt;0,SUM(SX7:TA7)-TB7,"")</f>
        <v/>
      </c>
      <c r="TR7" s="40" t="str">
        <f>IF(TE7&gt;0,TE7,"")</f>
        <v/>
      </c>
      <c r="TS7" s="40" t="str">
        <f>IF(TF7&gt;0,TF7,"")</f>
        <v/>
      </c>
      <c r="TT7" s="40" t="str">
        <f>IF(SUM(TC7:TF7)-TG7&gt;0,SUM(TC7:TF7)-TG7,"")</f>
        <v/>
      </c>
      <c r="TU7" s="40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0" t="str">
        <f>IF(VF7&gt;0,VF7,"")</f>
        <v/>
      </c>
      <c r="VY7" s="40" t="str">
        <f>IF(VG7&gt;0,VG7,"")</f>
        <v/>
      </c>
      <c r="VZ7" s="40" t="str">
        <f>IF(SUM(VD7:VG7)-VH7&gt;0,SUM(VD7:VG7)-VH7,"")</f>
        <v/>
      </c>
      <c r="WA7" s="40" t="str">
        <f>IF(VK7&gt;0,VK7,"")</f>
        <v/>
      </c>
      <c r="WB7" s="40" t="str">
        <f>IF(VL7&gt;0,VL7,"")</f>
        <v/>
      </c>
      <c r="WC7" s="40" t="str">
        <f>IF(SUM(VI7:VL7)-VM7&gt;0,SUM(VI7:VL7)-VM7,"")</f>
        <v/>
      </c>
      <c r="WD7" s="40" t="str">
        <f>IF(MAX(VZ7,WC7)&gt;0,MAX(VZ7,WC7),"")</f>
        <v/>
      </c>
      <c r="WE7" s="40" t="str">
        <f>IF(VP7&gt;0,VP7,"")</f>
        <v/>
      </c>
      <c r="WF7" s="40" t="str">
        <f>IF(VQ7&gt;0,VQ7,"")</f>
        <v/>
      </c>
      <c r="WG7" s="40" t="str">
        <f>IF(SUM(VN7:VQ7)-VR7&gt;0,SUM(VN7:VQ7)-VR7,"")</f>
        <v/>
      </c>
      <c r="WH7" s="40" t="str">
        <f>IF(VU7&gt;0,VU7,"")</f>
        <v/>
      </c>
      <c r="WI7" s="40" t="str">
        <f>IF(VV7&gt;0,VV7,"")</f>
        <v/>
      </c>
      <c r="WJ7" s="40" t="str">
        <f>IF(SUM(VS7:VV7)-VW7&gt;0,SUM(VS7:VV7)-VW7,"")</f>
        <v/>
      </c>
      <c r="WK7" s="40" t="str">
        <f>IF(SUM(WD7,WG7,WJ7)&gt;0,SUM(WD7,WG7,WJ7),"")</f>
        <v/>
      </c>
      <c r="WL7" s="26">
        <f>IF($CH7="P",BS7,(BS7+AR7)/2)</f>
        <v>0</v>
      </c>
      <c r="WM7" s="26">
        <f>IF($CH7="P",BT7,(BT7+AS7)/2)</f>
        <v>0</v>
      </c>
      <c r="WN7" s="26">
        <f>IF($CH7="P",BU7,(BU7+AT7)/2)</f>
        <v>0</v>
      </c>
      <c r="WO7" s="26">
        <f>IF($CH7="P",BV7,(BV7+AU7)/2)</f>
        <v>0</v>
      </c>
      <c r="WP7" s="26">
        <f>IF($CH7="P",BW7,(BW7+AV7)/2)</f>
        <v>0</v>
      </c>
      <c r="WQ7" s="26">
        <f>IF($CH7="P",BX7,(BX7+AW7)/2)</f>
        <v>0</v>
      </c>
      <c r="WR7" s="26">
        <f>IF($CH7="P",BY7,(BY7+AX7)/2)</f>
        <v>0</v>
      </c>
      <c r="WS7" s="26">
        <f>IF($CH7="P",BZ7,(BZ7+AY7)/2)</f>
        <v>0</v>
      </c>
      <c r="WT7" s="26">
        <f>IF($CH7="P",CA7,(CA7+AZ7)/2)</f>
        <v>0</v>
      </c>
      <c r="WU7" s="26">
        <f>IF($CH7="P",CB7,(CB7+BA7)/2)</f>
        <v>0</v>
      </c>
      <c r="WV7" s="26">
        <f>IF($CH7="P",CC7,(CC7+BB7)/2)</f>
        <v>0</v>
      </c>
      <c r="WW7" s="26">
        <f>IF($CH7="P",CD7,(CD7+BC7)/2)</f>
        <v>0</v>
      </c>
      <c r="WX7" s="26">
        <f>IF($CH7="P",CE7,(CE7+BD7)/2)</f>
        <v>0</v>
      </c>
      <c r="WY7" s="26">
        <f>IF($CH7="P",CF7,(CF7+BE7)/2)</f>
        <v>0</v>
      </c>
      <c r="WZ7" s="26">
        <f>IF($CH7="P",CG7,(CG7+BF7)/2)</f>
        <v>0</v>
      </c>
      <c r="XA7" s="28" t="s">
        <v>55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DD"),SUMPRODUCT((H$4:H$20&lt;&gt;"")*(H$4:H$20&lt;&gt;"No DD")*(E$4:E$20&gt;E8))+1,IF(H8="No DD",SUMPRODUCT((H$4:H$20="No DD")*(E$4:E$20&gt;E8))+1+SUMPRODUCT((H$4:H$20&lt;&gt;"")*(H$4:H$20&lt;&gt;"No DD")),""))</f>
        <v>5</v>
      </c>
      <c r="B8" s="5" t="s">
        <v>172</v>
      </c>
      <c r="C8" s="4" t="s">
        <v>171</v>
      </c>
      <c r="D8" s="4" t="s">
        <v>170</v>
      </c>
      <c r="E8" s="9">
        <f>SUM(J8,L8,N8)</f>
        <v>47.54</v>
      </c>
      <c r="F8" s="3" t="str">
        <f>IF(OR(AND(AG8&gt;=AQ$22,AG8&lt;&gt;"",AI8&gt;=AQ$26,AI8&lt;&gt;"",AF8=""),AND(AJ8&gt;=AQ$22,AJ8&lt;&gt;"",AL8&gt;=AQ$26,AL8&lt;&gt;"",AF8=""),AND(AN8&gt;=AQ$22,AN8&lt;&gt;"",AP8&gt;=AQ$26,AP8&lt;&gt;"",AF8=""),AND(BH8&gt;=BR$22,BH8&lt;&gt;"",BJ8&gt;=BR$26,BJ8&lt;&gt;"",BG8=""),AND(BK8&gt;=BR$22,BK8&lt;&gt;"",BM8&gt;=BR$26,BM8&lt;&gt;"",BG8=""),AND(BO8&gt;=BR$22,BO8&lt;&gt;"",BQ8&gt;=BR$26,BQ8&lt;&gt;"",BG8=""),AND(CI8&gt;=CS$22,CI8&lt;&gt;"",CK8&gt;=CS$26,CK8&lt;&gt;"",CH8=""),AND(CL8&gt;=CS$22,CL8&lt;&gt;"",CN8&gt;=CS$26,CN8&lt;&gt;"",CH8=""),AND(CP8&gt;=CS$22,CP8&lt;&gt;"",CR8&gt;=CS$26,CR8&lt;&gt;"",CH8=""),AND(DP8&gt;=EC$22,DP8&lt;&gt;"",DR8&gt;=EC$26,DR8&lt;&gt;""),AND(DS8&gt;=EC$22,DS8&lt;&gt;"",DU8&gt;=EC$26,DU8&lt;&gt;""),AND(DW8&gt;=EC$22,DW8&lt;&gt;"",DY8&gt;=EC$26,DY8&lt;&gt;""),AND(DZ8&gt;=EC$22,DZ8&lt;&gt;"",EB8&gt;=EC$26,EB8&lt;&gt;""),AND(EX8&gt;=FK$22,EX8&lt;&gt;"",EZ8&gt;=FK$26,EZ8&lt;&gt;""),AND(FA8&gt;=FK$22,FA8&lt;&gt;"",FC8&gt;=FK$26,FC8&lt;&gt;""),AND(FE8&gt;=FK$22,FE8&lt;&gt;"",FG8&gt;=FK$26,FG8&lt;&gt;""),AND(FH8&gt;=FK$22,FH8&lt;&gt;"",FJ8&gt;=FK$26,FJ8&lt;&gt;""),AND(GF8&gt;=GS$22,GF8&lt;&gt;"",GH8&gt;=GS$26,GH8&lt;&gt;""),AND(GI8&gt;=GS$22,GI8&lt;&gt;"",GK8&gt;=GS$26,GK8&lt;&gt;""),AND(GM8&gt;=GS$22,GM8&lt;&gt;"",GO8&gt;=GS$26,GO8&lt;&gt;""),AND(GP8&gt;=GS$22,GP8&lt;&gt;"",GR8&gt;=GS$26,GR8&lt;&gt;""),AND(HN8&gt;=IA$22,HN8&lt;&gt;"",HP8&gt;=IA$26,HP8&lt;&gt;""),AND(HQ8&gt;=IA$22,HQ8&lt;&gt;"",HS8&gt;=IA$26,HS8&lt;&gt;""),AND(HU8&gt;=IA$22,HU8&lt;&gt;"",HW8&gt;=IA$26,HW8&lt;&gt;""),AND(HX8&gt;=IA$22,HX8&lt;&gt;"",HZ8&gt;=IA$26,HZ8&lt;&gt;""),AND(IV8&gt;=JI$22,IV8&lt;&gt;"",IX8&gt;=JI$26,IX8&lt;&gt;""),AND(IY8&gt;=JI$22,IY8&lt;&gt;"",JA8&gt;=JI$26,JA8&lt;&gt;""),AND(JC8&gt;=JI$22,JC8&lt;&gt;"",JE8&gt;=JI$26,JE8&lt;&gt;""),AND(JF8&gt;=JI$22,JF8&lt;&gt;"",JH8&gt;=JI$26,JH8&lt;&gt;""),AND(KD8&gt;=KQ$22,KD8&lt;&gt;"",KF8&gt;=KQ$26,KF8&lt;&gt;""),AND(KG8&gt;=KQ$22,KG8&lt;&gt;"",KI8&gt;=KQ$26,KI8&lt;&gt;""),AND(KK8&gt;=KQ$22,KK8&lt;&gt;"",KM8&gt;=KQ$26,KM8&lt;&gt;""),AND(KN8&gt;=KQ$22,KN8&lt;&gt;"",KP8&gt;=KQ$26,KP8&lt;&gt;""),AND(LL8&gt;=LY$22,LL8&lt;&gt;"",LN8&gt;=LY$26,LN8&lt;&gt;""),AND(LO8&gt;=LY$22,LO8&lt;&gt;"",LQ8&gt;=LY$26,LQ8&lt;&gt;""),AND(LS8&gt;=LY$22,LS8&lt;&gt;"",LU8&gt;=LY$26,LU8&lt;&gt;""),AND(LV8&gt;=LY$22,LV8&lt;&gt;"",LX8&gt;=LY$26,LX8&lt;&gt;""),AND(MT8&gt;=NG$22,MT8&lt;&gt;"",MV8&gt;=NG$26,MV8&lt;&gt;""),AND(MW8&gt;=NG$22,MW8&lt;&gt;"",MY8&gt;=NG$26,MY8&lt;&gt;""),AND(NA8&gt;=NG$22,NA8&lt;&gt;"",NC8&gt;=NG$26,NC8&lt;&gt;""),AND(ND8&gt;=NG$22,ND8&lt;&gt;"",NF8&gt;=NG$26,NF8&lt;&gt;""),AND(OB8&gt;=OO$22,OB8&lt;&gt;"",OD8&gt;=OO$26,OD8&lt;&gt;""),AND(OE8&gt;=OO$22,OE8&lt;&gt;"",OG8&gt;=OO$26,OG8&lt;&gt;""),AND(OI8&gt;=OO$22,OI8&lt;&gt;"",OK8&gt;=OO$26,OK8&lt;&gt;""),AND(OL8&gt;=OO$22,OL8&lt;&gt;"",ON8&gt;=OO$26,ON8&lt;&gt;""),AND(PJ8&gt;=PW$22,PJ8&lt;&gt;"",PL8&gt;=PW$26,PL8&lt;&gt;""),AND(PM8&gt;=PW$22,PM8&lt;&gt;"",PO8&gt;=PW$26,PO8&lt;&gt;""),AND(PQ8&gt;=PW$22,PQ8&lt;&gt;"",PS8&gt;=PW$26,PS8&lt;&gt;""),AND(PT8&gt;=PW$22,PT8&lt;&gt;"",PV8&gt;=PW$26,PV8&lt;&gt;""),AND(QR8&gt;=RE$22,QR8&lt;&gt;"",QT8&gt;=RE$26,QT8&lt;&gt;""),AND(QU8&gt;=RE$22,QU8&lt;&gt;"",QW8&gt;=RE$26,QW8&lt;&gt;""),AND(QY8&gt;=RE$22,QY8&lt;&gt;"",RA8&gt;=RE$26,RA8&lt;&gt;""),AND(RB8&gt;=RE$22,RB8&lt;&gt;"",RD8&gt;=RE$26,RD8&lt;&gt;""),AND(RZ8&gt;=SM$22,RZ8&lt;&gt;"",SB8&gt;=SM$26,SB8&lt;&gt;""),AND(SC8&gt;=SM$22,SC8&lt;&gt;"",SE8&gt;=SM$26,SE8&lt;&gt;""),AND(SG8&gt;=SM$22,SG8&lt;&gt;"",SI8&gt;=SM$26,SI8&lt;&gt;""),AND(SJ8&gt;=SM$22,SJ8&lt;&gt;"",SL8&gt;=SM$26,SL8&lt;&gt;""),AND(TH8&gt;=TU$22,TH8&lt;&gt;"",TJ8&gt;=TU$26,TJ8&lt;&gt;""),AND(TK8&gt;=TU$22,TK8&lt;&gt;"",TM8&gt;=TU$26,TM8&lt;&gt;""),AND(TO8&gt;=TU$22,TO8&lt;&gt;"",TQ8&gt;=TU$26,TQ8&lt;&gt;""),AND(TR8&gt;=TU$22,TR8&lt;&gt;"",TT8&gt;=TU$26,TT8&lt;&gt;""),AND(UP8&gt;=VC$22,UP8&lt;&gt;"",UR8&gt;=VC$26,UR8&lt;&gt;""),AND(US8&gt;=VC$22,US8&lt;&gt;"",UU8&gt;=VC$26,UU8&lt;&gt;""),AND(UW8&gt;=VC$22,UW8&lt;&gt;"",UY8&gt;=VC$26,UY8&lt;&gt;""),AND(UZ8&gt;=VC$22,UZ8&lt;&gt;"",VB8&gt;=VC$26,VB8&lt;&gt;""),AND(VX8&gt;=WK$22,VX8&lt;&gt;"",VZ8&gt;=WK$26,VZ8&lt;&gt;""),AND(WA8&gt;=WK$22,WA8&lt;&gt;"",WC8&gt;=WK$26,WC8&lt;&gt;""),AND(WE8&gt;=WK$22,WE8&lt;&gt;"",WG8&gt;=WK$26,WG8&lt;&gt;""),AND(WH8&gt;=WK$22,WH8&lt;&gt;"",WJ8&gt;=WK$26,WJ8&lt;&gt;"")),"P","")</f>
        <v>P</v>
      </c>
      <c r="G8" s="3" t="str">
        <f>IF(OR(AND(AI8&gt;=AQ$26,AI8&lt;&gt;"",AF8=""),AND(AL8&gt;=AQ$26,AL8&lt;&gt;"",AF8=""),AND(AP8&gt;=AQ$26,AP8&lt;&gt;"",AF8=""),AND(BJ8&gt;=BR$26,BJ8&lt;&gt;"",BG8=""),AND(BM8&gt;=BR$26,BM8&lt;&gt;"",BG8=""),AND(BQ8&gt;=BR$26,BQ8&lt;&gt;"",BG8=""),AND(CK8&gt;=CS$26,CK8&lt;&gt;"",CH8=""),AND(CN8&gt;=CS$26,CN8&lt;&gt;"",CH8=""),AND(CR8&gt;=CS$26,CR8&lt;&gt;"",CH8=""),AND(DR8&gt;=EC$26,DR8&lt;&gt;""),AND(DU8&gt;=EC$26,DU8&lt;&gt;""),AND(DY8&gt;=EC$26,DY8&lt;&gt;""),AND(EB8&gt;=EC$26,EB8&lt;&gt;""),AND(EZ8&gt;=FK$26,EZ8&lt;&gt;""),AND(FC8&gt;=FK$26,FC8&lt;&gt;""),AND(FG8&gt;=FK$26,FG8&lt;&gt;""),AND(FJ8&gt;=FK$26,FJ8&lt;&gt;""),AND(GH8&gt;=GS$26,GH8&lt;&gt;""),AND(GK8&gt;=GS$26,GK8&lt;&gt;""),AND(GO8&gt;=GS$26,GO8&lt;&gt;""),AND(GR8&gt;=GS$26,GR8&lt;&gt;""),AND(HP8&gt;=IA$26,HP8&lt;&gt;""),AND(HS8&gt;=IA$26,HS8&lt;&gt;""),AND(HW8&gt;=IA$26,HW8&lt;&gt;""),AND(HZ8&gt;=IA$26,HZ8&lt;&gt;""),AND(IX8&gt;=JI$26,IX8&lt;&gt;""),AND(JA8&gt;=JI$26,JA8&lt;&gt;""),AND(JE8&gt;=JI$26,JE8&lt;&gt;""),AND(JH8&gt;=JI$26,JH8&lt;&gt;""),AND(KF8&gt;=KQ$26,KF8&lt;&gt;""),AND(KI8&gt;=KQ$26,KI8&lt;&gt;""),AND(KM8&gt;=KQ$26,KM8&lt;&gt;""),AND(KP8&gt;=KQ$26,KP8&lt;&gt;""),AND(LN8&gt;=LY$26,LN8&lt;&gt;""),AND(LQ8&gt;=LY$26,LQ8&lt;&gt;""),AND(LU8&gt;=LY$26,LU8&lt;&gt;""),AND(LX8&gt;=LY$26,LX8&lt;&gt;""),AND(MV8&gt;=NG$26,MV8&lt;&gt;""),AND(MY8&gt;=NG$26,MY8&lt;&gt;""),AND(NC8&gt;=NG$26,NC8&lt;&gt;""),AND(NF8&gt;=NG$26,NF8&lt;&gt;""),AND(OD8&gt;=OO$26,OD8&lt;&gt;""),AND(OG8&gt;=OO$26,OG8&lt;&gt;""),AND(OK8&gt;=OO$26,OK8&lt;&gt;""),AND(ON8&gt;=OO$26,ON8&lt;&gt;""),AND(PL8&gt;=PW$26,PL8&lt;&gt;""),AND(PO8&gt;=PW$26,PO8&lt;&gt;""),AND(PS8&gt;=PW$26,PS8&lt;&gt;""),AND(PV8&gt;=PW$26,PV8&lt;&gt;""),AND(QT8&gt;=RE$26,QT8&lt;&gt;""),AND(QW8&gt;=RE$26,QW8&lt;&gt;""),AND(RA8&gt;=RE$26,RA8&lt;&gt;""),AND(RD8&gt;=RE$26,RD8&lt;&gt;""),AND(SB8&gt;=SM$26,SB8&lt;&gt;""),AND(SE8&gt;=SM$26,SE8&lt;&gt;""),AND(SI8&gt;=SM$26,SI8&lt;&gt;""),AND(SL8&gt;=SM$26,SL8&lt;&gt;""),AND(TJ8&gt;=TU$26,TJ8&lt;&gt;""),AND(TM8&gt;=TU$26,TM8&lt;&gt;""),AND(TQ8&gt;=TU$26,TQ8&lt;&gt;""),AND(TT8&gt;=TU$26,TT8&lt;&gt;""),AND(UR8&gt;=VC$26,UR8&lt;&gt;""),AND(UU8&gt;=VC$26,UU8&lt;&gt;""),AND(UY8&gt;=VC$26,UY8&lt;&gt;""),AND(VB8&gt;=VC$26,VB8&lt;&gt;""),AND(VZ8&gt;=WK$26,VZ8&lt;&gt;""),AND(WC8&gt;=WK$26,WC8&lt;&gt;""),AND(WG8&gt;=WK$26,WG8&lt;&gt;""),AND(WJ8&gt;=WK$26,WJ8&lt;&gt;"")),"P","")</f>
        <v>P</v>
      </c>
      <c r="H8" s="36" t="str">
        <f>IF(AND(G8="P",F8=""),"No DD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Merit",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Excellence",IF(I8="P","Worlds Team",IF(F8="P","National Team","")))))</f>
        <v>Worlds Team</v>
      </c>
      <c r="I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47.54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2023 World Championships (Nov 12)</v>
      </c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7"/>
      <c r="AG8" s="38" t="str">
        <f>IF(S8&gt;0,S8,"")</f>
        <v/>
      </c>
      <c r="AH8" s="38" t="str">
        <f>IF(T8&gt;0,T8,"")</f>
        <v/>
      </c>
      <c r="AI8" s="40" t="str">
        <f>IF(SUM(Q8:T8)-U8&gt;0,SUM(Q8:T8)-U8,"")</f>
        <v/>
      </c>
      <c r="AJ8" s="40" t="str">
        <f>IF(X8&gt;0,X8,"")</f>
        <v/>
      </c>
      <c r="AK8" s="40" t="str">
        <f>IF(Y8&gt;0,Y8,"")</f>
        <v/>
      </c>
      <c r="AL8" s="40" t="str">
        <f>IF(SUM(V8:Y8)-Z8&gt;0,SUM(V8:Y8)-Z8,"")</f>
        <v/>
      </c>
      <c r="AM8" s="40" t="str">
        <f>IF(AI8="","",MAX(AI8,AL8))</f>
        <v/>
      </c>
      <c r="AN8" s="40" t="str">
        <f>IF(AC8&gt;0,AC8,"")</f>
        <v/>
      </c>
      <c r="AO8" s="40" t="str">
        <f>IF(AD8&gt;0,AD8,"")</f>
        <v/>
      </c>
      <c r="AP8" s="40" t="str">
        <f>IF(SUM(AA8:AD8)-AE8&gt;0,SUM(AA8:AD8)-AE8,"")</f>
        <v/>
      </c>
      <c r="AQ8" s="40" t="str">
        <f>IF(SUM(AM8,AP8)&gt;0,SUM(AM8,AP8),"")</f>
        <v/>
      </c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8"/>
      <c r="BH8" s="39" t="str">
        <f>IF(AT8&gt;0,AT8,"")</f>
        <v/>
      </c>
      <c r="BI8" s="39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7"/>
      <c r="CI8" s="38" t="str">
        <f>IF(BU8&gt;0,BU8,"")</f>
        <v/>
      </c>
      <c r="CJ8" s="38" t="str">
        <f>IF(BV8&gt;0,BV8,"")</f>
        <v/>
      </c>
      <c r="CK8" s="40" t="str">
        <f>IF(SUM(BS8:BV8)-BW8&gt;0,SUM(BS8:BV8)-BW8,"")</f>
        <v/>
      </c>
      <c r="CL8" s="40" t="str">
        <f>IF(BZ8&gt;0,BZ8,"")</f>
        <v/>
      </c>
      <c r="CM8" s="40" t="str">
        <f>IF(CA8&gt;0,CA8,"")</f>
        <v/>
      </c>
      <c r="CN8" s="40" t="str">
        <f>IF(SUM(BX8:CA8)-CB8&gt;0,SUM(BX8:CA8)-CB8,"")</f>
        <v/>
      </c>
      <c r="CO8" s="40" t="str">
        <f>IF(CK8="","",MAX(CK8,CN8))</f>
        <v/>
      </c>
      <c r="CP8" s="40" t="str">
        <f>IF(CE8&gt;0,CE8,"")</f>
        <v/>
      </c>
      <c r="CQ8" s="40" t="str">
        <f>IF(CF8&gt;0,CF8,"")</f>
        <v/>
      </c>
      <c r="CR8" s="40" t="str">
        <f>IF(SUM(CC8:CF8)-CG8&gt;0,SUM(CC8:CF8)-CG8,"")</f>
        <v/>
      </c>
      <c r="CS8" s="40" t="str">
        <f>IF(SUM(CO8,CR8)&gt;0,SUM(CO8,CR8),"")</f>
        <v/>
      </c>
      <c r="CT8" s="51">
        <f>IF(MAX(DV8,FD8,GL8,HT8,JB8,KJ8,LR8,MZ8,OH8,PP8,QX8,SF8,TN8,UV8,WD8)-IF(L8="",0,L8)&gt;0.001,MAX(DV8,FD8,GL8,HT8,JB8,KJ8,LR8,MZ8,OH8,PP8,QX8,SF8,TN8,UV8,WD8)-IF(L8="",0,L8),"")</f>
        <v>47.54</v>
      </c>
      <c r="CU8" s="51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46.9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0" t="str">
        <f>IF(CX8&gt;0,CX8,"")</f>
        <v/>
      </c>
      <c r="DQ8" s="40" t="str">
        <f>IF(CY8&gt;0,CY8,"")</f>
        <v/>
      </c>
      <c r="DR8" s="40" t="str">
        <f>IF(SUM(CV8:CY8)-CZ8&gt;0,SUM(CV8:CY8)-CZ8,"")</f>
        <v/>
      </c>
      <c r="DS8" s="40" t="str">
        <f>IF(DC8&gt;0,DC8,"")</f>
        <v/>
      </c>
      <c r="DT8" s="40" t="str">
        <f>IF(DD8&gt;0,DD8,"")</f>
        <v/>
      </c>
      <c r="DU8" s="40" t="str">
        <f>IF(SUM(DA8:DD8)-DE8&gt;0,SUM(DA8:DD8)-DE8,"")</f>
        <v/>
      </c>
      <c r="DV8" s="40" t="str">
        <f>IF(MAX(DR8,DU8)&gt;0,MAX(DR8,DU8),"")</f>
        <v/>
      </c>
      <c r="DW8" s="40" t="str">
        <f>IF(DH8&gt;0,DH8,"")</f>
        <v/>
      </c>
      <c r="DX8" s="40" t="str">
        <f>IF(DI8&gt;0,DI8,"")</f>
        <v/>
      </c>
      <c r="DY8" s="40" t="str">
        <f>IF(SUM(DF8:DI8)-DJ8&gt;0,SUM(DF8:DI8)-DJ8,"")</f>
        <v/>
      </c>
      <c r="DZ8" s="40" t="str">
        <f>IF(DM8&gt;0,DM8,"")</f>
        <v/>
      </c>
      <c r="EA8" s="40" t="str">
        <f>IF(DN8&gt;0,DN8,"")</f>
        <v/>
      </c>
      <c r="EB8" s="40" t="str">
        <f>IF(SUM(DK8:DN8)-DO8&gt;0,SUM(DK8:DN8)-DO8,"")</f>
        <v/>
      </c>
      <c r="EC8" s="40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0" t="str">
        <f>IF(FN8&gt;0,FN8,"")</f>
        <v/>
      </c>
      <c r="GG8" s="40" t="str">
        <f>IF(FO8&gt;0,FO8,"")</f>
        <v/>
      </c>
      <c r="GH8" s="40" t="str">
        <f>IF(SUM(FL8:FO8)-FP8&gt;0,SUM(FL8:FO8)-FP8,"")</f>
        <v/>
      </c>
      <c r="GI8" s="40" t="str">
        <f>IF(FS8&gt;0,FS8,"")</f>
        <v/>
      </c>
      <c r="GJ8" s="40" t="str">
        <f>IF(FT8&gt;0,FT8,"")</f>
        <v/>
      </c>
      <c r="GK8" s="40" t="str">
        <f>IF(SUM(FQ8:FT8)-FU8&gt;0,SUM(FQ8:FT8)-FU8,"")</f>
        <v/>
      </c>
      <c r="GL8" s="40" t="str">
        <f>IF(MAX(GH8,GK8)&gt;0,MAX(GH8,GK8),"")</f>
        <v/>
      </c>
      <c r="GM8" s="40" t="str">
        <f>IF(FX8&gt;0,FX8,"")</f>
        <v/>
      </c>
      <c r="GN8" s="40" t="str">
        <f>IF(FY8&gt;0,FY8,"")</f>
        <v/>
      </c>
      <c r="GO8" s="40" t="str">
        <f>IF(SUM(FV8:FY8)-FZ8&gt;0,SUM(FV8:FY8)-FZ8,"")</f>
        <v/>
      </c>
      <c r="GP8" s="40" t="str">
        <f>IF(GC8&gt;0,GC8,"")</f>
        <v/>
      </c>
      <c r="GQ8" s="40" t="str">
        <f>IF(GD8&gt;0,GD8,"")</f>
        <v/>
      </c>
      <c r="GR8" s="40" t="str">
        <f>IF(SUM(GA8:GD8)-GE8&gt;0,SUM(GA8:GD8)-GE8,"")</f>
        <v/>
      </c>
      <c r="GS8" s="40" t="str">
        <f>IF(SUM(GL8,GO8,GR8)&gt;0,SUM(GL8,GO8,GR8),"")</f>
        <v/>
      </c>
      <c r="GT8" s="18">
        <v>7.55</v>
      </c>
      <c r="GU8" s="18">
        <v>9.35</v>
      </c>
      <c r="GV8" s="18">
        <v>11.7</v>
      </c>
      <c r="GW8" s="18">
        <v>18.940000000000001</v>
      </c>
      <c r="GX8" s="18">
        <v>0</v>
      </c>
      <c r="GY8" s="18">
        <v>7.15</v>
      </c>
      <c r="GZ8" s="18">
        <v>9.3000000000000007</v>
      </c>
      <c r="HA8" s="18">
        <v>11.7</v>
      </c>
      <c r="HB8" s="18">
        <v>18.62</v>
      </c>
      <c r="HC8" s="18">
        <v>0</v>
      </c>
      <c r="HD8" s="18"/>
      <c r="HE8" s="18"/>
      <c r="HF8" s="18"/>
      <c r="HG8" s="18"/>
      <c r="HH8" s="18"/>
      <c r="HI8" s="18">
        <v>6.95</v>
      </c>
      <c r="HJ8" s="18">
        <v>9.35</v>
      </c>
      <c r="HK8" s="18">
        <v>11.7</v>
      </c>
      <c r="HL8" s="18">
        <v>18.899999999999999</v>
      </c>
      <c r="HM8" s="18">
        <v>0</v>
      </c>
      <c r="HN8" s="11">
        <f>IF(GV8&gt;0,GV8,"")</f>
        <v>11.7</v>
      </c>
      <c r="HO8" s="11">
        <f>IF(GW8&gt;0,GW8,"")</f>
        <v>18.940000000000001</v>
      </c>
      <c r="HP8" s="11">
        <f>IF(SUM(GT8:GW8)-GX8&gt;0,SUM(GT8:GW8)-GX8,"")</f>
        <v>47.54</v>
      </c>
      <c r="HQ8" s="11">
        <f>IF(HA8&gt;0,HA8,"")</f>
        <v>11.7</v>
      </c>
      <c r="HR8" s="11">
        <f>IF(HB8&gt;0,HB8,"")</f>
        <v>18.62</v>
      </c>
      <c r="HS8" s="11">
        <f>IF(SUM(GY8:HB8)-HC8&gt;0,SUM(GY8:HB8)-HC8,"")</f>
        <v>46.77</v>
      </c>
      <c r="HT8" s="11">
        <f>IF(MAX(HP8,HS8)&gt;0,MAX(HP8,HS8),"")</f>
        <v>47.54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>
        <f>IF(HK8&gt;0,HK8,"")</f>
        <v>11.7</v>
      </c>
      <c r="HY8" s="11">
        <f>IF(HL8&gt;0,HL8,"")</f>
        <v>18.899999999999999</v>
      </c>
      <c r="HZ8" s="11">
        <f>IF(SUM(HI8:HL8)-HM8&gt;0,SUM(HI8:HL8)-HM8,"")</f>
        <v>46.9</v>
      </c>
      <c r="IA8" s="11">
        <f>IF(SUM(HT8,HW8,HZ8)&gt;0,SUM(HT8,HW8,HZ8),"")</f>
        <v>94.44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>
        <v>2.9</v>
      </c>
      <c r="IR8" s="17">
        <v>3.55</v>
      </c>
      <c r="IS8" s="17">
        <v>5.2</v>
      </c>
      <c r="IT8" s="17">
        <v>7.3</v>
      </c>
      <c r="IU8" s="17">
        <v>0</v>
      </c>
      <c r="IV8" s="40" t="str">
        <f>IF(ID8&gt;0,ID8,"")</f>
        <v/>
      </c>
      <c r="IW8" s="40" t="str">
        <f>IF(IE8&gt;0,IE8,"")</f>
        <v/>
      </c>
      <c r="IX8" s="40" t="str">
        <f>IF(SUM(IB8:IE8)-IF8&gt;0,SUM(IB8:IE8)-IF8,"")</f>
        <v/>
      </c>
      <c r="IY8" s="40" t="str">
        <f>IF(II8&gt;0,II8,"")</f>
        <v/>
      </c>
      <c r="IZ8" s="40" t="str">
        <f>IF(IJ8&gt;0,IJ8,"")</f>
        <v/>
      </c>
      <c r="JA8" s="40" t="str">
        <f>IF(SUM(IG8:IJ8)-IK8&gt;0,SUM(IG8:IJ8)-IK8,"")</f>
        <v/>
      </c>
      <c r="JB8" s="40" t="str">
        <f>IF(MAX(IX8,JA8)&gt;0,MAX(IX8,JA8),"")</f>
        <v/>
      </c>
      <c r="JC8" s="40" t="str">
        <f>IF(IN8&gt;0,IN8,"")</f>
        <v/>
      </c>
      <c r="JD8" s="40" t="str">
        <f>IF(IO8&gt;0,IO8,"")</f>
        <v/>
      </c>
      <c r="JE8" s="40" t="str">
        <f>IF(SUM(IL8:IO8)-IP8&gt;0,SUM(IL8:IO8)-IP8,"")</f>
        <v/>
      </c>
      <c r="JF8" s="40">
        <f>IF(IS8&gt;0,IS8,"")</f>
        <v>5.2</v>
      </c>
      <c r="JG8" s="40">
        <f>IF(IT8&gt;0,IT8,"")</f>
        <v>7.3</v>
      </c>
      <c r="JH8" s="40">
        <f>IF(SUM(IQ8:IT8)-IU8&gt;0,SUM(IQ8:IT8)-IU8,"")</f>
        <v>18.95</v>
      </c>
      <c r="JI8" s="40">
        <f>IF(SUM(JB8,JE8,JH8)&gt;0,SUM(JB8,JE8,JH8),"")</f>
        <v>18.95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0" t="str">
        <f>IF(KT8&gt;0,KT8,"")</f>
        <v/>
      </c>
      <c r="LM8" s="40" t="str">
        <f>IF(KU8&gt;0,KU8,"")</f>
        <v/>
      </c>
      <c r="LN8" s="40" t="str">
        <f>IF(SUM(KR8:KU8)-KV8&gt;0,SUM(KR8:KU8)-KV8,"")</f>
        <v/>
      </c>
      <c r="LO8" s="40" t="str">
        <f>IF(KY8&gt;0,KY8,"")</f>
        <v/>
      </c>
      <c r="LP8" s="40" t="str">
        <f>IF(KZ8&gt;0,KZ8,"")</f>
        <v/>
      </c>
      <c r="LQ8" s="40" t="str">
        <f>IF(SUM(KW8:KZ8)-LA8&gt;0,SUM(KW8:KZ8)-LA8,"")</f>
        <v/>
      </c>
      <c r="LR8" s="40" t="str">
        <f>IF(MAX(LN8,LQ8)&gt;0,MAX(LN8,LQ8),"")</f>
        <v/>
      </c>
      <c r="LS8" s="40" t="str">
        <f>IF(LD8&gt;0,LD8,"")</f>
        <v/>
      </c>
      <c r="LT8" s="40" t="str">
        <f>IF(LE8&gt;0,LE8,"")</f>
        <v/>
      </c>
      <c r="LU8" s="40" t="str">
        <f>IF(SUM(LB8:LE8)-LF8&gt;0,SUM(LB8:LE8)-LF8,"")</f>
        <v/>
      </c>
      <c r="LV8" s="40" t="str">
        <f>IF(LI8&gt;0,LI8,"")</f>
        <v/>
      </c>
      <c r="LW8" s="40" t="str">
        <f>IF(LJ8&gt;0,LJ8,"")</f>
        <v/>
      </c>
      <c r="LX8" s="40" t="str">
        <f>IF(SUM(LG8:LJ8)-LK8&gt;0,SUM(LG8:LJ8)-LK8,"")</f>
        <v/>
      </c>
      <c r="LY8" s="40" t="str">
        <f>IF(SUM(LR8,LU8,LX8)&gt;0,SUM(LR8,LU8,LX8),"")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IF(SUM(MZ8,NC8,NF8)&gt;0,SUM(MZ8,NC8,NF8),"")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0" t="str">
        <f>IF(NJ8&gt;0,NJ8,"")</f>
        <v/>
      </c>
      <c r="OC8" s="40" t="str">
        <f>IF(NK8&gt;0,NK8,"")</f>
        <v/>
      </c>
      <c r="OD8" s="40" t="str">
        <f>IF(SUM(NH8:NK8)-NL8&gt;0,SUM(NH8:NK8)-NL8,"")</f>
        <v/>
      </c>
      <c r="OE8" s="40" t="str">
        <f>IF(NO8&gt;0,NO8,"")</f>
        <v/>
      </c>
      <c r="OF8" s="40" t="str">
        <f>IF(NP8&gt;0,NP8,"")</f>
        <v/>
      </c>
      <c r="OG8" s="40" t="str">
        <f>IF(SUM(NM8:NP8)-NQ8&gt;0,SUM(NM8:NP8)-NQ8,"")</f>
        <v/>
      </c>
      <c r="OH8" s="40" t="str">
        <f>IF(MAX(OD8,OG8)&gt;0,MAX(OD8,OG8),"")</f>
        <v/>
      </c>
      <c r="OI8" s="40" t="str">
        <f>IF(NT8&gt;0,NT8,"")</f>
        <v/>
      </c>
      <c r="OJ8" s="40" t="str">
        <f>IF(NU8&gt;0,NU8,"")</f>
        <v/>
      </c>
      <c r="OK8" s="40" t="str">
        <f>IF(SUM(NR8:NU8)-NV8&gt;0,SUM(NR8:NU8)-NV8,"")</f>
        <v/>
      </c>
      <c r="OL8" s="40" t="str">
        <f>IF(NY8&gt;0,NY8,"")</f>
        <v/>
      </c>
      <c r="OM8" s="40" t="str">
        <f>IF(NZ8&gt;0,NZ8,"")</f>
        <v/>
      </c>
      <c r="ON8" s="40" t="str">
        <f>IF(SUM(NW8:NZ8)-OA8&gt;0,SUM(NW8:NZ8)-OA8,"")</f>
        <v/>
      </c>
      <c r="OO8" s="40" t="str">
        <f>IF(SUM(OH8,OK8,ON8)&gt;0,SUM(OH8,OK8,ON8),"")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0" t="str">
        <f>IF(PZ8&gt;0,PZ8,"")</f>
        <v/>
      </c>
      <c r="QS8" s="40" t="str">
        <f>IF(QA8&gt;0,QA8,"")</f>
        <v/>
      </c>
      <c r="QT8" s="40" t="str">
        <f>IF(SUM(PX8:QA8)-QB8&gt;0,SUM(PX8:QA8)-QB8,"")</f>
        <v/>
      </c>
      <c r="QU8" s="40" t="str">
        <f>IF(QE8&gt;0,QE8,"")</f>
        <v/>
      </c>
      <c r="QV8" s="40" t="str">
        <f>IF(QF8&gt;0,QF8,"")</f>
        <v/>
      </c>
      <c r="QW8" s="40" t="str">
        <f>IF(SUM(QC8:QF8)-QG8&gt;0,SUM(QC8:QF8)-QG8,"")</f>
        <v/>
      </c>
      <c r="QX8" s="40" t="str">
        <f>IF(MAX(QT8,QW8)&gt;0,MAX(QT8,QW8),"")</f>
        <v/>
      </c>
      <c r="QY8" s="40" t="str">
        <f>IF(QJ8&gt;0,QJ8,"")</f>
        <v/>
      </c>
      <c r="QZ8" s="40" t="str">
        <f>IF(QK8&gt;0,QK8,"")</f>
        <v/>
      </c>
      <c r="RA8" s="40" t="str">
        <f>IF(SUM(QH8:QK8)-QL8&gt;0,SUM(QH8:QK8)-QL8,"")</f>
        <v/>
      </c>
      <c r="RB8" s="40" t="str">
        <f>IF(QO8&gt;0,QO8,"")</f>
        <v/>
      </c>
      <c r="RC8" s="40" t="str">
        <f>IF(QP8&gt;0,QP8,"")</f>
        <v/>
      </c>
      <c r="RD8" s="40" t="str">
        <f>IF(SUM(QM8:QP8)-QQ8&gt;0,SUM(QM8:QP8)-QQ8,"")</f>
        <v/>
      </c>
      <c r="RE8" s="40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0" t="str">
        <f>IF(SP8&gt;0,SP8,"")</f>
        <v/>
      </c>
      <c r="TI8" s="40" t="str">
        <f>IF(SQ8&gt;0,SQ8,"")</f>
        <v/>
      </c>
      <c r="TJ8" s="40" t="str">
        <f>IF(SUM(SN8:SQ8)-SR8&gt;0,SUM(SN8:SQ8)-SR8,"")</f>
        <v/>
      </c>
      <c r="TK8" s="40" t="str">
        <f>IF(SU8&gt;0,SU8,"")</f>
        <v/>
      </c>
      <c r="TL8" s="40" t="str">
        <f>IF(SV8&gt;0,SV8,"")</f>
        <v/>
      </c>
      <c r="TM8" s="40" t="str">
        <f>IF(SUM(SS8:SV8)-SW8&gt;0,SUM(SS8:SV8)-SW8,"")</f>
        <v/>
      </c>
      <c r="TN8" s="40" t="str">
        <f>IF(MAX(TJ8,TM8)&gt;0,MAX(TJ8,TM8),"")</f>
        <v/>
      </c>
      <c r="TO8" s="40" t="str">
        <f>IF(SZ8&gt;0,SZ8,"")</f>
        <v/>
      </c>
      <c r="TP8" s="40" t="str">
        <f>IF(TA8&gt;0,TA8,"")</f>
        <v/>
      </c>
      <c r="TQ8" s="40" t="str">
        <f>IF(SUM(SX8:TA8)-TB8&gt;0,SUM(SX8:TA8)-TB8,"")</f>
        <v/>
      </c>
      <c r="TR8" s="40" t="str">
        <f>IF(TE8&gt;0,TE8,"")</f>
        <v/>
      </c>
      <c r="TS8" s="40" t="str">
        <f>IF(TF8&gt;0,TF8,"")</f>
        <v/>
      </c>
      <c r="TT8" s="40" t="str">
        <f>IF(SUM(TC8:TF8)-TG8&gt;0,SUM(TC8:TF8)-TG8,"")</f>
        <v/>
      </c>
      <c r="TU8" s="40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0" t="str">
        <f>IF(VF8&gt;0,VF8,"")</f>
        <v/>
      </c>
      <c r="VY8" s="40" t="str">
        <f>IF(VG8&gt;0,VG8,"")</f>
        <v/>
      </c>
      <c r="VZ8" s="40" t="str">
        <f>IF(SUM(VD8:VG8)-VH8&gt;0,SUM(VD8:VG8)-VH8,"")</f>
        <v/>
      </c>
      <c r="WA8" s="40" t="str">
        <f>IF(VK8&gt;0,VK8,"")</f>
        <v/>
      </c>
      <c r="WB8" s="40" t="str">
        <f>IF(VL8&gt;0,VL8,"")</f>
        <v/>
      </c>
      <c r="WC8" s="40" t="str">
        <f>IF(SUM(VI8:VL8)-VM8&gt;0,SUM(VI8:VL8)-VM8,"")</f>
        <v/>
      </c>
      <c r="WD8" s="40" t="str">
        <f>IF(MAX(VZ8,WC8)&gt;0,MAX(VZ8,WC8),"")</f>
        <v/>
      </c>
      <c r="WE8" s="40" t="str">
        <f>IF(VP8&gt;0,VP8,"")</f>
        <v/>
      </c>
      <c r="WF8" s="40" t="str">
        <f>IF(VQ8&gt;0,VQ8,"")</f>
        <v/>
      </c>
      <c r="WG8" s="40" t="str">
        <f>IF(SUM(VN8:VQ8)-VR8&gt;0,SUM(VN8:VQ8)-VR8,"")</f>
        <v/>
      </c>
      <c r="WH8" s="40" t="str">
        <f>IF(VU8&gt;0,VU8,"")</f>
        <v/>
      </c>
      <c r="WI8" s="40" t="str">
        <f>IF(VV8&gt;0,VV8,"")</f>
        <v/>
      </c>
      <c r="WJ8" s="40" t="str">
        <f>IF(SUM(VS8:VV8)-VW8&gt;0,SUM(VS8:VV8)-VW8,"")</f>
        <v/>
      </c>
      <c r="WK8" s="40" t="str">
        <f>IF(SUM(WD8,WG8,WJ8)&gt;0,SUM(WD8,WG8,WJ8),"")</f>
        <v/>
      </c>
      <c r="WL8" s="26">
        <f>IF($CH8="P",BS8,(BS8+AR8)/2)</f>
        <v>0</v>
      </c>
      <c r="WM8" s="26">
        <f>IF($CH8="P",BT8,(BT8+AS8)/2)</f>
        <v>0</v>
      </c>
      <c r="WN8" s="26">
        <f>IF($CH8="P",BU8,(BU8+AT8)/2)</f>
        <v>0</v>
      </c>
      <c r="WO8" s="26">
        <f>IF($CH8="P",BV8,(BV8+AU8)/2)</f>
        <v>0</v>
      </c>
      <c r="WP8" s="26">
        <f>IF($CH8="P",BW8,(BW8+AV8)/2)</f>
        <v>0</v>
      </c>
      <c r="WQ8" s="26">
        <f>IF($CH8="P",BX8,(BX8+AW8)/2)</f>
        <v>0</v>
      </c>
      <c r="WR8" s="26">
        <f>IF($CH8="P",BY8,(BY8+AX8)/2)</f>
        <v>0</v>
      </c>
      <c r="WS8" s="26">
        <f>IF($CH8="P",BZ8,(BZ8+AY8)/2)</f>
        <v>0</v>
      </c>
      <c r="WT8" s="26">
        <f>IF($CH8="P",CA8,(CA8+AZ8)/2)</f>
        <v>0</v>
      </c>
      <c r="WU8" s="26">
        <f>IF($CH8="P",CB8,(CB8+BA8)/2)</f>
        <v>0</v>
      </c>
      <c r="WV8" s="26">
        <f>IF($CH8="P",CC8,(CC8+BB8)/2)</f>
        <v>0</v>
      </c>
      <c r="WW8" s="26">
        <f>IF($CH8="P",CD8,(CD8+BC8)/2)</f>
        <v>0</v>
      </c>
      <c r="WX8" s="26">
        <f>IF($CH8="P",CE8,(CE8+BD8)/2)</f>
        <v>0</v>
      </c>
      <c r="WY8" s="26">
        <f>IF($CH8="P",CF8,(CF8+BE8)/2)</f>
        <v>0</v>
      </c>
      <c r="WZ8" s="26">
        <f>IF($CH8="P",CG8,(CG8+BF8)/2)</f>
        <v>0</v>
      </c>
      <c r="XA8" s="28" t="s">
        <v>55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DD"),SUMPRODUCT((H$4:H$20&lt;&gt;"")*(H$4:H$20&lt;&gt;"No DD")*(E$4:E$20&gt;E9))+1,IF(H9="No DD",SUMPRODUCT((H$4:H$20="No DD")*(E$4:E$20&gt;E9))+1+SUMPRODUCT((H$4:H$20&lt;&gt;"")*(H$4:H$20&lt;&gt;"No DD")),""))</f>
        <v>6</v>
      </c>
      <c r="B9" s="5" t="s">
        <v>284</v>
      </c>
      <c r="C9" s="4" t="s">
        <v>240</v>
      </c>
      <c r="D9" s="4" t="s">
        <v>283</v>
      </c>
      <c r="E9" s="9">
        <f>SUM(J9,L9,N9)</f>
        <v>46.32</v>
      </c>
      <c r="F9" s="3" t="str">
        <f>IF(OR(AND(AG9&gt;=AQ$22,AG9&lt;&gt;"",AI9&gt;=AQ$26,AI9&lt;&gt;"",AF9=""),AND(AJ9&gt;=AQ$22,AJ9&lt;&gt;"",AL9&gt;=AQ$26,AL9&lt;&gt;"",AF9=""),AND(AN9&gt;=AQ$22,AN9&lt;&gt;"",AP9&gt;=AQ$26,AP9&lt;&gt;"",AF9=""),AND(BH9&gt;=BR$22,BH9&lt;&gt;"",BJ9&gt;=BR$26,BJ9&lt;&gt;"",BG9=""),AND(BK9&gt;=BR$22,BK9&lt;&gt;"",BM9&gt;=BR$26,BM9&lt;&gt;"",BG9=""),AND(BO9&gt;=BR$22,BO9&lt;&gt;"",BQ9&gt;=BR$26,BQ9&lt;&gt;"",BG9=""),AND(CI9&gt;=CS$22,CI9&lt;&gt;"",CK9&gt;=CS$26,CK9&lt;&gt;"",CH9=""),AND(CL9&gt;=CS$22,CL9&lt;&gt;"",CN9&gt;=CS$26,CN9&lt;&gt;"",CH9=""),AND(CP9&gt;=CS$22,CP9&lt;&gt;"",CR9&gt;=CS$26,CR9&lt;&gt;"",CH9=""),AND(DP9&gt;=EC$22,DP9&lt;&gt;"",DR9&gt;=EC$26,DR9&lt;&gt;""),AND(DS9&gt;=EC$22,DS9&lt;&gt;"",DU9&gt;=EC$26,DU9&lt;&gt;""),AND(DW9&gt;=EC$22,DW9&lt;&gt;"",DY9&gt;=EC$26,DY9&lt;&gt;""),AND(DZ9&gt;=EC$22,DZ9&lt;&gt;"",EB9&gt;=EC$26,EB9&lt;&gt;""),AND(EX9&gt;=FK$22,EX9&lt;&gt;"",EZ9&gt;=FK$26,EZ9&lt;&gt;""),AND(FA9&gt;=FK$22,FA9&lt;&gt;"",FC9&gt;=FK$26,FC9&lt;&gt;""),AND(FE9&gt;=FK$22,FE9&lt;&gt;"",FG9&gt;=FK$26,FG9&lt;&gt;""),AND(FH9&gt;=FK$22,FH9&lt;&gt;"",FJ9&gt;=FK$26,FJ9&lt;&gt;""),AND(GF9&gt;=GS$22,GF9&lt;&gt;"",GH9&gt;=GS$26,GH9&lt;&gt;""),AND(GI9&gt;=GS$22,GI9&lt;&gt;"",GK9&gt;=GS$26,GK9&lt;&gt;""),AND(GM9&gt;=GS$22,GM9&lt;&gt;"",GO9&gt;=GS$26,GO9&lt;&gt;""),AND(GP9&gt;=GS$22,GP9&lt;&gt;"",GR9&gt;=GS$26,GR9&lt;&gt;""),AND(HN9&gt;=IA$22,HN9&lt;&gt;"",HP9&gt;=IA$26,HP9&lt;&gt;""),AND(HQ9&gt;=IA$22,HQ9&lt;&gt;"",HS9&gt;=IA$26,HS9&lt;&gt;""),AND(HU9&gt;=IA$22,HU9&lt;&gt;"",HW9&gt;=IA$26,HW9&lt;&gt;""),AND(HX9&gt;=IA$22,HX9&lt;&gt;"",HZ9&gt;=IA$26,HZ9&lt;&gt;""),AND(IV9&gt;=JI$22,IV9&lt;&gt;"",IX9&gt;=JI$26,IX9&lt;&gt;""),AND(IY9&gt;=JI$22,IY9&lt;&gt;"",JA9&gt;=JI$26,JA9&lt;&gt;""),AND(JC9&gt;=JI$22,JC9&lt;&gt;"",JE9&gt;=JI$26,JE9&lt;&gt;""),AND(JF9&gt;=JI$22,JF9&lt;&gt;"",JH9&gt;=JI$26,JH9&lt;&gt;""),AND(KD9&gt;=KQ$22,KD9&lt;&gt;"",KF9&gt;=KQ$26,KF9&lt;&gt;""),AND(KG9&gt;=KQ$22,KG9&lt;&gt;"",KI9&gt;=KQ$26,KI9&lt;&gt;""),AND(KK9&gt;=KQ$22,KK9&lt;&gt;"",KM9&gt;=KQ$26,KM9&lt;&gt;""),AND(KN9&gt;=KQ$22,KN9&lt;&gt;"",KP9&gt;=KQ$26,KP9&lt;&gt;""),AND(LL9&gt;=LY$22,LL9&lt;&gt;"",LN9&gt;=LY$26,LN9&lt;&gt;""),AND(LO9&gt;=LY$22,LO9&lt;&gt;"",LQ9&gt;=LY$26,LQ9&lt;&gt;""),AND(LS9&gt;=LY$22,LS9&lt;&gt;"",LU9&gt;=LY$26,LU9&lt;&gt;""),AND(LV9&gt;=LY$22,LV9&lt;&gt;"",LX9&gt;=LY$26,LX9&lt;&gt;""),AND(MT9&gt;=NG$22,MT9&lt;&gt;"",MV9&gt;=NG$26,MV9&lt;&gt;""),AND(MW9&gt;=NG$22,MW9&lt;&gt;"",MY9&gt;=NG$26,MY9&lt;&gt;""),AND(NA9&gt;=NG$22,NA9&lt;&gt;"",NC9&gt;=NG$26,NC9&lt;&gt;""),AND(ND9&gt;=NG$22,ND9&lt;&gt;"",NF9&gt;=NG$26,NF9&lt;&gt;""),AND(OB9&gt;=OO$22,OB9&lt;&gt;"",OD9&gt;=OO$26,OD9&lt;&gt;""),AND(OE9&gt;=OO$22,OE9&lt;&gt;"",OG9&gt;=OO$26,OG9&lt;&gt;""),AND(OI9&gt;=OO$22,OI9&lt;&gt;"",OK9&gt;=OO$26,OK9&lt;&gt;""),AND(OL9&gt;=OO$22,OL9&lt;&gt;"",ON9&gt;=OO$26,ON9&lt;&gt;""),AND(PJ9&gt;=PW$22,PJ9&lt;&gt;"",PL9&gt;=PW$26,PL9&lt;&gt;""),AND(PM9&gt;=PW$22,PM9&lt;&gt;"",PO9&gt;=PW$26,PO9&lt;&gt;""),AND(PQ9&gt;=PW$22,PQ9&lt;&gt;"",PS9&gt;=PW$26,PS9&lt;&gt;""),AND(PT9&gt;=PW$22,PT9&lt;&gt;"",PV9&gt;=PW$26,PV9&lt;&gt;""),AND(QR9&gt;=RE$22,QR9&lt;&gt;"",QT9&gt;=RE$26,QT9&lt;&gt;""),AND(QU9&gt;=RE$22,QU9&lt;&gt;"",QW9&gt;=RE$26,QW9&lt;&gt;""),AND(QY9&gt;=RE$22,QY9&lt;&gt;"",RA9&gt;=RE$26,RA9&lt;&gt;""),AND(RB9&gt;=RE$22,RB9&lt;&gt;"",RD9&gt;=RE$26,RD9&lt;&gt;""),AND(RZ9&gt;=SM$22,RZ9&lt;&gt;"",SB9&gt;=SM$26,SB9&lt;&gt;""),AND(SC9&gt;=SM$22,SC9&lt;&gt;"",SE9&gt;=SM$26,SE9&lt;&gt;""),AND(SG9&gt;=SM$22,SG9&lt;&gt;"",SI9&gt;=SM$26,SI9&lt;&gt;""),AND(SJ9&gt;=SM$22,SJ9&lt;&gt;"",SL9&gt;=SM$26,SL9&lt;&gt;""),AND(TH9&gt;=TU$22,TH9&lt;&gt;"",TJ9&gt;=TU$26,TJ9&lt;&gt;""),AND(TK9&gt;=TU$22,TK9&lt;&gt;"",TM9&gt;=TU$26,TM9&lt;&gt;""),AND(TO9&gt;=TU$22,TO9&lt;&gt;"",TQ9&gt;=TU$26,TQ9&lt;&gt;""),AND(TR9&gt;=TU$22,TR9&lt;&gt;"",TT9&gt;=TU$26,TT9&lt;&gt;""),AND(UP9&gt;=VC$22,UP9&lt;&gt;"",UR9&gt;=VC$26,UR9&lt;&gt;""),AND(US9&gt;=VC$22,US9&lt;&gt;"",UU9&gt;=VC$26,UU9&lt;&gt;""),AND(UW9&gt;=VC$22,UW9&lt;&gt;"",UY9&gt;=VC$26,UY9&lt;&gt;""),AND(UZ9&gt;=VC$22,UZ9&lt;&gt;"",VB9&gt;=VC$26,VB9&lt;&gt;""),AND(VX9&gt;=WK$22,VX9&lt;&gt;"",VZ9&gt;=WK$26,VZ9&lt;&gt;""),AND(WA9&gt;=WK$22,WA9&lt;&gt;"",WC9&gt;=WK$26,WC9&lt;&gt;""),AND(WE9&gt;=WK$22,WE9&lt;&gt;"",WG9&gt;=WK$26,WG9&lt;&gt;""),AND(WH9&gt;=WK$22,WH9&lt;&gt;"",WJ9&gt;=WK$26,WJ9&lt;&gt;"")),"P","")</f>
        <v>P</v>
      </c>
      <c r="G9" s="3" t="str">
        <f>IF(OR(AND(AI9&gt;=AQ$26,AI9&lt;&gt;"",AF9=""),AND(AL9&gt;=AQ$26,AL9&lt;&gt;"",AF9=""),AND(AP9&gt;=AQ$26,AP9&lt;&gt;"",AF9=""),AND(BJ9&gt;=BR$26,BJ9&lt;&gt;"",BG9=""),AND(BM9&gt;=BR$26,BM9&lt;&gt;"",BG9=""),AND(BQ9&gt;=BR$26,BQ9&lt;&gt;"",BG9=""),AND(CK9&gt;=CS$26,CK9&lt;&gt;"",CH9=""),AND(CN9&gt;=CS$26,CN9&lt;&gt;"",CH9=""),AND(CR9&gt;=CS$26,CR9&lt;&gt;"",CH9=""),AND(DR9&gt;=EC$26,DR9&lt;&gt;""),AND(DU9&gt;=EC$26,DU9&lt;&gt;""),AND(DY9&gt;=EC$26,DY9&lt;&gt;""),AND(EB9&gt;=EC$26,EB9&lt;&gt;""),AND(EZ9&gt;=FK$26,EZ9&lt;&gt;""),AND(FC9&gt;=FK$26,FC9&lt;&gt;""),AND(FG9&gt;=FK$26,FG9&lt;&gt;""),AND(FJ9&gt;=FK$26,FJ9&lt;&gt;""),AND(GH9&gt;=GS$26,GH9&lt;&gt;""),AND(GK9&gt;=GS$26,GK9&lt;&gt;""),AND(GO9&gt;=GS$26,GO9&lt;&gt;""),AND(GR9&gt;=GS$26,GR9&lt;&gt;""),AND(HP9&gt;=IA$26,HP9&lt;&gt;""),AND(HS9&gt;=IA$26,HS9&lt;&gt;""),AND(HW9&gt;=IA$26,HW9&lt;&gt;""),AND(HZ9&gt;=IA$26,HZ9&lt;&gt;""),AND(IX9&gt;=JI$26,IX9&lt;&gt;""),AND(JA9&gt;=JI$26,JA9&lt;&gt;""),AND(JE9&gt;=JI$26,JE9&lt;&gt;""),AND(JH9&gt;=JI$26,JH9&lt;&gt;""),AND(KF9&gt;=KQ$26,KF9&lt;&gt;""),AND(KI9&gt;=KQ$26,KI9&lt;&gt;""),AND(KM9&gt;=KQ$26,KM9&lt;&gt;""),AND(KP9&gt;=KQ$26,KP9&lt;&gt;""),AND(LN9&gt;=LY$26,LN9&lt;&gt;""),AND(LQ9&gt;=LY$26,LQ9&lt;&gt;""),AND(LU9&gt;=LY$26,LU9&lt;&gt;""),AND(LX9&gt;=LY$26,LX9&lt;&gt;""),AND(MV9&gt;=NG$26,MV9&lt;&gt;""),AND(MY9&gt;=NG$26,MY9&lt;&gt;""),AND(NC9&gt;=NG$26,NC9&lt;&gt;""),AND(NF9&gt;=NG$26,NF9&lt;&gt;""),AND(OD9&gt;=OO$26,OD9&lt;&gt;""),AND(OG9&gt;=OO$26,OG9&lt;&gt;""),AND(OK9&gt;=OO$26,OK9&lt;&gt;""),AND(ON9&gt;=OO$26,ON9&lt;&gt;""),AND(PL9&gt;=PW$26,PL9&lt;&gt;""),AND(PO9&gt;=PW$26,PO9&lt;&gt;""),AND(PS9&gt;=PW$26,PS9&lt;&gt;""),AND(PV9&gt;=PW$26,PV9&lt;&gt;""),AND(QT9&gt;=RE$26,QT9&lt;&gt;""),AND(QW9&gt;=RE$26,QW9&lt;&gt;""),AND(RA9&gt;=RE$26,RA9&lt;&gt;""),AND(RD9&gt;=RE$26,RD9&lt;&gt;""),AND(SB9&gt;=SM$26,SB9&lt;&gt;""),AND(SE9&gt;=SM$26,SE9&lt;&gt;""),AND(SI9&gt;=SM$26,SI9&lt;&gt;""),AND(SL9&gt;=SM$26,SL9&lt;&gt;""),AND(TJ9&gt;=TU$26,TJ9&lt;&gt;""),AND(TM9&gt;=TU$26,TM9&lt;&gt;""),AND(TQ9&gt;=TU$26,TQ9&lt;&gt;""),AND(TT9&gt;=TU$26,TT9&lt;&gt;""),AND(UR9&gt;=VC$26,UR9&lt;&gt;""),AND(UU9&gt;=VC$26,UU9&lt;&gt;""),AND(UY9&gt;=VC$26,UY9&lt;&gt;""),AND(VB9&gt;=VC$26,VB9&lt;&gt;""),AND(VZ9&gt;=WK$26,VZ9&lt;&gt;""),AND(WC9&gt;=WK$26,WC9&lt;&gt;""),AND(WG9&gt;=WK$26,WG9&lt;&gt;""),AND(WJ9&gt;=WK$26,WJ9&lt;&gt;"")),"P","")</f>
        <v>P</v>
      </c>
      <c r="H9" s="36" t="str">
        <f>IF(AND(G9="P",F9=""),"No DD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Merit",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Excellence",IF(I9="P","Worlds Team",IF(F9="P","National Team","")))))</f>
        <v>Worlds Team</v>
      </c>
      <c r="I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46.32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2024 World Cup POR (July 7)</v>
      </c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7"/>
      <c r="AG9" s="38" t="str">
        <f>IF(S9&gt;0,S9,"")</f>
        <v/>
      </c>
      <c r="AH9" s="38" t="str">
        <f>IF(T9&gt;0,T9,"")</f>
        <v/>
      </c>
      <c r="AI9" s="40" t="str">
        <f>IF(SUM(Q9:T9)-U9&gt;0,SUM(Q9:T9)-U9,"")</f>
        <v/>
      </c>
      <c r="AJ9" s="40" t="str">
        <f>IF(X9&gt;0,X9,"")</f>
        <v/>
      </c>
      <c r="AK9" s="40" t="str">
        <f>IF(Y9&gt;0,Y9,"")</f>
        <v/>
      </c>
      <c r="AL9" s="40" t="str">
        <f>IF(SUM(V9:Y9)-Z9&gt;0,SUM(V9:Y9)-Z9,"")</f>
        <v/>
      </c>
      <c r="AM9" s="40" t="str">
        <f>IF(AI9="","",MAX(AI9,AL9))</f>
        <v/>
      </c>
      <c r="AN9" s="40" t="str">
        <f>IF(AC9&gt;0,AC9,"")</f>
        <v/>
      </c>
      <c r="AO9" s="40" t="str">
        <f>IF(AD9&gt;0,AD9,"")</f>
        <v/>
      </c>
      <c r="AP9" s="40" t="str">
        <f>IF(SUM(AA9:AD9)-AE9&gt;0,SUM(AA9:AD9)-AE9,"")</f>
        <v/>
      </c>
      <c r="AQ9" s="40" t="str">
        <f>IF(SUM(AM9,AP9)&gt;0,SUM(AM9,AP9),"")</f>
        <v/>
      </c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8"/>
      <c r="BH9" s="39" t="str">
        <f>IF(AT9&gt;0,AT9,"")</f>
        <v/>
      </c>
      <c r="BI9" s="39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  <c r="CD9" s="22"/>
      <c r="CE9" s="22"/>
      <c r="CF9" s="22"/>
      <c r="CG9" s="22"/>
      <c r="CH9" s="27"/>
      <c r="CI9" s="38" t="str">
        <f>IF(BU9&gt;0,BU9,"")</f>
        <v/>
      </c>
      <c r="CJ9" s="38" t="str">
        <f>IF(BV9&gt;0,BV9,"")</f>
        <v/>
      </c>
      <c r="CK9" s="40" t="str">
        <f>IF(SUM(BS9:BV9)-BW9&gt;0,SUM(BS9:BV9)-BW9,"")</f>
        <v/>
      </c>
      <c r="CL9" s="40" t="str">
        <f>IF(BZ9&gt;0,BZ9,"")</f>
        <v/>
      </c>
      <c r="CM9" s="40" t="str">
        <f>IF(CA9&gt;0,CA9,"")</f>
        <v/>
      </c>
      <c r="CN9" s="40" t="str">
        <f>IF(SUM(BX9:CA9)-CB9&gt;0,SUM(BX9:CA9)-CB9,"")</f>
        <v/>
      </c>
      <c r="CO9" s="40" t="str">
        <f>IF(CK9="","",MAX(CK9,CN9))</f>
        <v/>
      </c>
      <c r="CP9" s="40" t="str">
        <f>IF(CE9&gt;0,CE9,"")</f>
        <v/>
      </c>
      <c r="CQ9" s="40" t="str">
        <f>IF(CF9&gt;0,CF9,"")</f>
        <v/>
      </c>
      <c r="CR9" s="40" t="str">
        <f>IF(SUM(CC9:CF9)-CG9&gt;0,SUM(CC9:CF9)-CG9,"")</f>
        <v/>
      </c>
      <c r="CS9" s="40" t="str">
        <f>IF(SUM(CO9,CR9)&gt;0,SUM(CO9,CR9),"")</f>
        <v/>
      </c>
      <c r="CT9" s="51">
        <f>IF(MAX(DV9,FD9,GL9,HT9,JB9,KJ9,LR9,MZ9,OH9,PP9,QX9,SF9,TN9,UV9,WD9)-IF(L9="",0,L9)&gt;0.001,MAX(DV9,FD9,GL9,HT9,JB9,KJ9,LR9,MZ9,OH9,PP9,QX9,SF9,TN9,UV9,WD9)-IF(L9="",0,L9),"")</f>
        <v>46.32</v>
      </c>
      <c r="CU9" s="51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45.06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0" t="str">
        <f>IF(CX9&gt;0,CX9,"")</f>
        <v/>
      </c>
      <c r="DQ9" s="40" t="str">
        <f>IF(CY9&gt;0,CY9,"")</f>
        <v/>
      </c>
      <c r="DR9" s="40" t="str">
        <f>IF(SUM(CV9:CY9)-CZ9&gt;0,SUM(CV9:CY9)-CZ9,"")</f>
        <v/>
      </c>
      <c r="DS9" s="40" t="str">
        <f>IF(DC9&gt;0,DC9,"")</f>
        <v/>
      </c>
      <c r="DT9" s="40" t="str">
        <f>IF(DD9&gt;0,DD9,"")</f>
        <v/>
      </c>
      <c r="DU9" s="40" t="str">
        <f>IF(SUM(DA9:DD9)-DE9&gt;0,SUM(DA9:DD9)-DE9,"")</f>
        <v/>
      </c>
      <c r="DV9" s="40" t="str">
        <f>IF(MAX(DR9,DU9)&gt;0,MAX(DR9,DU9),"")</f>
        <v/>
      </c>
      <c r="DW9" s="40" t="str">
        <f>IF(DH9&gt;0,DH9,"")</f>
        <v/>
      </c>
      <c r="DX9" s="40" t="str">
        <f>IF(DI9&gt;0,DI9,"")</f>
        <v/>
      </c>
      <c r="DY9" s="40" t="str">
        <f>IF(SUM(DF9:DI9)-DJ9&gt;0,SUM(DF9:DI9)-DJ9,"")</f>
        <v/>
      </c>
      <c r="DZ9" s="40" t="str">
        <f>IF(DM9&gt;0,DM9,"")</f>
        <v/>
      </c>
      <c r="EA9" s="40" t="str">
        <f>IF(DN9&gt;0,DN9,"")</f>
        <v/>
      </c>
      <c r="EB9" s="40" t="str">
        <f>IF(SUM(DK9:DN9)-DO9&gt;0,SUM(DK9:DN9)-DO9,"")</f>
        <v/>
      </c>
      <c r="EC9" s="40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0" t="str">
        <f>IF(FN9&gt;0,FN9,"")</f>
        <v/>
      </c>
      <c r="GG9" s="40" t="str">
        <f>IF(FO9&gt;0,FO9,"")</f>
        <v/>
      </c>
      <c r="GH9" s="40" t="str">
        <f>IF(SUM(FL9:FO9)-FP9&gt;0,SUM(FL9:FO9)-FP9,"")</f>
        <v/>
      </c>
      <c r="GI9" s="40" t="str">
        <f>IF(FS9&gt;0,FS9,"")</f>
        <v/>
      </c>
      <c r="GJ9" s="40" t="str">
        <f>IF(FT9&gt;0,FT9,"")</f>
        <v/>
      </c>
      <c r="GK9" s="40" t="str">
        <f>IF(SUM(FQ9:FT9)-FU9&gt;0,SUM(FQ9:FT9)-FU9,"")</f>
        <v/>
      </c>
      <c r="GL9" s="40" t="str">
        <f>IF(MAX(GH9,GK9)&gt;0,MAX(GH9,GK9),"")</f>
        <v/>
      </c>
      <c r="GM9" s="40" t="str">
        <f>IF(FX9&gt;0,FX9,"")</f>
        <v/>
      </c>
      <c r="GN9" s="40" t="str">
        <f>IF(FY9&gt;0,FY9,"")</f>
        <v/>
      </c>
      <c r="GO9" s="40" t="str">
        <f>IF(SUM(FV9:FY9)-FZ9&gt;0,SUM(FV9:FY9)-FZ9,"")</f>
        <v/>
      </c>
      <c r="GP9" s="40" t="str">
        <f>IF(GC9&gt;0,GC9,"")</f>
        <v/>
      </c>
      <c r="GQ9" s="40" t="str">
        <f>IF(GD9&gt;0,GD9,"")</f>
        <v/>
      </c>
      <c r="GR9" s="40" t="str">
        <f>IF(SUM(GA9:GD9)-GE9&gt;0,SUM(GA9:GD9)-GE9,"")</f>
        <v/>
      </c>
      <c r="GS9" s="40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0" t="str">
        <f>IF(ID9&gt;0,ID9,"")</f>
        <v/>
      </c>
      <c r="IW9" s="40" t="str">
        <f>IF(IE9&gt;0,IE9,"")</f>
        <v/>
      </c>
      <c r="IX9" s="40" t="str">
        <f>IF(SUM(IB9:IE9)-IF9&gt;0,SUM(IB9:IE9)-IF9,"")</f>
        <v/>
      </c>
      <c r="IY9" s="40" t="str">
        <f>IF(II9&gt;0,II9,"")</f>
        <v/>
      </c>
      <c r="IZ9" s="40" t="str">
        <f>IF(IJ9&gt;0,IJ9,"")</f>
        <v/>
      </c>
      <c r="JA9" s="40" t="str">
        <f>IF(SUM(IG9:IJ9)-IK9&gt;0,SUM(IG9:IJ9)-IK9,"")</f>
        <v/>
      </c>
      <c r="JB9" s="40" t="str">
        <f>IF(MAX(IX9,JA9)&gt;0,MAX(IX9,JA9),"")</f>
        <v/>
      </c>
      <c r="JC9" s="40" t="str">
        <f>IF(IN9&gt;0,IN9,"")</f>
        <v/>
      </c>
      <c r="JD9" s="40" t="str">
        <f>IF(IO9&gt;0,IO9,"")</f>
        <v/>
      </c>
      <c r="JE9" s="40" t="str">
        <f>IF(SUM(IL9:IO9)-IP9&gt;0,SUM(IL9:IO9)-IP9,"")</f>
        <v/>
      </c>
      <c r="JF9" s="40" t="str">
        <f>IF(IS9&gt;0,IS9,"")</f>
        <v/>
      </c>
      <c r="JG9" s="40" t="str">
        <f>IF(IT9&gt;0,IT9,"")</f>
        <v/>
      </c>
      <c r="JH9" s="40" t="str">
        <f>IF(SUM(IQ9:IT9)-IU9&gt;0,SUM(IQ9:IT9)-IU9,"")</f>
        <v/>
      </c>
      <c r="JI9" s="40" t="str">
        <f>IF(SUM(JB9,JE9,JH9)&gt;0,SUM(JB9,JE9,JH9),"")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IF(SUM(KJ9,KM9,KP9)&gt;0,SUM(KJ9,KM9,KP9),"")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0" t="str">
        <f>IF(KT9&gt;0,KT9,"")</f>
        <v/>
      </c>
      <c r="LM9" s="40" t="str">
        <f>IF(KU9&gt;0,KU9,"")</f>
        <v/>
      </c>
      <c r="LN9" s="40" t="str">
        <f>IF(SUM(KR9:KU9)-KV9&gt;0,SUM(KR9:KU9)-KV9,"")</f>
        <v/>
      </c>
      <c r="LO9" s="40" t="str">
        <f>IF(KY9&gt;0,KY9,"")</f>
        <v/>
      </c>
      <c r="LP9" s="40" t="str">
        <f>IF(KZ9&gt;0,KZ9,"")</f>
        <v/>
      </c>
      <c r="LQ9" s="40" t="str">
        <f>IF(SUM(KW9:KZ9)-LA9&gt;0,SUM(KW9:KZ9)-LA9,"")</f>
        <v/>
      </c>
      <c r="LR9" s="40" t="str">
        <f>IF(MAX(LN9,LQ9)&gt;0,MAX(LN9,LQ9),"")</f>
        <v/>
      </c>
      <c r="LS9" s="40" t="str">
        <f>IF(LD9&gt;0,LD9,"")</f>
        <v/>
      </c>
      <c r="LT9" s="40" t="str">
        <f>IF(LE9&gt;0,LE9,"")</f>
        <v/>
      </c>
      <c r="LU9" s="40" t="str">
        <f>IF(SUM(LB9:LE9)-LF9&gt;0,SUM(LB9:LE9)-LF9,"")</f>
        <v/>
      </c>
      <c r="LV9" s="40" t="str">
        <f>IF(LI9&gt;0,LI9,"")</f>
        <v/>
      </c>
      <c r="LW9" s="40" t="str">
        <f>IF(LJ9&gt;0,LJ9,"")</f>
        <v/>
      </c>
      <c r="LX9" s="40" t="str">
        <f>IF(SUM(LG9:LJ9)-LK9&gt;0,SUM(LG9:LJ9)-LK9,"")</f>
        <v/>
      </c>
      <c r="LY9" s="40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0" t="str">
        <f>IF(NJ9&gt;0,NJ9,"")</f>
        <v/>
      </c>
      <c r="OC9" s="40" t="str">
        <f>IF(NK9&gt;0,NK9,"")</f>
        <v/>
      </c>
      <c r="OD9" s="40" t="str">
        <f>IF(SUM(NH9:NK9)-NL9&gt;0,SUM(NH9:NK9)-NL9,"")</f>
        <v/>
      </c>
      <c r="OE9" s="40" t="str">
        <f>IF(NO9&gt;0,NO9,"")</f>
        <v/>
      </c>
      <c r="OF9" s="40" t="str">
        <f>IF(NP9&gt;0,NP9,"")</f>
        <v/>
      </c>
      <c r="OG9" s="40" t="str">
        <f>IF(SUM(NM9:NP9)-NQ9&gt;0,SUM(NM9:NP9)-NQ9,"")</f>
        <v/>
      </c>
      <c r="OH9" s="40" t="str">
        <f>IF(MAX(OD9,OG9)&gt;0,MAX(OD9,OG9),"")</f>
        <v/>
      </c>
      <c r="OI9" s="40" t="str">
        <f>IF(NT9&gt;0,NT9,"")</f>
        <v/>
      </c>
      <c r="OJ9" s="40" t="str">
        <f>IF(NU9&gt;0,NU9,"")</f>
        <v/>
      </c>
      <c r="OK9" s="40" t="str">
        <f>IF(SUM(NR9:NU9)-NV9&gt;0,SUM(NR9:NU9)-NV9,"")</f>
        <v/>
      </c>
      <c r="OL9" s="40" t="str">
        <f>IF(NY9&gt;0,NY9,"")</f>
        <v/>
      </c>
      <c r="OM9" s="40" t="str">
        <f>IF(NZ9&gt;0,NZ9,"")</f>
        <v/>
      </c>
      <c r="ON9" s="40" t="str">
        <f>IF(SUM(NW9:NZ9)-OA9&gt;0,SUM(NW9:NZ9)-OA9,"")</f>
        <v/>
      </c>
      <c r="OO9" s="40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>
        <v>7.5</v>
      </c>
      <c r="PY9" s="17">
        <v>9.1999999999999993</v>
      </c>
      <c r="PZ9" s="17">
        <v>11.4</v>
      </c>
      <c r="QA9" s="17">
        <v>18.22</v>
      </c>
      <c r="QB9" s="17">
        <v>0</v>
      </c>
      <c r="QC9" s="17">
        <v>7.6</v>
      </c>
      <c r="QD9" s="17">
        <v>9.25</v>
      </c>
      <c r="QE9" s="17">
        <v>11.4</v>
      </c>
      <c r="QF9" s="17">
        <v>17.16</v>
      </c>
      <c r="QG9" s="17">
        <v>0</v>
      </c>
      <c r="QH9" s="17"/>
      <c r="QI9" s="17"/>
      <c r="QJ9" s="17"/>
      <c r="QK9" s="17"/>
      <c r="QL9" s="17"/>
      <c r="QM9" s="17">
        <v>7.1</v>
      </c>
      <c r="QN9" s="17">
        <v>9.3000000000000007</v>
      </c>
      <c r="QO9" s="17">
        <v>11.4</v>
      </c>
      <c r="QP9" s="17">
        <v>17.260000000000002</v>
      </c>
      <c r="QQ9" s="17">
        <v>0</v>
      </c>
      <c r="QR9" s="40">
        <f>IF(PZ9&gt;0,PZ9,"")</f>
        <v>11.4</v>
      </c>
      <c r="QS9" s="40">
        <f>IF(QA9&gt;0,QA9,"")</f>
        <v>18.22</v>
      </c>
      <c r="QT9" s="40">
        <f>IF(SUM(PX9:QA9)-QB9&gt;0,SUM(PX9:QA9)-QB9,"")</f>
        <v>46.32</v>
      </c>
      <c r="QU9" s="40">
        <f>IF(QE9&gt;0,QE9,"")</f>
        <v>11.4</v>
      </c>
      <c r="QV9" s="40">
        <f>IF(QF9&gt;0,QF9,"")</f>
        <v>17.16</v>
      </c>
      <c r="QW9" s="40">
        <f>IF(SUM(QC9:QF9)-QG9&gt;0,SUM(QC9:QF9)-QG9,"")</f>
        <v>45.41</v>
      </c>
      <c r="QX9" s="40">
        <f>IF(MAX(QT9,QW9)&gt;0,MAX(QT9,QW9),"")</f>
        <v>46.32</v>
      </c>
      <c r="QY9" s="40" t="str">
        <f>IF(QJ9&gt;0,QJ9,"")</f>
        <v/>
      </c>
      <c r="QZ9" s="40" t="str">
        <f>IF(QK9&gt;0,QK9,"")</f>
        <v/>
      </c>
      <c r="RA9" s="40" t="str">
        <f>IF(SUM(QH9:QK9)-QL9&gt;0,SUM(QH9:QK9)-QL9,"")</f>
        <v/>
      </c>
      <c r="RB9" s="40">
        <f>IF(QO9&gt;0,QO9,"")</f>
        <v>11.4</v>
      </c>
      <c r="RC9" s="40">
        <f>IF(QP9&gt;0,QP9,"")</f>
        <v>17.260000000000002</v>
      </c>
      <c r="RD9" s="40">
        <f>IF(SUM(QM9:QP9)-QQ9&gt;0,SUM(QM9:QP9)-QQ9,"")</f>
        <v>45.06</v>
      </c>
      <c r="RE9" s="40">
        <f>IF(SUM(QX9,RA9,RD9)&gt;0,SUM(QX9,RA9,RD9),"")</f>
        <v>91.38</v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0" t="str">
        <f>IF(SP9&gt;0,SP9,"")</f>
        <v/>
      </c>
      <c r="TI9" s="40" t="str">
        <f>IF(SQ9&gt;0,SQ9,"")</f>
        <v/>
      </c>
      <c r="TJ9" s="40" t="str">
        <f>IF(SUM(SN9:SQ9)-SR9&gt;0,SUM(SN9:SQ9)-SR9,"")</f>
        <v/>
      </c>
      <c r="TK9" s="40" t="str">
        <f>IF(SU9&gt;0,SU9,"")</f>
        <v/>
      </c>
      <c r="TL9" s="40" t="str">
        <f>IF(SV9&gt;0,SV9,"")</f>
        <v/>
      </c>
      <c r="TM9" s="40" t="str">
        <f>IF(SUM(SS9:SV9)-SW9&gt;0,SUM(SS9:SV9)-SW9,"")</f>
        <v/>
      </c>
      <c r="TN9" s="40" t="str">
        <f>IF(MAX(TJ9,TM9)&gt;0,MAX(TJ9,TM9),"")</f>
        <v/>
      </c>
      <c r="TO9" s="40" t="str">
        <f>IF(SZ9&gt;0,SZ9,"")</f>
        <v/>
      </c>
      <c r="TP9" s="40" t="str">
        <f>IF(TA9&gt;0,TA9,"")</f>
        <v/>
      </c>
      <c r="TQ9" s="40" t="str">
        <f>IF(SUM(SX9:TA9)-TB9&gt;0,SUM(SX9:TA9)-TB9,"")</f>
        <v/>
      </c>
      <c r="TR9" s="40" t="str">
        <f>IF(TE9&gt;0,TE9,"")</f>
        <v/>
      </c>
      <c r="TS9" s="40" t="str">
        <f>IF(TF9&gt;0,TF9,"")</f>
        <v/>
      </c>
      <c r="TT9" s="40" t="str">
        <f>IF(SUM(TC9:TF9)-TG9&gt;0,SUM(TC9:TF9)-TG9,"")</f>
        <v/>
      </c>
      <c r="TU9" s="40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0" t="str">
        <f>IF(VF9&gt;0,VF9,"")</f>
        <v/>
      </c>
      <c r="VY9" s="40" t="str">
        <f>IF(VG9&gt;0,VG9,"")</f>
        <v/>
      </c>
      <c r="VZ9" s="40" t="str">
        <f>IF(SUM(VD9:VG9)-VH9&gt;0,SUM(VD9:VG9)-VH9,"")</f>
        <v/>
      </c>
      <c r="WA9" s="40" t="str">
        <f>IF(VK9&gt;0,VK9,"")</f>
        <v/>
      </c>
      <c r="WB9" s="40" t="str">
        <f>IF(VL9&gt;0,VL9,"")</f>
        <v/>
      </c>
      <c r="WC9" s="40" t="str">
        <f>IF(SUM(VI9:VL9)-VM9&gt;0,SUM(VI9:VL9)-VM9,"")</f>
        <v/>
      </c>
      <c r="WD9" s="40" t="str">
        <f>IF(MAX(VZ9,WC9)&gt;0,MAX(VZ9,WC9),"")</f>
        <v/>
      </c>
      <c r="WE9" s="40" t="str">
        <f>IF(VP9&gt;0,VP9,"")</f>
        <v/>
      </c>
      <c r="WF9" s="40" t="str">
        <f>IF(VQ9&gt;0,VQ9,"")</f>
        <v/>
      </c>
      <c r="WG9" s="40" t="str">
        <f>IF(SUM(VN9:VQ9)-VR9&gt;0,SUM(VN9:VQ9)-VR9,"")</f>
        <v/>
      </c>
      <c r="WH9" s="40" t="str">
        <f>IF(VU9&gt;0,VU9,"")</f>
        <v/>
      </c>
      <c r="WI9" s="40" t="str">
        <f>IF(VV9&gt;0,VV9,"")</f>
        <v/>
      </c>
      <c r="WJ9" s="40" t="str">
        <f>IF(SUM(VS9:VV9)-VW9&gt;0,SUM(VS9:VV9)-VW9,"")</f>
        <v/>
      </c>
      <c r="WK9" s="40" t="str">
        <f>IF(SUM(WD9,WG9,WJ9)&gt;0,SUM(WD9,WG9,WJ9),"")</f>
        <v/>
      </c>
      <c r="WL9" s="26">
        <f>IF($CH9="P",BS9,(BS9+AR9)/2)</f>
        <v>0</v>
      </c>
      <c r="WM9" s="26">
        <f>IF($CH9="P",BT9,(BT9+AS9)/2)</f>
        <v>0</v>
      </c>
      <c r="WN9" s="26">
        <f>IF($CH9="P",BU9,(BU9+AT9)/2)</f>
        <v>0</v>
      </c>
      <c r="WO9" s="26">
        <f>IF($CH9="P",BV9,(BV9+AU9)/2)</f>
        <v>0</v>
      </c>
      <c r="WP9" s="26">
        <f>IF($CH9="P",BW9,(BW9+AV9)/2)</f>
        <v>0</v>
      </c>
      <c r="WQ9" s="26">
        <f>IF($CH9="P",BX9,(BX9+AW9)/2)</f>
        <v>0</v>
      </c>
      <c r="WR9" s="26">
        <f>IF($CH9="P",BY9,(BY9+AX9)/2)</f>
        <v>0</v>
      </c>
      <c r="WS9" s="26">
        <f>IF($CH9="P",BZ9,(BZ9+AY9)/2)</f>
        <v>0</v>
      </c>
      <c r="WT9" s="26">
        <f>IF($CH9="P",CA9,(CA9+AZ9)/2)</f>
        <v>0</v>
      </c>
      <c r="WU9" s="26">
        <f>IF($CH9="P",CB9,(CB9+BA9)/2)</f>
        <v>0</v>
      </c>
      <c r="WV9" s="26">
        <f>IF($CH9="P",CC9,(CC9+BB9)/2)</f>
        <v>0</v>
      </c>
      <c r="WW9" s="26">
        <f>IF($CH9="P",CD9,(CD9+BC9)/2)</f>
        <v>0</v>
      </c>
      <c r="WX9" s="26">
        <f>IF($CH9="P",CE9,(CE9+BD9)/2)</f>
        <v>0</v>
      </c>
      <c r="WY9" s="26">
        <f>IF($CH9="P",CF9,(CF9+BE9)/2)</f>
        <v>0</v>
      </c>
      <c r="WZ9" s="26">
        <f>IF($CH9="P",CG9,(CG9+BF9)/2)</f>
        <v>0</v>
      </c>
      <c r="XA9" s="28" t="s">
        <v>55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DD"),SUMPRODUCT((H$4:H$20&lt;&gt;"")*(H$4:H$20&lt;&gt;"No DD")*(E$4:E$20&gt;E10))+1,IF(H10="No DD",SUMPRODUCT((H$4:H$20="No DD")*(E$4:E$20&gt;E10))+1+SUMPRODUCT((H$4:H$20&lt;&gt;"")*(H$4:H$20&lt;&gt;"No DD")),""))</f>
        <v>7</v>
      </c>
      <c r="B10" s="5" t="s">
        <v>196</v>
      </c>
      <c r="C10" s="4" t="s">
        <v>3</v>
      </c>
      <c r="D10" s="4" t="s">
        <v>195</v>
      </c>
      <c r="E10" s="9">
        <f>SUM(J10,L10,N10)</f>
        <v>46.2</v>
      </c>
      <c r="F10" s="3" t="str">
        <f>IF(OR(AND(AG10&gt;=AQ$22,AG10&lt;&gt;"",AI10&gt;=AQ$26,AI10&lt;&gt;"",AF10=""),AND(AJ10&gt;=AQ$22,AJ10&lt;&gt;"",AL10&gt;=AQ$26,AL10&lt;&gt;"",AF10=""),AND(AN10&gt;=AQ$22,AN10&lt;&gt;"",AP10&gt;=AQ$26,AP10&lt;&gt;"",AF10=""),AND(BH10&gt;=BR$22,BH10&lt;&gt;"",BJ10&gt;=BR$26,BJ10&lt;&gt;"",BG10=""),AND(BK10&gt;=BR$22,BK10&lt;&gt;"",BM10&gt;=BR$26,BM10&lt;&gt;"",BG10=""),AND(BO10&gt;=BR$22,BO10&lt;&gt;"",BQ10&gt;=BR$26,BQ10&lt;&gt;"",BG10=""),AND(CI10&gt;=CS$22,CI10&lt;&gt;"",CK10&gt;=CS$26,CK10&lt;&gt;"",CH10=""),AND(CL10&gt;=CS$22,CL10&lt;&gt;"",CN10&gt;=CS$26,CN10&lt;&gt;"",CH10=""),AND(CP10&gt;=CS$22,CP10&lt;&gt;"",CR10&gt;=CS$26,CR10&lt;&gt;"",CH10=""),AND(DP10&gt;=EC$22,DP10&lt;&gt;"",DR10&gt;=EC$26,DR10&lt;&gt;""),AND(DS10&gt;=EC$22,DS10&lt;&gt;"",DU10&gt;=EC$26,DU10&lt;&gt;""),AND(DW10&gt;=EC$22,DW10&lt;&gt;"",DY10&gt;=EC$26,DY10&lt;&gt;""),AND(DZ10&gt;=EC$22,DZ10&lt;&gt;"",EB10&gt;=EC$26,EB10&lt;&gt;""),AND(EX10&gt;=FK$22,EX10&lt;&gt;"",EZ10&gt;=FK$26,EZ10&lt;&gt;""),AND(FA10&gt;=FK$22,FA10&lt;&gt;"",FC10&gt;=FK$26,FC10&lt;&gt;""),AND(FE10&gt;=FK$22,FE10&lt;&gt;"",FG10&gt;=FK$26,FG10&lt;&gt;""),AND(FH10&gt;=FK$22,FH10&lt;&gt;"",FJ10&gt;=FK$26,FJ10&lt;&gt;""),AND(GF10&gt;=GS$22,GF10&lt;&gt;"",GH10&gt;=GS$26,GH10&lt;&gt;""),AND(GI10&gt;=GS$22,GI10&lt;&gt;"",GK10&gt;=GS$26,GK10&lt;&gt;""),AND(GM10&gt;=GS$22,GM10&lt;&gt;"",GO10&gt;=GS$26,GO10&lt;&gt;""),AND(GP10&gt;=GS$22,GP10&lt;&gt;"",GR10&gt;=GS$26,GR10&lt;&gt;""),AND(HN10&gt;=IA$22,HN10&lt;&gt;"",HP10&gt;=IA$26,HP10&lt;&gt;""),AND(HQ10&gt;=IA$22,HQ10&lt;&gt;"",HS10&gt;=IA$26,HS10&lt;&gt;""),AND(HU10&gt;=IA$22,HU10&lt;&gt;"",HW10&gt;=IA$26,HW10&lt;&gt;""),AND(HX10&gt;=IA$22,HX10&lt;&gt;"",HZ10&gt;=IA$26,HZ10&lt;&gt;""),AND(IV10&gt;=JI$22,IV10&lt;&gt;"",IX10&gt;=JI$26,IX10&lt;&gt;""),AND(IY10&gt;=JI$22,IY10&lt;&gt;"",JA10&gt;=JI$26,JA10&lt;&gt;""),AND(JC10&gt;=JI$22,JC10&lt;&gt;"",JE10&gt;=JI$26,JE10&lt;&gt;""),AND(JF10&gt;=JI$22,JF10&lt;&gt;"",JH10&gt;=JI$26,JH10&lt;&gt;""),AND(KD10&gt;=KQ$22,KD10&lt;&gt;"",KF10&gt;=KQ$26,KF10&lt;&gt;""),AND(KG10&gt;=KQ$22,KG10&lt;&gt;"",KI10&gt;=KQ$26,KI10&lt;&gt;""),AND(KK10&gt;=KQ$22,KK10&lt;&gt;"",KM10&gt;=KQ$26,KM10&lt;&gt;""),AND(KN10&gt;=KQ$22,KN10&lt;&gt;"",KP10&gt;=KQ$26,KP10&lt;&gt;""),AND(LL10&gt;=LY$22,LL10&lt;&gt;"",LN10&gt;=LY$26,LN10&lt;&gt;""),AND(LO10&gt;=LY$22,LO10&lt;&gt;"",LQ10&gt;=LY$26,LQ10&lt;&gt;""),AND(LS10&gt;=LY$22,LS10&lt;&gt;"",LU10&gt;=LY$26,LU10&lt;&gt;""),AND(LV10&gt;=LY$22,LV10&lt;&gt;"",LX10&gt;=LY$26,LX10&lt;&gt;""),AND(MT10&gt;=NG$22,MT10&lt;&gt;"",MV10&gt;=NG$26,MV10&lt;&gt;""),AND(MW10&gt;=NG$22,MW10&lt;&gt;"",MY10&gt;=NG$26,MY10&lt;&gt;""),AND(NA10&gt;=NG$22,NA10&lt;&gt;"",NC10&gt;=NG$26,NC10&lt;&gt;""),AND(ND10&gt;=NG$22,ND10&lt;&gt;"",NF10&gt;=NG$26,NF10&lt;&gt;""),AND(OB10&gt;=OO$22,OB10&lt;&gt;"",OD10&gt;=OO$26,OD10&lt;&gt;""),AND(OE10&gt;=OO$22,OE10&lt;&gt;"",OG10&gt;=OO$26,OG10&lt;&gt;""),AND(OI10&gt;=OO$22,OI10&lt;&gt;"",OK10&gt;=OO$26,OK10&lt;&gt;""),AND(OL10&gt;=OO$22,OL10&lt;&gt;"",ON10&gt;=OO$26,ON10&lt;&gt;""),AND(PJ10&gt;=PW$22,PJ10&lt;&gt;"",PL10&gt;=PW$26,PL10&lt;&gt;""),AND(PM10&gt;=PW$22,PM10&lt;&gt;"",PO10&gt;=PW$26,PO10&lt;&gt;""),AND(PQ10&gt;=PW$22,PQ10&lt;&gt;"",PS10&gt;=PW$26,PS10&lt;&gt;""),AND(PT10&gt;=PW$22,PT10&lt;&gt;"",PV10&gt;=PW$26,PV10&lt;&gt;""),AND(QR10&gt;=RE$22,QR10&lt;&gt;"",QT10&gt;=RE$26,QT10&lt;&gt;""),AND(QU10&gt;=RE$22,QU10&lt;&gt;"",QW10&gt;=RE$26,QW10&lt;&gt;""),AND(QY10&gt;=RE$22,QY10&lt;&gt;"",RA10&gt;=RE$26,RA10&lt;&gt;""),AND(RB10&gt;=RE$22,RB10&lt;&gt;"",RD10&gt;=RE$26,RD10&lt;&gt;""),AND(RZ10&gt;=SM$22,RZ10&lt;&gt;"",SB10&gt;=SM$26,SB10&lt;&gt;""),AND(SC10&gt;=SM$22,SC10&lt;&gt;"",SE10&gt;=SM$26,SE10&lt;&gt;""),AND(SG10&gt;=SM$22,SG10&lt;&gt;"",SI10&gt;=SM$26,SI10&lt;&gt;""),AND(SJ10&gt;=SM$22,SJ10&lt;&gt;"",SL10&gt;=SM$26,SL10&lt;&gt;""),AND(TH10&gt;=TU$22,TH10&lt;&gt;"",TJ10&gt;=TU$26,TJ10&lt;&gt;""),AND(TK10&gt;=TU$22,TK10&lt;&gt;"",TM10&gt;=TU$26,TM10&lt;&gt;""),AND(TO10&gt;=TU$22,TO10&lt;&gt;"",TQ10&gt;=TU$26,TQ10&lt;&gt;""),AND(TR10&gt;=TU$22,TR10&lt;&gt;"",TT10&gt;=TU$26,TT10&lt;&gt;""),AND(UP10&gt;=VC$22,UP10&lt;&gt;"",UR10&gt;=VC$26,UR10&lt;&gt;""),AND(US10&gt;=VC$22,US10&lt;&gt;"",UU10&gt;=VC$26,UU10&lt;&gt;""),AND(UW10&gt;=VC$22,UW10&lt;&gt;"",UY10&gt;=VC$26,UY10&lt;&gt;""),AND(UZ10&gt;=VC$22,UZ10&lt;&gt;"",VB10&gt;=VC$26,VB10&lt;&gt;""),AND(VX10&gt;=WK$22,VX10&lt;&gt;"",VZ10&gt;=WK$26,VZ10&lt;&gt;""),AND(WA10&gt;=WK$22,WA10&lt;&gt;"",WC10&gt;=WK$26,WC10&lt;&gt;""),AND(WE10&gt;=WK$22,WE10&lt;&gt;"",WG10&gt;=WK$26,WG10&lt;&gt;""),AND(WH10&gt;=WK$22,WH10&lt;&gt;"",WJ10&gt;=WK$26,WJ10&lt;&gt;"")),"P","")</f>
        <v>P</v>
      </c>
      <c r="G10" s="3" t="str">
        <f>IF(OR(AND(AI10&gt;=AQ$26,AI10&lt;&gt;"",AF10=""),AND(AL10&gt;=AQ$26,AL10&lt;&gt;"",AF10=""),AND(AP10&gt;=AQ$26,AP10&lt;&gt;"",AF10=""),AND(BJ10&gt;=BR$26,BJ10&lt;&gt;"",BG10=""),AND(BM10&gt;=BR$26,BM10&lt;&gt;"",BG10=""),AND(BQ10&gt;=BR$26,BQ10&lt;&gt;"",BG10=""),AND(CK10&gt;=CS$26,CK10&lt;&gt;"",CH10=""),AND(CN10&gt;=CS$26,CN10&lt;&gt;"",CH10=""),AND(CR10&gt;=CS$26,CR10&lt;&gt;"",CH10=""),AND(DR10&gt;=EC$26,DR10&lt;&gt;""),AND(DU10&gt;=EC$26,DU10&lt;&gt;""),AND(DY10&gt;=EC$26,DY10&lt;&gt;""),AND(EB10&gt;=EC$26,EB10&lt;&gt;""),AND(EZ10&gt;=FK$26,EZ10&lt;&gt;""),AND(FC10&gt;=FK$26,FC10&lt;&gt;""),AND(FG10&gt;=FK$26,FG10&lt;&gt;""),AND(FJ10&gt;=FK$26,FJ10&lt;&gt;""),AND(GH10&gt;=GS$26,GH10&lt;&gt;""),AND(GK10&gt;=GS$26,GK10&lt;&gt;""),AND(GO10&gt;=GS$26,GO10&lt;&gt;""),AND(GR10&gt;=GS$26,GR10&lt;&gt;""),AND(HP10&gt;=IA$26,HP10&lt;&gt;""),AND(HS10&gt;=IA$26,HS10&lt;&gt;""),AND(HW10&gt;=IA$26,HW10&lt;&gt;""),AND(HZ10&gt;=IA$26,HZ10&lt;&gt;""),AND(IX10&gt;=JI$26,IX10&lt;&gt;""),AND(JA10&gt;=JI$26,JA10&lt;&gt;""),AND(JE10&gt;=JI$26,JE10&lt;&gt;""),AND(JH10&gt;=JI$26,JH10&lt;&gt;""),AND(KF10&gt;=KQ$26,KF10&lt;&gt;""),AND(KI10&gt;=KQ$26,KI10&lt;&gt;""),AND(KM10&gt;=KQ$26,KM10&lt;&gt;""),AND(KP10&gt;=KQ$26,KP10&lt;&gt;""),AND(LN10&gt;=LY$26,LN10&lt;&gt;""),AND(LQ10&gt;=LY$26,LQ10&lt;&gt;""),AND(LU10&gt;=LY$26,LU10&lt;&gt;""),AND(LX10&gt;=LY$26,LX10&lt;&gt;""),AND(MV10&gt;=NG$26,MV10&lt;&gt;""),AND(MY10&gt;=NG$26,MY10&lt;&gt;""),AND(NC10&gt;=NG$26,NC10&lt;&gt;""),AND(NF10&gt;=NG$26,NF10&lt;&gt;""),AND(OD10&gt;=OO$26,OD10&lt;&gt;""),AND(OG10&gt;=OO$26,OG10&lt;&gt;""),AND(OK10&gt;=OO$26,OK10&lt;&gt;""),AND(ON10&gt;=OO$26,ON10&lt;&gt;""),AND(PL10&gt;=PW$26,PL10&lt;&gt;""),AND(PO10&gt;=PW$26,PO10&lt;&gt;""),AND(PS10&gt;=PW$26,PS10&lt;&gt;""),AND(PV10&gt;=PW$26,PV10&lt;&gt;""),AND(QT10&gt;=RE$26,QT10&lt;&gt;""),AND(QW10&gt;=RE$26,QW10&lt;&gt;""),AND(RA10&gt;=RE$26,RA10&lt;&gt;""),AND(RD10&gt;=RE$26,RD10&lt;&gt;""),AND(SB10&gt;=SM$26,SB10&lt;&gt;""),AND(SE10&gt;=SM$26,SE10&lt;&gt;""),AND(SI10&gt;=SM$26,SI10&lt;&gt;""),AND(SL10&gt;=SM$26,SL10&lt;&gt;""),AND(TJ10&gt;=TU$26,TJ10&lt;&gt;""),AND(TM10&gt;=TU$26,TM10&lt;&gt;""),AND(TQ10&gt;=TU$26,TQ10&lt;&gt;""),AND(TT10&gt;=TU$26,TT10&lt;&gt;""),AND(UR10&gt;=VC$26,UR10&lt;&gt;""),AND(UU10&gt;=VC$26,UU10&lt;&gt;""),AND(UY10&gt;=VC$26,UY10&lt;&gt;""),AND(VB10&gt;=VC$26,VB10&lt;&gt;""),AND(VZ10&gt;=WK$26,VZ10&lt;&gt;""),AND(WC10&gt;=WK$26,WC10&lt;&gt;""),AND(WG10&gt;=WK$26,WG10&lt;&gt;""),AND(WJ10&gt;=WK$26,WJ10&lt;&gt;"")),"P","")</f>
        <v>P</v>
      </c>
      <c r="H10" s="36" t="str">
        <f>IF(AND(G10="P",F10=""),"No DD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Merit",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Excellence",IF(I10="P","Worlds Team",IF(F10="P","National Team","")))))</f>
        <v>Worlds Team</v>
      </c>
      <c r="I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46.2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2023 World Cup USA (Aug 5)</v>
      </c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7"/>
      <c r="AG10" s="38" t="str">
        <f>IF(S10&gt;0,S10,"")</f>
        <v/>
      </c>
      <c r="AH10" s="38" t="str">
        <f>IF(T10&gt;0,T10,"")</f>
        <v/>
      </c>
      <c r="AI10" s="40" t="str">
        <f>IF(SUM(Q10:T10)-U10&gt;0,SUM(Q10:T10)-U10,"")</f>
        <v/>
      </c>
      <c r="AJ10" s="40" t="str">
        <f>IF(X10&gt;0,X10,"")</f>
        <v/>
      </c>
      <c r="AK10" s="40" t="str">
        <f>IF(Y10&gt;0,Y10,"")</f>
        <v/>
      </c>
      <c r="AL10" s="40" t="str">
        <f>IF(SUM(V10:Y10)-Z10&gt;0,SUM(V10:Y10)-Z10,"")</f>
        <v/>
      </c>
      <c r="AM10" s="40" t="str">
        <f>IF(AI10="","",MAX(AI10,AL10))</f>
        <v/>
      </c>
      <c r="AN10" s="40" t="str">
        <f>IF(AC10&gt;0,AC10,"")</f>
        <v/>
      </c>
      <c r="AO10" s="40" t="str">
        <f>IF(AD10&gt;0,AD10,"")</f>
        <v/>
      </c>
      <c r="AP10" s="40" t="str">
        <f>IF(SUM(AA10:AD10)-AE10&gt;0,SUM(AA10:AD10)-AE10,"")</f>
        <v/>
      </c>
      <c r="AQ10" s="40" t="str">
        <f>IF(SUM(AM10,AP10)&gt;0,SUM(AM10,AP10),"")</f>
        <v/>
      </c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8"/>
      <c r="BH10" s="39" t="str">
        <f>IF(AT10&gt;0,AT10,"")</f>
        <v/>
      </c>
      <c r="BI10" s="39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  <c r="CD10" s="22"/>
      <c r="CE10" s="22"/>
      <c r="CF10" s="22"/>
      <c r="CG10" s="22"/>
      <c r="CH10" s="27"/>
      <c r="CI10" s="38" t="str">
        <f>IF(BU10&gt;0,BU10,"")</f>
        <v/>
      </c>
      <c r="CJ10" s="38" t="str">
        <f>IF(BV10&gt;0,BV10,"")</f>
        <v/>
      </c>
      <c r="CK10" s="40" t="str">
        <f>IF(SUM(BS10:BV10)-BW10&gt;0,SUM(BS10:BV10)-BW10,"")</f>
        <v/>
      </c>
      <c r="CL10" s="40" t="str">
        <f>IF(BZ10&gt;0,BZ10,"")</f>
        <v/>
      </c>
      <c r="CM10" s="40" t="str">
        <f>IF(CA10&gt;0,CA10,"")</f>
        <v/>
      </c>
      <c r="CN10" s="40" t="str">
        <f>IF(SUM(BX10:CA10)-CB10&gt;0,SUM(BX10:CA10)-CB10,"")</f>
        <v/>
      </c>
      <c r="CO10" s="40" t="str">
        <f>IF(CK10="","",MAX(CK10,CN10))</f>
        <v/>
      </c>
      <c r="CP10" s="40" t="str">
        <f>IF(CE10&gt;0,CE10,"")</f>
        <v/>
      </c>
      <c r="CQ10" s="40" t="str">
        <f>IF(CF10&gt;0,CF10,"")</f>
        <v/>
      </c>
      <c r="CR10" s="40" t="str">
        <f>IF(SUM(CC10:CF10)-CG10&gt;0,SUM(CC10:CF10)-CG10,"")</f>
        <v/>
      </c>
      <c r="CS10" s="40" t="str">
        <f>IF(SUM(CO10,CR10)&gt;0,SUM(CO10,CR10),"")</f>
        <v/>
      </c>
      <c r="CT10" s="51">
        <f>IF(MAX(DV10,FD10,GL10,HT10,JB10,KJ10,LR10,MZ10,OH10,PP10,QX10,SF10,TN10,UV10,WD10)-IF(L10="",0,L10)&gt;0.001,MAX(DV10,FD10,GL10,HT10,JB10,KJ10,LR10,MZ10,OH10,PP10,QX10,SF10,TN10,UV10,WD10)-IF(L10="",0,L10),"")</f>
        <v>46.2</v>
      </c>
      <c r="CU10" s="51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>
        <v>6.95</v>
      </c>
      <c r="CW10" s="17">
        <v>9.15</v>
      </c>
      <c r="CX10" s="17">
        <v>11.4</v>
      </c>
      <c r="CY10" s="17">
        <v>18.7</v>
      </c>
      <c r="CZ10" s="17">
        <v>0</v>
      </c>
      <c r="DA10" s="17">
        <v>1.4</v>
      </c>
      <c r="DB10" s="17">
        <v>1.85</v>
      </c>
      <c r="DC10" s="17">
        <v>2.7</v>
      </c>
      <c r="DD10" s="17">
        <v>3.56</v>
      </c>
      <c r="DE10" s="17">
        <v>0</v>
      </c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0">
        <f>IF(CX10&gt;0,CX10,"")</f>
        <v>11.4</v>
      </c>
      <c r="DQ10" s="40">
        <f>IF(CY10&gt;0,CY10,"")</f>
        <v>18.7</v>
      </c>
      <c r="DR10" s="40">
        <f>IF(SUM(CV10:CY10)-CZ10&gt;0,SUM(CV10:CY10)-CZ10,"")</f>
        <v>46.2</v>
      </c>
      <c r="DS10" s="40">
        <f>IF(DC10&gt;0,DC10,"")</f>
        <v>2.7</v>
      </c>
      <c r="DT10" s="40">
        <f>IF(DD10&gt;0,DD10,"")</f>
        <v>3.56</v>
      </c>
      <c r="DU10" s="40">
        <f>IF(SUM(DA10:DD10)-DE10&gt;0,SUM(DA10:DD10)-DE10,"")</f>
        <v>9.51</v>
      </c>
      <c r="DV10" s="40">
        <f>IF(MAX(DR10,DU10)&gt;0,MAX(DR10,DU10),"")</f>
        <v>46.2</v>
      </c>
      <c r="DW10" s="40" t="str">
        <f>IF(DH10&gt;0,DH10,"")</f>
        <v/>
      </c>
      <c r="DX10" s="40" t="str">
        <f>IF(DI10&gt;0,DI10,"")</f>
        <v/>
      </c>
      <c r="DY10" s="40" t="str">
        <f>IF(SUM(DF10:DI10)-DJ10&gt;0,SUM(DF10:DI10)-DJ10,"")</f>
        <v/>
      </c>
      <c r="DZ10" s="40" t="str">
        <f>IF(DM10&gt;0,DM10,"")</f>
        <v/>
      </c>
      <c r="EA10" s="40" t="str">
        <f>IF(DN10&gt;0,DN10,"")</f>
        <v/>
      </c>
      <c r="EB10" s="40" t="str">
        <f>IF(SUM(DK10:DN10)-DO10&gt;0,SUM(DK10:DN10)-DO10,"")</f>
        <v/>
      </c>
      <c r="EC10" s="40">
        <f>IF(SUM(DV10,DY10,EB10)&gt;0,SUM(DV10,DY10,EB10),"")</f>
        <v>46.2</v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0" t="str">
        <f>IF(FN10&gt;0,FN10,"")</f>
        <v/>
      </c>
      <c r="GG10" s="40" t="str">
        <f>IF(FO10&gt;0,FO10,"")</f>
        <v/>
      </c>
      <c r="GH10" s="40" t="str">
        <f>IF(SUM(FL10:FO10)-FP10&gt;0,SUM(FL10:FO10)-FP10,"")</f>
        <v/>
      </c>
      <c r="GI10" s="40" t="str">
        <f>IF(FS10&gt;0,FS10,"")</f>
        <v/>
      </c>
      <c r="GJ10" s="40" t="str">
        <f>IF(FT10&gt;0,FT10,"")</f>
        <v/>
      </c>
      <c r="GK10" s="40" t="str">
        <f>IF(SUM(FQ10:FT10)-FU10&gt;0,SUM(FQ10:FT10)-FU10,"")</f>
        <v/>
      </c>
      <c r="GL10" s="40" t="str">
        <f>IF(MAX(GH10,GK10)&gt;0,MAX(GH10,GK10),"")</f>
        <v/>
      </c>
      <c r="GM10" s="40" t="str">
        <f>IF(FX10&gt;0,FX10,"")</f>
        <v/>
      </c>
      <c r="GN10" s="40" t="str">
        <f>IF(FY10&gt;0,FY10,"")</f>
        <v/>
      </c>
      <c r="GO10" s="40" t="str">
        <f>IF(SUM(FV10:FY10)-FZ10&gt;0,SUM(FV10:FY10)-FZ10,"")</f>
        <v/>
      </c>
      <c r="GP10" s="40" t="str">
        <f>IF(GC10&gt;0,GC10,"")</f>
        <v/>
      </c>
      <c r="GQ10" s="40" t="str">
        <f>IF(GD10&gt;0,GD10,"")</f>
        <v/>
      </c>
      <c r="GR10" s="40" t="str">
        <f>IF(SUM(GA10:GD10)-GE10&gt;0,SUM(GA10:GD10)-GE10,"")</f>
        <v/>
      </c>
      <c r="GS10" s="40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0" t="str">
        <f>IF(ID10&gt;0,ID10,"")</f>
        <v/>
      </c>
      <c r="IW10" s="40" t="str">
        <f>IF(IE10&gt;0,IE10,"")</f>
        <v/>
      </c>
      <c r="IX10" s="40" t="str">
        <f>IF(SUM(IB10:IE10)-IF10&gt;0,SUM(IB10:IE10)-IF10,"")</f>
        <v/>
      </c>
      <c r="IY10" s="40" t="str">
        <f>IF(II10&gt;0,II10,"")</f>
        <v/>
      </c>
      <c r="IZ10" s="40" t="str">
        <f>IF(IJ10&gt;0,IJ10,"")</f>
        <v/>
      </c>
      <c r="JA10" s="40" t="str">
        <f>IF(SUM(IG10:IJ10)-IK10&gt;0,SUM(IG10:IJ10)-IK10,"")</f>
        <v/>
      </c>
      <c r="JB10" s="40" t="str">
        <f>IF(MAX(IX10,JA10)&gt;0,MAX(IX10,JA10),"")</f>
        <v/>
      </c>
      <c r="JC10" s="40" t="str">
        <f>IF(IN10&gt;0,IN10,"")</f>
        <v/>
      </c>
      <c r="JD10" s="40" t="str">
        <f>IF(IO10&gt;0,IO10,"")</f>
        <v/>
      </c>
      <c r="JE10" s="40" t="str">
        <f>IF(SUM(IL10:IO10)-IP10&gt;0,SUM(IL10:IO10)-IP10,"")</f>
        <v/>
      </c>
      <c r="JF10" s="40" t="str">
        <f>IF(IS10&gt;0,IS10,"")</f>
        <v/>
      </c>
      <c r="JG10" s="40" t="str">
        <f>IF(IT10&gt;0,IT10,"")</f>
        <v/>
      </c>
      <c r="JH10" s="40" t="str">
        <f>IF(SUM(IQ10:IT10)-IU10&gt;0,SUM(IQ10:IT10)-IU10,"")</f>
        <v/>
      </c>
      <c r="JI10" s="40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0" t="str">
        <f>IF(KT10&gt;0,KT10,"")</f>
        <v/>
      </c>
      <c r="LM10" s="40" t="str">
        <f>IF(KU10&gt;0,KU10,"")</f>
        <v/>
      </c>
      <c r="LN10" s="40" t="str">
        <f>IF(SUM(KR10:KU10)-KV10&gt;0,SUM(KR10:KU10)-KV10,"")</f>
        <v/>
      </c>
      <c r="LO10" s="40" t="str">
        <f>IF(KY10&gt;0,KY10,"")</f>
        <v/>
      </c>
      <c r="LP10" s="40" t="str">
        <f>IF(KZ10&gt;0,KZ10,"")</f>
        <v/>
      </c>
      <c r="LQ10" s="40" t="str">
        <f>IF(SUM(KW10:KZ10)-LA10&gt;0,SUM(KW10:KZ10)-LA10,"")</f>
        <v/>
      </c>
      <c r="LR10" s="40" t="str">
        <f>IF(MAX(LN10,LQ10)&gt;0,MAX(LN10,LQ10),"")</f>
        <v/>
      </c>
      <c r="LS10" s="40" t="str">
        <f>IF(LD10&gt;0,LD10,"")</f>
        <v/>
      </c>
      <c r="LT10" s="40" t="str">
        <f>IF(LE10&gt;0,LE10,"")</f>
        <v/>
      </c>
      <c r="LU10" s="40" t="str">
        <f>IF(SUM(LB10:LE10)-LF10&gt;0,SUM(LB10:LE10)-LF10,"")</f>
        <v/>
      </c>
      <c r="LV10" s="40" t="str">
        <f>IF(LI10&gt;0,LI10,"")</f>
        <v/>
      </c>
      <c r="LW10" s="40" t="str">
        <f>IF(LJ10&gt;0,LJ10,"")</f>
        <v/>
      </c>
      <c r="LX10" s="40" t="str">
        <f>IF(SUM(LG10:LJ10)-LK10&gt;0,SUM(LG10:LJ10)-LK10,"")</f>
        <v/>
      </c>
      <c r="LY10" s="40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0" t="str">
        <f>IF(NJ10&gt;0,NJ10,"")</f>
        <v/>
      </c>
      <c r="OC10" s="40" t="str">
        <f>IF(NK10&gt;0,NK10,"")</f>
        <v/>
      </c>
      <c r="OD10" s="40" t="str">
        <f>IF(SUM(NH10:NK10)-NL10&gt;0,SUM(NH10:NK10)-NL10,"")</f>
        <v/>
      </c>
      <c r="OE10" s="40" t="str">
        <f>IF(NO10&gt;0,NO10,"")</f>
        <v/>
      </c>
      <c r="OF10" s="40" t="str">
        <f>IF(NP10&gt;0,NP10,"")</f>
        <v/>
      </c>
      <c r="OG10" s="40" t="str">
        <f>IF(SUM(NM10:NP10)-NQ10&gt;0,SUM(NM10:NP10)-NQ10,"")</f>
        <v/>
      </c>
      <c r="OH10" s="40" t="str">
        <f>IF(MAX(OD10,OG10)&gt;0,MAX(OD10,OG10),"")</f>
        <v/>
      </c>
      <c r="OI10" s="40" t="str">
        <f>IF(NT10&gt;0,NT10,"")</f>
        <v/>
      </c>
      <c r="OJ10" s="40" t="str">
        <f>IF(NU10&gt;0,NU10,"")</f>
        <v/>
      </c>
      <c r="OK10" s="40" t="str">
        <f>IF(SUM(NR10:NU10)-NV10&gt;0,SUM(NR10:NU10)-NV10,"")</f>
        <v/>
      </c>
      <c r="OL10" s="40" t="str">
        <f>IF(NY10&gt;0,NY10,"")</f>
        <v/>
      </c>
      <c r="OM10" s="40" t="str">
        <f>IF(NZ10&gt;0,NZ10,"")</f>
        <v/>
      </c>
      <c r="ON10" s="40" t="str">
        <f>IF(SUM(NW10:NZ10)-OA10&gt;0,SUM(NW10:NZ10)-OA10,"")</f>
        <v/>
      </c>
      <c r="OO10" s="40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0" t="str">
        <f>IF(PZ10&gt;0,PZ10,"")</f>
        <v/>
      </c>
      <c r="QS10" s="40" t="str">
        <f>IF(QA10&gt;0,QA10,"")</f>
        <v/>
      </c>
      <c r="QT10" s="40" t="str">
        <f>IF(SUM(PX10:QA10)-QB10&gt;0,SUM(PX10:QA10)-QB10,"")</f>
        <v/>
      </c>
      <c r="QU10" s="40" t="str">
        <f>IF(QE10&gt;0,QE10,"")</f>
        <v/>
      </c>
      <c r="QV10" s="40" t="str">
        <f>IF(QF10&gt;0,QF10,"")</f>
        <v/>
      </c>
      <c r="QW10" s="40" t="str">
        <f>IF(SUM(QC10:QF10)-QG10&gt;0,SUM(QC10:QF10)-QG10,"")</f>
        <v/>
      </c>
      <c r="QX10" s="40" t="str">
        <f>IF(MAX(QT10,QW10)&gt;0,MAX(QT10,QW10),"")</f>
        <v/>
      </c>
      <c r="QY10" s="40" t="str">
        <f>IF(QJ10&gt;0,QJ10,"")</f>
        <v/>
      </c>
      <c r="QZ10" s="40" t="str">
        <f>IF(QK10&gt;0,QK10,"")</f>
        <v/>
      </c>
      <c r="RA10" s="40" t="str">
        <f>IF(SUM(QH10:QK10)-QL10&gt;0,SUM(QH10:QK10)-QL10,"")</f>
        <v/>
      </c>
      <c r="RB10" s="40" t="str">
        <f>IF(QO10&gt;0,QO10,"")</f>
        <v/>
      </c>
      <c r="RC10" s="40" t="str">
        <f>IF(QP10&gt;0,QP10,"")</f>
        <v/>
      </c>
      <c r="RD10" s="40" t="str">
        <f>IF(SUM(QM10:QP10)-QQ10&gt;0,SUM(QM10:QP10)-QQ10,"")</f>
        <v/>
      </c>
      <c r="RE10" s="40" t="str">
        <f>IF(SUM(QX10,RA10,RD10)&gt;0,SUM(QX10,RA10,RD10),"")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IF(SUM(SF10,SI10,SL10)&gt;0,SUM(SF10,SI10,SL10),"")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0" t="str">
        <f>IF(SP10&gt;0,SP10,"")</f>
        <v/>
      </c>
      <c r="TI10" s="40" t="str">
        <f>IF(SQ10&gt;0,SQ10,"")</f>
        <v/>
      </c>
      <c r="TJ10" s="40" t="str">
        <f>IF(SUM(SN10:SQ10)-SR10&gt;0,SUM(SN10:SQ10)-SR10,"")</f>
        <v/>
      </c>
      <c r="TK10" s="40" t="str">
        <f>IF(SU10&gt;0,SU10,"")</f>
        <v/>
      </c>
      <c r="TL10" s="40" t="str">
        <f>IF(SV10&gt;0,SV10,"")</f>
        <v/>
      </c>
      <c r="TM10" s="40" t="str">
        <f>IF(SUM(SS10:SV10)-SW10&gt;0,SUM(SS10:SV10)-SW10,"")</f>
        <v/>
      </c>
      <c r="TN10" s="40" t="str">
        <f>IF(MAX(TJ10,TM10)&gt;0,MAX(TJ10,TM10),"")</f>
        <v/>
      </c>
      <c r="TO10" s="40" t="str">
        <f>IF(SZ10&gt;0,SZ10,"")</f>
        <v/>
      </c>
      <c r="TP10" s="40" t="str">
        <f>IF(TA10&gt;0,TA10,"")</f>
        <v/>
      </c>
      <c r="TQ10" s="40" t="str">
        <f>IF(SUM(SX10:TA10)-TB10&gt;0,SUM(SX10:TA10)-TB10,"")</f>
        <v/>
      </c>
      <c r="TR10" s="40" t="str">
        <f>IF(TE10&gt;0,TE10,"")</f>
        <v/>
      </c>
      <c r="TS10" s="40" t="str">
        <f>IF(TF10&gt;0,TF10,"")</f>
        <v/>
      </c>
      <c r="TT10" s="40" t="str">
        <f>IF(SUM(TC10:TF10)-TG10&gt;0,SUM(TC10:TF10)-TG10,"")</f>
        <v/>
      </c>
      <c r="TU10" s="40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0" t="str">
        <f>IF(VF10&gt;0,VF10,"")</f>
        <v/>
      </c>
      <c r="VY10" s="40" t="str">
        <f>IF(VG10&gt;0,VG10,"")</f>
        <v/>
      </c>
      <c r="VZ10" s="40" t="str">
        <f>IF(SUM(VD10:VG10)-VH10&gt;0,SUM(VD10:VG10)-VH10,"")</f>
        <v/>
      </c>
      <c r="WA10" s="40" t="str">
        <f>IF(VK10&gt;0,VK10,"")</f>
        <v/>
      </c>
      <c r="WB10" s="40" t="str">
        <f>IF(VL10&gt;0,VL10,"")</f>
        <v/>
      </c>
      <c r="WC10" s="40" t="str">
        <f>IF(SUM(VI10:VL10)-VM10&gt;0,SUM(VI10:VL10)-VM10,"")</f>
        <v/>
      </c>
      <c r="WD10" s="40" t="str">
        <f>IF(MAX(VZ10,WC10)&gt;0,MAX(VZ10,WC10),"")</f>
        <v/>
      </c>
      <c r="WE10" s="40" t="str">
        <f>IF(VP10&gt;0,VP10,"")</f>
        <v/>
      </c>
      <c r="WF10" s="40" t="str">
        <f>IF(VQ10&gt;0,VQ10,"")</f>
        <v/>
      </c>
      <c r="WG10" s="40" t="str">
        <f>IF(SUM(VN10:VQ10)-VR10&gt;0,SUM(VN10:VQ10)-VR10,"")</f>
        <v/>
      </c>
      <c r="WH10" s="40" t="str">
        <f>IF(VU10&gt;0,VU10,"")</f>
        <v/>
      </c>
      <c r="WI10" s="40" t="str">
        <f>IF(VV10&gt;0,VV10,"")</f>
        <v/>
      </c>
      <c r="WJ10" s="40" t="str">
        <f>IF(SUM(VS10:VV10)-VW10&gt;0,SUM(VS10:VV10)-VW10,"")</f>
        <v/>
      </c>
      <c r="WK10" s="40" t="str">
        <f>IF(SUM(WD10,WG10,WJ10)&gt;0,SUM(WD10,WG10,WJ10),"")</f>
        <v/>
      </c>
      <c r="WL10" s="26">
        <f>IF($CH10="P",BS10,(BS10+AR10)/2)</f>
        <v>0</v>
      </c>
      <c r="WM10" s="26">
        <f>IF($CH10="P",BT10,(BT10+AS10)/2)</f>
        <v>0</v>
      </c>
      <c r="WN10" s="26">
        <f>IF($CH10="P",BU10,(BU10+AT10)/2)</f>
        <v>0</v>
      </c>
      <c r="WO10" s="26">
        <f>IF($CH10="P",BV10,(BV10+AU10)/2)</f>
        <v>0</v>
      </c>
      <c r="WP10" s="26">
        <f>IF($CH10="P",BW10,(BW10+AV10)/2)</f>
        <v>0</v>
      </c>
      <c r="WQ10" s="26">
        <f>IF($CH10="P",BX10,(BX10+AW10)/2)</f>
        <v>0</v>
      </c>
      <c r="WR10" s="26">
        <f>IF($CH10="P",BY10,(BY10+AX10)/2)</f>
        <v>0</v>
      </c>
      <c r="WS10" s="26">
        <f>IF($CH10="P",BZ10,(BZ10+AY10)/2)</f>
        <v>0</v>
      </c>
      <c r="WT10" s="26">
        <f>IF($CH10="P",CA10,(CA10+AZ10)/2)</f>
        <v>0</v>
      </c>
      <c r="WU10" s="26">
        <f>IF($CH10="P",CB10,(CB10+BA10)/2)</f>
        <v>0</v>
      </c>
      <c r="WV10" s="26">
        <f>IF($CH10="P",CC10,(CC10+BB10)/2)</f>
        <v>0</v>
      </c>
      <c r="WW10" s="26">
        <f>IF($CH10="P",CD10,(CD10+BC10)/2)</f>
        <v>0</v>
      </c>
      <c r="WX10" s="26">
        <f>IF($CH10="P",CE10,(CE10+BD10)/2)</f>
        <v>0</v>
      </c>
      <c r="WY10" s="26">
        <f>IF($CH10="P",CF10,(CF10+BE10)/2)</f>
        <v>0</v>
      </c>
      <c r="WZ10" s="26">
        <f>IF($CH10="P",CG10,(CG10+BF10)/2)</f>
        <v>0</v>
      </c>
      <c r="XA10" s="28" t="s">
        <v>55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DD"),SUMPRODUCT((H$4:H$20&lt;&gt;"")*(H$4:H$20&lt;&gt;"No DD")*(E$4:E$20&gt;E11))+1,IF(H11="No DD",SUMPRODUCT((H$4:H$20="No DD")*(E$4:E$20&gt;E11))+1+SUMPRODUCT((H$4:H$20&lt;&gt;"")*(H$4:H$20&lt;&gt;"No DD")),""))</f>
        <v>8</v>
      </c>
      <c r="B11" s="5" t="s">
        <v>277</v>
      </c>
      <c r="C11" s="4" t="s">
        <v>3</v>
      </c>
      <c r="D11" s="4" t="s">
        <v>180</v>
      </c>
      <c r="E11" s="9">
        <f>SUM(J11,L11,N11)</f>
        <v>45.25</v>
      </c>
      <c r="F11" s="3" t="str">
        <f>IF(OR(AND(AG11&gt;=AQ$22,AG11&lt;&gt;"",AI11&gt;=AQ$26,AI11&lt;&gt;"",AF11=""),AND(AJ11&gt;=AQ$22,AJ11&lt;&gt;"",AL11&gt;=AQ$26,AL11&lt;&gt;"",AF11=""),AND(AN11&gt;=AQ$22,AN11&lt;&gt;"",AP11&gt;=AQ$26,AP11&lt;&gt;"",AF11=""),AND(BH11&gt;=BR$22,BH11&lt;&gt;"",BJ11&gt;=BR$26,BJ11&lt;&gt;"",BG11=""),AND(BK11&gt;=BR$22,BK11&lt;&gt;"",BM11&gt;=BR$26,BM11&lt;&gt;"",BG11=""),AND(BO11&gt;=BR$22,BO11&lt;&gt;"",BQ11&gt;=BR$26,BQ11&lt;&gt;"",BG11=""),AND(CI11&gt;=CS$22,CI11&lt;&gt;"",CK11&gt;=CS$26,CK11&lt;&gt;"",CH11=""),AND(CL11&gt;=CS$22,CL11&lt;&gt;"",CN11&gt;=CS$26,CN11&lt;&gt;"",CH11=""),AND(CP11&gt;=CS$22,CP11&lt;&gt;"",CR11&gt;=CS$26,CR11&lt;&gt;"",CH11=""),AND(DP11&gt;=EC$22,DP11&lt;&gt;"",DR11&gt;=EC$26,DR11&lt;&gt;""),AND(DS11&gt;=EC$22,DS11&lt;&gt;"",DU11&gt;=EC$26,DU11&lt;&gt;""),AND(DW11&gt;=EC$22,DW11&lt;&gt;"",DY11&gt;=EC$26,DY11&lt;&gt;""),AND(DZ11&gt;=EC$22,DZ11&lt;&gt;"",EB11&gt;=EC$26,EB11&lt;&gt;""),AND(EX11&gt;=FK$22,EX11&lt;&gt;"",EZ11&gt;=FK$26,EZ11&lt;&gt;""),AND(FA11&gt;=FK$22,FA11&lt;&gt;"",FC11&gt;=FK$26,FC11&lt;&gt;""),AND(FE11&gt;=FK$22,FE11&lt;&gt;"",FG11&gt;=FK$26,FG11&lt;&gt;""),AND(FH11&gt;=FK$22,FH11&lt;&gt;"",FJ11&gt;=FK$26,FJ11&lt;&gt;""),AND(GF11&gt;=GS$22,GF11&lt;&gt;"",GH11&gt;=GS$26,GH11&lt;&gt;""),AND(GI11&gt;=GS$22,GI11&lt;&gt;"",GK11&gt;=GS$26,GK11&lt;&gt;""),AND(GM11&gt;=GS$22,GM11&lt;&gt;"",GO11&gt;=GS$26,GO11&lt;&gt;""),AND(GP11&gt;=GS$22,GP11&lt;&gt;"",GR11&gt;=GS$26,GR11&lt;&gt;""),AND(HN11&gt;=IA$22,HN11&lt;&gt;"",HP11&gt;=IA$26,HP11&lt;&gt;""),AND(HQ11&gt;=IA$22,HQ11&lt;&gt;"",HS11&gt;=IA$26,HS11&lt;&gt;""),AND(HU11&gt;=IA$22,HU11&lt;&gt;"",HW11&gt;=IA$26,HW11&lt;&gt;""),AND(HX11&gt;=IA$22,HX11&lt;&gt;"",HZ11&gt;=IA$26,HZ11&lt;&gt;""),AND(IV11&gt;=JI$22,IV11&lt;&gt;"",IX11&gt;=JI$26,IX11&lt;&gt;""),AND(IY11&gt;=JI$22,IY11&lt;&gt;"",JA11&gt;=JI$26,JA11&lt;&gt;""),AND(JC11&gt;=JI$22,JC11&lt;&gt;"",JE11&gt;=JI$26,JE11&lt;&gt;""),AND(JF11&gt;=JI$22,JF11&lt;&gt;"",JH11&gt;=JI$26,JH11&lt;&gt;""),AND(KD11&gt;=KQ$22,KD11&lt;&gt;"",KF11&gt;=KQ$26,KF11&lt;&gt;""),AND(KG11&gt;=KQ$22,KG11&lt;&gt;"",KI11&gt;=KQ$26,KI11&lt;&gt;""),AND(KK11&gt;=KQ$22,KK11&lt;&gt;"",KM11&gt;=KQ$26,KM11&lt;&gt;""),AND(KN11&gt;=KQ$22,KN11&lt;&gt;"",KP11&gt;=KQ$26,KP11&lt;&gt;""),AND(LL11&gt;=LY$22,LL11&lt;&gt;"",LN11&gt;=LY$26,LN11&lt;&gt;""),AND(LO11&gt;=LY$22,LO11&lt;&gt;"",LQ11&gt;=LY$26,LQ11&lt;&gt;""),AND(LS11&gt;=LY$22,LS11&lt;&gt;"",LU11&gt;=LY$26,LU11&lt;&gt;""),AND(LV11&gt;=LY$22,LV11&lt;&gt;"",LX11&gt;=LY$26,LX11&lt;&gt;""),AND(MT11&gt;=NG$22,MT11&lt;&gt;"",MV11&gt;=NG$26,MV11&lt;&gt;""),AND(MW11&gt;=NG$22,MW11&lt;&gt;"",MY11&gt;=NG$26,MY11&lt;&gt;""),AND(NA11&gt;=NG$22,NA11&lt;&gt;"",NC11&gt;=NG$26,NC11&lt;&gt;""),AND(ND11&gt;=NG$22,ND11&lt;&gt;"",NF11&gt;=NG$26,NF11&lt;&gt;""),AND(OB11&gt;=OO$22,OB11&lt;&gt;"",OD11&gt;=OO$26,OD11&lt;&gt;""),AND(OE11&gt;=OO$22,OE11&lt;&gt;"",OG11&gt;=OO$26,OG11&lt;&gt;""),AND(OI11&gt;=OO$22,OI11&lt;&gt;"",OK11&gt;=OO$26,OK11&lt;&gt;""),AND(OL11&gt;=OO$22,OL11&lt;&gt;"",ON11&gt;=OO$26,ON11&lt;&gt;""),AND(PJ11&gt;=PW$22,PJ11&lt;&gt;"",PL11&gt;=PW$26,PL11&lt;&gt;""),AND(PM11&gt;=PW$22,PM11&lt;&gt;"",PO11&gt;=PW$26,PO11&lt;&gt;""),AND(PQ11&gt;=PW$22,PQ11&lt;&gt;"",PS11&gt;=PW$26,PS11&lt;&gt;""),AND(PT11&gt;=PW$22,PT11&lt;&gt;"",PV11&gt;=PW$26,PV11&lt;&gt;""),AND(QR11&gt;=RE$22,QR11&lt;&gt;"",QT11&gt;=RE$26,QT11&lt;&gt;""),AND(QU11&gt;=RE$22,QU11&lt;&gt;"",QW11&gt;=RE$26,QW11&lt;&gt;""),AND(QY11&gt;=RE$22,QY11&lt;&gt;"",RA11&gt;=RE$26,RA11&lt;&gt;""),AND(RB11&gt;=RE$22,RB11&lt;&gt;"",RD11&gt;=RE$26,RD11&lt;&gt;""),AND(RZ11&gt;=SM$22,RZ11&lt;&gt;"",SB11&gt;=SM$26,SB11&lt;&gt;""),AND(SC11&gt;=SM$22,SC11&lt;&gt;"",SE11&gt;=SM$26,SE11&lt;&gt;""),AND(SG11&gt;=SM$22,SG11&lt;&gt;"",SI11&gt;=SM$26,SI11&lt;&gt;""),AND(SJ11&gt;=SM$22,SJ11&lt;&gt;"",SL11&gt;=SM$26,SL11&lt;&gt;""),AND(TH11&gt;=TU$22,TH11&lt;&gt;"",TJ11&gt;=TU$26,TJ11&lt;&gt;""),AND(TK11&gt;=TU$22,TK11&lt;&gt;"",TM11&gt;=TU$26,TM11&lt;&gt;""),AND(TO11&gt;=TU$22,TO11&lt;&gt;"",TQ11&gt;=TU$26,TQ11&lt;&gt;""),AND(TR11&gt;=TU$22,TR11&lt;&gt;"",TT11&gt;=TU$26,TT11&lt;&gt;""),AND(UP11&gt;=VC$22,UP11&lt;&gt;"",UR11&gt;=VC$26,UR11&lt;&gt;""),AND(US11&gt;=VC$22,US11&lt;&gt;"",UU11&gt;=VC$26,UU11&lt;&gt;""),AND(UW11&gt;=VC$22,UW11&lt;&gt;"",UY11&gt;=VC$26,UY11&lt;&gt;""),AND(UZ11&gt;=VC$22,UZ11&lt;&gt;"",VB11&gt;=VC$26,VB11&lt;&gt;""),AND(VX11&gt;=WK$22,VX11&lt;&gt;"",VZ11&gt;=WK$26,VZ11&lt;&gt;""),AND(WA11&gt;=WK$22,WA11&lt;&gt;"",WC11&gt;=WK$26,WC11&lt;&gt;""),AND(WE11&gt;=WK$22,WE11&lt;&gt;"",WG11&gt;=WK$26,WG11&lt;&gt;""),AND(WH11&gt;=WK$22,WH11&lt;&gt;"",WJ11&gt;=WK$26,WJ11&lt;&gt;"")),"P","")</f>
        <v>P</v>
      </c>
      <c r="G11" s="3" t="str">
        <f>IF(OR(AND(AI11&gt;=AQ$26,AI11&lt;&gt;"",AF11=""),AND(AL11&gt;=AQ$26,AL11&lt;&gt;"",AF11=""),AND(AP11&gt;=AQ$26,AP11&lt;&gt;"",AF11=""),AND(BJ11&gt;=BR$26,BJ11&lt;&gt;"",BG11=""),AND(BM11&gt;=BR$26,BM11&lt;&gt;"",BG11=""),AND(BQ11&gt;=BR$26,BQ11&lt;&gt;"",BG11=""),AND(CK11&gt;=CS$26,CK11&lt;&gt;"",CH11=""),AND(CN11&gt;=CS$26,CN11&lt;&gt;"",CH11=""),AND(CR11&gt;=CS$26,CR11&lt;&gt;"",CH11=""),AND(DR11&gt;=EC$26,DR11&lt;&gt;""),AND(DU11&gt;=EC$26,DU11&lt;&gt;""),AND(DY11&gt;=EC$26,DY11&lt;&gt;""),AND(EB11&gt;=EC$26,EB11&lt;&gt;""),AND(EZ11&gt;=FK$26,EZ11&lt;&gt;""),AND(FC11&gt;=FK$26,FC11&lt;&gt;""),AND(FG11&gt;=FK$26,FG11&lt;&gt;""),AND(FJ11&gt;=FK$26,FJ11&lt;&gt;""),AND(GH11&gt;=GS$26,GH11&lt;&gt;""),AND(GK11&gt;=GS$26,GK11&lt;&gt;""),AND(GO11&gt;=GS$26,GO11&lt;&gt;""),AND(GR11&gt;=GS$26,GR11&lt;&gt;""),AND(HP11&gt;=IA$26,HP11&lt;&gt;""),AND(HS11&gt;=IA$26,HS11&lt;&gt;""),AND(HW11&gt;=IA$26,HW11&lt;&gt;""),AND(HZ11&gt;=IA$26,HZ11&lt;&gt;""),AND(IX11&gt;=JI$26,IX11&lt;&gt;""),AND(JA11&gt;=JI$26,JA11&lt;&gt;""),AND(JE11&gt;=JI$26,JE11&lt;&gt;""),AND(JH11&gt;=JI$26,JH11&lt;&gt;""),AND(KF11&gt;=KQ$26,KF11&lt;&gt;""),AND(KI11&gt;=KQ$26,KI11&lt;&gt;""),AND(KM11&gt;=KQ$26,KM11&lt;&gt;""),AND(KP11&gt;=KQ$26,KP11&lt;&gt;""),AND(LN11&gt;=LY$26,LN11&lt;&gt;""),AND(LQ11&gt;=LY$26,LQ11&lt;&gt;""),AND(LU11&gt;=LY$26,LU11&lt;&gt;""),AND(LX11&gt;=LY$26,LX11&lt;&gt;""),AND(MV11&gt;=NG$26,MV11&lt;&gt;""),AND(MY11&gt;=NG$26,MY11&lt;&gt;""),AND(NC11&gt;=NG$26,NC11&lt;&gt;""),AND(NF11&gt;=NG$26,NF11&lt;&gt;""),AND(OD11&gt;=OO$26,OD11&lt;&gt;""),AND(OG11&gt;=OO$26,OG11&lt;&gt;""),AND(OK11&gt;=OO$26,OK11&lt;&gt;""),AND(ON11&gt;=OO$26,ON11&lt;&gt;""),AND(PL11&gt;=PW$26,PL11&lt;&gt;""),AND(PO11&gt;=PW$26,PO11&lt;&gt;""),AND(PS11&gt;=PW$26,PS11&lt;&gt;""),AND(PV11&gt;=PW$26,PV11&lt;&gt;""),AND(QT11&gt;=RE$26,QT11&lt;&gt;""),AND(QW11&gt;=RE$26,QW11&lt;&gt;""),AND(RA11&gt;=RE$26,RA11&lt;&gt;""),AND(RD11&gt;=RE$26,RD11&lt;&gt;""),AND(SB11&gt;=SM$26,SB11&lt;&gt;""),AND(SE11&gt;=SM$26,SE11&lt;&gt;""),AND(SI11&gt;=SM$26,SI11&lt;&gt;""),AND(SL11&gt;=SM$26,SL11&lt;&gt;""),AND(TJ11&gt;=TU$26,TJ11&lt;&gt;""),AND(TM11&gt;=TU$26,TM11&lt;&gt;""),AND(TQ11&gt;=TU$26,TQ11&lt;&gt;""),AND(TT11&gt;=TU$26,TT11&lt;&gt;""),AND(UR11&gt;=VC$26,UR11&lt;&gt;""),AND(UU11&gt;=VC$26,UU11&lt;&gt;""),AND(UY11&gt;=VC$26,UY11&lt;&gt;""),AND(VB11&gt;=VC$26,VB11&lt;&gt;""),AND(VZ11&gt;=WK$26,VZ11&lt;&gt;""),AND(WC11&gt;=WK$26,WC11&lt;&gt;""),AND(WG11&gt;=WK$26,WG11&lt;&gt;""),AND(WJ11&gt;=WK$26,WJ11&lt;&gt;"")),"P","")</f>
        <v>P</v>
      </c>
      <c r="H11" s="36" t="str">
        <f>IF(AND(G11="P",F11=""),"No DD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Merit",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Excellence",IF(I11="P","Worlds Team",IF(F11="P","National Team","")))))</f>
        <v>National Team</v>
      </c>
      <c r="I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P","")</f>
        <v/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45.25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2024 World Cup SUI (Jun 29)</v>
      </c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7"/>
      <c r="AG11" s="38" t="str">
        <f>IF(S11&gt;0,S11,"")</f>
        <v/>
      </c>
      <c r="AH11" s="38" t="str">
        <f>IF(T11&gt;0,T11,"")</f>
        <v/>
      </c>
      <c r="AI11" s="40" t="str">
        <f>IF(SUM(Q11:T11)-U11&gt;0,SUM(Q11:T11)-U11,"")</f>
        <v/>
      </c>
      <c r="AJ11" s="40" t="str">
        <f>IF(X11&gt;0,X11,"")</f>
        <v/>
      </c>
      <c r="AK11" s="40" t="str">
        <f>IF(Y11&gt;0,Y11,"")</f>
        <v/>
      </c>
      <c r="AL11" s="40" t="str">
        <f>IF(SUM(V11:Y11)-Z11&gt;0,SUM(V11:Y11)-Z11,"")</f>
        <v/>
      </c>
      <c r="AM11" s="40" t="str">
        <f>IF(AI11="","",MAX(AI11,AL11))</f>
        <v/>
      </c>
      <c r="AN11" s="40" t="str">
        <f>IF(AC11&gt;0,AC11,"")</f>
        <v/>
      </c>
      <c r="AO11" s="40" t="str">
        <f>IF(AD11&gt;0,AD11,"")</f>
        <v/>
      </c>
      <c r="AP11" s="40" t="str">
        <f>IF(SUM(AA11:AD11)-AE11&gt;0,SUM(AA11:AD11)-AE11,"")</f>
        <v/>
      </c>
      <c r="AQ11" s="40" t="str">
        <f>IF(SUM(AM11,AP11)&gt;0,SUM(AM11,AP11),"")</f>
        <v/>
      </c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8"/>
      <c r="BH11" s="39" t="str">
        <f>IF(AT11&gt;0,AT11,"")</f>
        <v/>
      </c>
      <c r="BI11" s="39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  <c r="CD11" s="22"/>
      <c r="CE11" s="22"/>
      <c r="CF11" s="22"/>
      <c r="CG11" s="22"/>
      <c r="CH11" s="27"/>
      <c r="CI11" s="38" t="str">
        <f>IF(BU11&gt;0,BU11,"")</f>
        <v/>
      </c>
      <c r="CJ11" s="38" t="str">
        <f>IF(BV11&gt;0,BV11,"")</f>
        <v/>
      </c>
      <c r="CK11" s="40" t="str">
        <f>IF(SUM(BS11:BV11)-BW11&gt;0,SUM(BS11:BV11)-BW11,"")</f>
        <v/>
      </c>
      <c r="CL11" s="40" t="str">
        <f>IF(BZ11&gt;0,BZ11,"")</f>
        <v/>
      </c>
      <c r="CM11" s="40" t="str">
        <f>IF(CA11&gt;0,CA11,"")</f>
        <v/>
      </c>
      <c r="CN11" s="40" t="str">
        <f>IF(SUM(BX11:CA11)-CB11&gt;0,SUM(BX11:CA11)-CB11,"")</f>
        <v/>
      </c>
      <c r="CO11" s="40" t="str">
        <f>IF(CK11="","",MAX(CK11,CN11))</f>
        <v/>
      </c>
      <c r="CP11" s="40" t="str">
        <f>IF(CE11&gt;0,CE11,"")</f>
        <v/>
      </c>
      <c r="CQ11" s="40" t="str">
        <f>IF(CF11&gt;0,CF11,"")</f>
        <v/>
      </c>
      <c r="CR11" s="40" t="str">
        <f>IF(SUM(CC11:CF11)-CG11&gt;0,SUM(CC11:CF11)-CG11,"")</f>
        <v/>
      </c>
      <c r="CS11" s="40" t="str">
        <f>IF(SUM(CO11,CR11)&gt;0,SUM(CO11,CR11),"")</f>
        <v/>
      </c>
      <c r="CT11" s="51">
        <f>IF(MAX(DV11,FD11,GL11,HT11,JB11,KJ11,LR11,MZ11,OH11,PP11,QX11,SF11,TN11,UV11,WD11)-IF(L11="",0,L11)&gt;0.001,MAX(DV11,FD11,GL11,HT11,JB11,KJ11,LR11,MZ11,OH11,PP11,QX11,SF11,TN11,UV11,WD11)-IF(L11="",0,L11),"")</f>
        <v>45.25</v>
      </c>
      <c r="CU11" s="51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>7.86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0" t="str">
        <f>IF(CX11&gt;0,CX11,"")</f>
        <v/>
      </c>
      <c r="DQ11" s="40" t="str">
        <f>IF(CY11&gt;0,CY11,"")</f>
        <v/>
      </c>
      <c r="DR11" s="40" t="str">
        <f>IF(SUM(CV11:CY11)-CZ11&gt;0,SUM(CV11:CY11)-CZ11,"")</f>
        <v/>
      </c>
      <c r="DS11" s="40" t="str">
        <f>IF(DC11&gt;0,DC11,"")</f>
        <v/>
      </c>
      <c r="DT11" s="40" t="str">
        <f>IF(DD11&gt;0,DD11,"")</f>
        <v/>
      </c>
      <c r="DU11" s="40" t="str">
        <f>IF(SUM(DA11:DD11)-DE11&gt;0,SUM(DA11:DD11)-DE11,"")</f>
        <v/>
      </c>
      <c r="DV11" s="40" t="str">
        <f>IF(MAX(DR11,DU11)&gt;0,MAX(DR11,DU11),"")</f>
        <v/>
      </c>
      <c r="DW11" s="40" t="str">
        <f>IF(DH11&gt;0,DH11,"")</f>
        <v/>
      </c>
      <c r="DX11" s="40" t="str">
        <f>IF(DI11&gt;0,DI11,"")</f>
        <v/>
      </c>
      <c r="DY11" s="40" t="str">
        <f>IF(SUM(DF11:DI11)-DJ11&gt;0,SUM(DF11:DI11)-DJ11,"")</f>
        <v/>
      </c>
      <c r="DZ11" s="40" t="str">
        <f>IF(DM11&gt;0,DM11,"")</f>
        <v/>
      </c>
      <c r="EA11" s="40" t="str">
        <f>IF(DN11&gt;0,DN11,"")</f>
        <v/>
      </c>
      <c r="EB11" s="40" t="str">
        <f>IF(SUM(DK11:DN11)-DO11&gt;0,SUM(DK11:DN11)-DO11,"")</f>
        <v/>
      </c>
      <c r="EC11" s="40" t="str">
        <f>IF(SUM(DV11,DY11,EB11)&gt;0,SUM(DV11,DY11,EB11),"")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IF(SUM(FD11,FG11,FJ11)&gt;0,SUM(FD11,FG11,FJ11),"")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0" t="str">
        <f>IF(FN11&gt;0,FN11,"")</f>
        <v/>
      </c>
      <c r="GG11" s="40" t="str">
        <f>IF(FO11&gt;0,FO11,"")</f>
        <v/>
      </c>
      <c r="GH11" s="40" t="str">
        <f>IF(SUM(FL11:FO11)-FP11&gt;0,SUM(FL11:FO11)-FP11,"")</f>
        <v/>
      </c>
      <c r="GI11" s="40" t="str">
        <f>IF(FS11&gt;0,FS11,"")</f>
        <v/>
      </c>
      <c r="GJ11" s="40" t="str">
        <f>IF(FT11&gt;0,FT11,"")</f>
        <v/>
      </c>
      <c r="GK11" s="40" t="str">
        <f>IF(SUM(FQ11:FT11)-FU11&gt;0,SUM(FQ11:FT11)-FU11,"")</f>
        <v/>
      </c>
      <c r="GL11" s="40" t="str">
        <f>IF(MAX(GH11,GK11)&gt;0,MAX(GH11,GK11),"")</f>
        <v/>
      </c>
      <c r="GM11" s="40" t="str">
        <f>IF(FX11&gt;0,FX11,"")</f>
        <v/>
      </c>
      <c r="GN11" s="40" t="str">
        <f>IF(FY11&gt;0,FY11,"")</f>
        <v/>
      </c>
      <c r="GO11" s="40" t="str">
        <f>IF(SUM(FV11:FY11)-FZ11&gt;0,SUM(FV11:FY11)-FZ11,"")</f>
        <v/>
      </c>
      <c r="GP11" s="40" t="str">
        <f>IF(GC11&gt;0,GC11,"")</f>
        <v/>
      </c>
      <c r="GQ11" s="40" t="str">
        <f>IF(GD11&gt;0,GD11,"")</f>
        <v/>
      </c>
      <c r="GR11" s="40" t="str">
        <f>IF(SUM(GA11:GD11)-GE11&gt;0,SUM(GA11:GD11)-GE11,"")</f>
        <v/>
      </c>
      <c r="GS11" s="40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0" t="str">
        <f>IF(ID11&gt;0,ID11,"")</f>
        <v/>
      </c>
      <c r="IW11" s="40" t="str">
        <f>IF(IE11&gt;0,IE11,"")</f>
        <v/>
      </c>
      <c r="IX11" s="40" t="str">
        <f>IF(SUM(IB11:IE11)-IF11&gt;0,SUM(IB11:IE11)-IF11,"")</f>
        <v/>
      </c>
      <c r="IY11" s="40" t="str">
        <f>IF(II11&gt;0,II11,"")</f>
        <v/>
      </c>
      <c r="IZ11" s="40" t="str">
        <f>IF(IJ11&gt;0,IJ11,"")</f>
        <v/>
      </c>
      <c r="JA11" s="40" t="str">
        <f>IF(SUM(IG11:IJ11)-IK11&gt;0,SUM(IG11:IJ11)-IK11,"")</f>
        <v/>
      </c>
      <c r="JB11" s="40" t="str">
        <f>IF(MAX(IX11,JA11)&gt;0,MAX(IX11,JA11),"")</f>
        <v/>
      </c>
      <c r="JC11" s="40" t="str">
        <f>IF(IN11&gt;0,IN11,"")</f>
        <v/>
      </c>
      <c r="JD11" s="40" t="str">
        <f>IF(IO11&gt;0,IO11,"")</f>
        <v/>
      </c>
      <c r="JE11" s="40" t="str">
        <f>IF(SUM(IL11:IO11)-IP11&gt;0,SUM(IL11:IO11)-IP11,"")</f>
        <v/>
      </c>
      <c r="JF11" s="40" t="str">
        <f>IF(IS11&gt;0,IS11,"")</f>
        <v/>
      </c>
      <c r="JG11" s="40" t="str">
        <f>IF(IT11&gt;0,IT11,"")</f>
        <v/>
      </c>
      <c r="JH11" s="40" t="str">
        <f>IF(SUM(IQ11:IT11)-IU11&gt;0,SUM(IQ11:IT11)-IU11,"")</f>
        <v/>
      </c>
      <c r="JI11" s="40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0" t="str">
        <f>IF(KT11&gt;0,KT11,"")</f>
        <v/>
      </c>
      <c r="LM11" s="40" t="str">
        <f>IF(KU11&gt;0,KU11,"")</f>
        <v/>
      </c>
      <c r="LN11" s="40" t="str">
        <f>IF(SUM(KR11:KU11)-KV11&gt;0,SUM(KR11:KU11)-KV11,"")</f>
        <v/>
      </c>
      <c r="LO11" s="40" t="str">
        <f>IF(KY11&gt;0,KY11,"")</f>
        <v/>
      </c>
      <c r="LP11" s="40" t="str">
        <f>IF(KZ11&gt;0,KZ11,"")</f>
        <v/>
      </c>
      <c r="LQ11" s="40" t="str">
        <f>IF(SUM(KW11:KZ11)-LA11&gt;0,SUM(KW11:KZ11)-LA11,"")</f>
        <v/>
      </c>
      <c r="LR11" s="40" t="str">
        <f>IF(MAX(LN11,LQ11)&gt;0,MAX(LN11,LQ11),"")</f>
        <v/>
      </c>
      <c r="LS11" s="40" t="str">
        <f>IF(LD11&gt;0,LD11,"")</f>
        <v/>
      </c>
      <c r="LT11" s="40" t="str">
        <f>IF(LE11&gt;0,LE11,"")</f>
        <v/>
      </c>
      <c r="LU11" s="40" t="str">
        <f>IF(SUM(LB11:LE11)-LF11&gt;0,SUM(LB11:LE11)-LF11,"")</f>
        <v/>
      </c>
      <c r="LV11" s="40" t="str">
        <f>IF(LI11&gt;0,LI11,"")</f>
        <v/>
      </c>
      <c r="LW11" s="40" t="str">
        <f>IF(LJ11&gt;0,LJ11,"")</f>
        <v/>
      </c>
      <c r="LX11" s="40" t="str">
        <f>IF(SUM(LG11:LJ11)-LK11&gt;0,SUM(LG11:LJ11)-LK11,"")</f>
        <v/>
      </c>
      <c r="LY11" s="40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0" t="str">
        <f>IF(NJ11&gt;0,NJ11,"")</f>
        <v/>
      </c>
      <c r="OC11" s="40" t="str">
        <f>IF(NK11&gt;0,NK11,"")</f>
        <v/>
      </c>
      <c r="OD11" s="40" t="str">
        <f>IF(SUM(NH11:NK11)-NL11&gt;0,SUM(NH11:NK11)-NL11,"")</f>
        <v/>
      </c>
      <c r="OE11" s="40" t="str">
        <f>IF(NO11&gt;0,NO11,"")</f>
        <v/>
      </c>
      <c r="OF11" s="40" t="str">
        <f>IF(NP11&gt;0,NP11,"")</f>
        <v/>
      </c>
      <c r="OG11" s="40" t="str">
        <f>IF(SUM(NM11:NP11)-NQ11&gt;0,SUM(NM11:NP11)-NQ11,"")</f>
        <v/>
      </c>
      <c r="OH11" s="40" t="str">
        <f>IF(MAX(OD11,OG11)&gt;0,MAX(OD11,OG11),"")</f>
        <v/>
      </c>
      <c r="OI11" s="40" t="str">
        <f>IF(NT11&gt;0,NT11,"")</f>
        <v/>
      </c>
      <c r="OJ11" s="40" t="str">
        <f>IF(NU11&gt;0,NU11,"")</f>
        <v/>
      </c>
      <c r="OK11" s="40" t="str">
        <f>IF(SUM(NR11:NU11)-NV11&gt;0,SUM(NR11:NU11)-NV11,"")</f>
        <v/>
      </c>
      <c r="OL11" s="40" t="str">
        <f>IF(NY11&gt;0,NY11,"")</f>
        <v/>
      </c>
      <c r="OM11" s="40" t="str">
        <f>IF(NZ11&gt;0,NZ11,"")</f>
        <v/>
      </c>
      <c r="ON11" s="40" t="str">
        <f>IF(SUM(NW11:NZ11)-OA11&gt;0,SUM(NW11:NZ11)-OA11,"")</f>
        <v/>
      </c>
      <c r="OO11" s="40" t="str">
        <f>IF(SUM(OH11,OK11,ON11)&gt;0,SUM(OH11,OK11,ON11),"")</f>
        <v/>
      </c>
      <c r="OP11" s="18">
        <v>7.2</v>
      </c>
      <c r="OQ11" s="18">
        <v>9.25</v>
      </c>
      <c r="OR11" s="18">
        <v>12.2</v>
      </c>
      <c r="OS11" s="18">
        <v>16.600000000000001</v>
      </c>
      <c r="OT11" s="18">
        <v>0</v>
      </c>
      <c r="OU11" s="18">
        <v>2.25</v>
      </c>
      <c r="OV11" s="18">
        <v>2.75</v>
      </c>
      <c r="OW11" s="18">
        <v>3.5</v>
      </c>
      <c r="OX11" s="18">
        <v>5.0199999999999996</v>
      </c>
      <c r="OY11" s="18">
        <v>0.2</v>
      </c>
      <c r="OZ11" s="18"/>
      <c r="PA11" s="18"/>
      <c r="PB11" s="18"/>
      <c r="PC11" s="18"/>
      <c r="PD11" s="18"/>
      <c r="PE11" s="18">
        <v>1.3</v>
      </c>
      <c r="PF11" s="18">
        <v>1.8</v>
      </c>
      <c r="PG11" s="18">
        <v>2.9</v>
      </c>
      <c r="PH11" s="18">
        <v>1.86</v>
      </c>
      <c r="PI11" s="18">
        <v>0</v>
      </c>
      <c r="PJ11" s="11">
        <f>IF(OR11&gt;0,OR11,"")</f>
        <v>12.2</v>
      </c>
      <c r="PK11" s="11">
        <f>IF(OS11&gt;0,OS11,"")</f>
        <v>16.600000000000001</v>
      </c>
      <c r="PL11" s="11">
        <f>IF(SUM(OP11:OS11)-OT11&gt;0,SUM(OP11:OS11)-OT11,"")</f>
        <v>45.25</v>
      </c>
      <c r="PM11" s="11">
        <f>IF(OW11&gt;0,OW11,"")</f>
        <v>3.5</v>
      </c>
      <c r="PN11" s="11">
        <f>IF(OX11&gt;0,OX11,"")</f>
        <v>5.0199999999999996</v>
      </c>
      <c r="PO11" s="11">
        <f>IF(SUM(OU11:OX11)-OY11&gt;0,SUM(OU11:OX11)-OY11,"")</f>
        <v>13.32</v>
      </c>
      <c r="PP11" s="11">
        <f>IF(MAX(PL11,PO11)&gt;0,MAX(PL11,PO11),"")</f>
        <v>45.25</v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>
        <f>IF(PG11&gt;0,PG11,"")</f>
        <v>2.9</v>
      </c>
      <c r="PU11" s="11">
        <f>IF(PH11&gt;0,PH11,"")</f>
        <v>1.86</v>
      </c>
      <c r="PV11" s="11">
        <f>IF(SUM(PE11:PH11)-PI11&gt;0,SUM(PE11:PH11)-PI11,"")</f>
        <v>7.86</v>
      </c>
      <c r="PW11" s="11">
        <f>IF(SUM(PP11,PS11,PV11)&gt;0,SUM(PP11,PS11,PV11),"")</f>
        <v>53.11</v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0" t="str">
        <f>IF(PZ11&gt;0,PZ11,"")</f>
        <v/>
      </c>
      <c r="QS11" s="40" t="str">
        <f>IF(QA11&gt;0,QA11,"")</f>
        <v/>
      </c>
      <c r="QT11" s="40" t="str">
        <f>IF(SUM(PX11:QA11)-QB11&gt;0,SUM(PX11:QA11)-QB11,"")</f>
        <v/>
      </c>
      <c r="QU11" s="40" t="str">
        <f>IF(QE11&gt;0,QE11,"")</f>
        <v/>
      </c>
      <c r="QV11" s="40" t="str">
        <f>IF(QF11&gt;0,QF11,"")</f>
        <v/>
      </c>
      <c r="QW11" s="40" t="str">
        <f>IF(SUM(QC11:QF11)-QG11&gt;0,SUM(QC11:QF11)-QG11,"")</f>
        <v/>
      </c>
      <c r="QX11" s="40" t="str">
        <f>IF(MAX(QT11,QW11)&gt;0,MAX(QT11,QW11),"")</f>
        <v/>
      </c>
      <c r="QY11" s="40" t="str">
        <f>IF(QJ11&gt;0,QJ11,"")</f>
        <v/>
      </c>
      <c r="QZ11" s="40" t="str">
        <f>IF(QK11&gt;0,QK11,"")</f>
        <v/>
      </c>
      <c r="RA11" s="40" t="str">
        <f>IF(SUM(QH11:QK11)-QL11&gt;0,SUM(QH11:QK11)-QL11,"")</f>
        <v/>
      </c>
      <c r="RB11" s="40" t="str">
        <f>IF(QO11&gt;0,QO11,"")</f>
        <v/>
      </c>
      <c r="RC11" s="40" t="str">
        <f>IF(QP11&gt;0,QP11,"")</f>
        <v/>
      </c>
      <c r="RD11" s="40" t="str">
        <f>IF(SUM(QM11:QP11)-QQ11&gt;0,SUM(QM11:QP11)-QQ11,"")</f>
        <v/>
      </c>
      <c r="RE11" s="40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0" t="str">
        <f>IF(SP11&gt;0,SP11,"")</f>
        <v/>
      </c>
      <c r="TI11" s="40" t="str">
        <f>IF(SQ11&gt;0,SQ11,"")</f>
        <v/>
      </c>
      <c r="TJ11" s="40" t="str">
        <f>IF(SUM(SN11:SQ11)-SR11&gt;0,SUM(SN11:SQ11)-SR11,"")</f>
        <v/>
      </c>
      <c r="TK11" s="40" t="str">
        <f>IF(SU11&gt;0,SU11,"")</f>
        <v/>
      </c>
      <c r="TL11" s="40" t="str">
        <f>IF(SV11&gt;0,SV11,"")</f>
        <v/>
      </c>
      <c r="TM11" s="40" t="str">
        <f>IF(SUM(SS11:SV11)-SW11&gt;0,SUM(SS11:SV11)-SW11,"")</f>
        <v/>
      </c>
      <c r="TN11" s="40" t="str">
        <f>IF(MAX(TJ11,TM11)&gt;0,MAX(TJ11,TM11),"")</f>
        <v/>
      </c>
      <c r="TO11" s="40" t="str">
        <f>IF(SZ11&gt;0,SZ11,"")</f>
        <v/>
      </c>
      <c r="TP11" s="40" t="str">
        <f>IF(TA11&gt;0,TA11,"")</f>
        <v/>
      </c>
      <c r="TQ11" s="40" t="str">
        <f>IF(SUM(SX11:TA11)-TB11&gt;0,SUM(SX11:TA11)-TB11,"")</f>
        <v/>
      </c>
      <c r="TR11" s="40" t="str">
        <f>IF(TE11&gt;0,TE11,"")</f>
        <v/>
      </c>
      <c r="TS11" s="40" t="str">
        <f>IF(TF11&gt;0,TF11,"")</f>
        <v/>
      </c>
      <c r="TT11" s="40" t="str">
        <f>IF(SUM(TC11:TF11)-TG11&gt;0,SUM(TC11:TF11)-TG11,"")</f>
        <v/>
      </c>
      <c r="TU11" s="40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0" t="str">
        <f>IF(VF11&gt;0,VF11,"")</f>
        <v/>
      </c>
      <c r="VY11" s="40" t="str">
        <f>IF(VG11&gt;0,VG11,"")</f>
        <v/>
      </c>
      <c r="VZ11" s="40" t="str">
        <f>IF(SUM(VD11:VG11)-VH11&gt;0,SUM(VD11:VG11)-VH11,"")</f>
        <v/>
      </c>
      <c r="WA11" s="40" t="str">
        <f>IF(VK11&gt;0,VK11,"")</f>
        <v/>
      </c>
      <c r="WB11" s="40" t="str">
        <f>IF(VL11&gt;0,VL11,"")</f>
        <v/>
      </c>
      <c r="WC11" s="40" t="str">
        <f>IF(SUM(VI11:VL11)-VM11&gt;0,SUM(VI11:VL11)-VM11,"")</f>
        <v/>
      </c>
      <c r="WD11" s="40" t="str">
        <f>IF(MAX(VZ11,WC11)&gt;0,MAX(VZ11,WC11),"")</f>
        <v/>
      </c>
      <c r="WE11" s="40" t="str">
        <f>IF(VP11&gt;0,VP11,"")</f>
        <v/>
      </c>
      <c r="WF11" s="40" t="str">
        <f>IF(VQ11&gt;0,VQ11,"")</f>
        <v/>
      </c>
      <c r="WG11" s="40" t="str">
        <f>IF(SUM(VN11:VQ11)-VR11&gt;0,SUM(VN11:VQ11)-VR11,"")</f>
        <v/>
      </c>
      <c r="WH11" s="40" t="str">
        <f>IF(VU11&gt;0,VU11,"")</f>
        <v/>
      </c>
      <c r="WI11" s="40" t="str">
        <f>IF(VV11&gt;0,VV11,"")</f>
        <v/>
      </c>
      <c r="WJ11" s="40" t="str">
        <f>IF(SUM(VS11:VV11)-VW11&gt;0,SUM(VS11:VV11)-VW11,"")</f>
        <v/>
      </c>
      <c r="WK11" s="40" t="str">
        <f>IF(SUM(WD11,WG11,WJ11)&gt;0,SUM(WD11,WG11,WJ11),"")</f>
        <v/>
      </c>
      <c r="WL11" s="26">
        <f>IF($CH11="P",BS11,(BS11+AR11)/2)</f>
        <v>0</v>
      </c>
      <c r="WM11" s="26">
        <f>IF($CH11="P",BT11,(BT11+AS11)/2)</f>
        <v>0</v>
      </c>
      <c r="WN11" s="26">
        <f>IF($CH11="P",BU11,(BU11+AT11)/2)</f>
        <v>0</v>
      </c>
      <c r="WO11" s="26">
        <f>IF($CH11="P",BV11,(BV11+AU11)/2)</f>
        <v>0</v>
      </c>
      <c r="WP11" s="26">
        <f>IF($CH11="P",BW11,(BW11+AV11)/2)</f>
        <v>0</v>
      </c>
      <c r="WQ11" s="26">
        <f>IF($CH11="P",BX11,(BX11+AW11)/2)</f>
        <v>0</v>
      </c>
      <c r="WR11" s="26">
        <f>IF($CH11="P",BY11,(BY11+AX11)/2)</f>
        <v>0</v>
      </c>
      <c r="WS11" s="26">
        <f>IF($CH11="P",BZ11,(BZ11+AY11)/2)</f>
        <v>0</v>
      </c>
      <c r="WT11" s="26">
        <f>IF($CH11="P",CA11,(CA11+AZ11)/2)</f>
        <v>0</v>
      </c>
      <c r="WU11" s="26">
        <f>IF($CH11="P",CB11,(CB11+BA11)/2)</f>
        <v>0</v>
      </c>
      <c r="WV11" s="26">
        <f>IF($CH11="P",CC11,(CC11+BB11)/2)</f>
        <v>0</v>
      </c>
      <c r="WW11" s="26">
        <f>IF($CH11="P",CD11,(CD11+BC11)/2)</f>
        <v>0</v>
      </c>
      <c r="WX11" s="26">
        <f>IF($CH11="P",CE11,(CE11+BD11)/2)</f>
        <v>0</v>
      </c>
      <c r="WY11" s="26">
        <f>IF($CH11="P",CF11,(CF11+BE11)/2)</f>
        <v>0</v>
      </c>
      <c r="WZ11" s="26">
        <f>IF($CH11="P",CG11,(CG11+BF11)/2)</f>
        <v>0</v>
      </c>
      <c r="XA11" s="28" t="s">
        <v>55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DD"),SUMPRODUCT((H$4:H$20&lt;&gt;"")*(H$4:H$20&lt;&gt;"No DD")*(E$4:E$20&gt;E12))+1,IF(H12="No DD",SUMPRODUCT((H$4:H$20="No DD")*(E$4:E$20&gt;E12))+1+SUMPRODUCT((H$4:H$20&lt;&gt;"")*(H$4:H$20&lt;&gt;"No DD")),""))</f>
        <v>9</v>
      </c>
      <c r="B12" s="5" t="s">
        <v>242</v>
      </c>
      <c r="C12" s="4" t="s">
        <v>6</v>
      </c>
      <c r="D12" s="4" t="s">
        <v>243</v>
      </c>
      <c r="E12" s="9">
        <f>SUM(J12,L12,N12)</f>
        <v>88.2</v>
      </c>
      <c r="F12" s="3" t="str">
        <f>IF(OR(AND(AG12&gt;=AQ$22,AG12&lt;&gt;"",AI12&gt;=AQ$26,AI12&lt;&gt;"",AF12=""),AND(AJ12&gt;=AQ$22,AJ12&lt;&gt;"",AL12&gt;=AQ$26,AL12&lt;&gt;"",AF12=""),AND(AN12&gt;=AQ$22,AN12&lt;&gt;"",AP12&gt;=AQ$26,AP12&lt;&gt;"",AF12=""),AND(BH12&gt;=BR$22,BH12&lt;&gt;"",BJ12&gt;=BR$26,BJ12&lt;&gt;"",BG12=""),AND(BK12&gt;=BR$22,BK12&lt;&gt;"",BM12&gt;=BR$26,BM12&lt;&gt;"",BG12=""),AND(BO12&gt;=BR$22,BO12&lt;&gt;"",BQ12&gt;=BR$26,BQ12&lt;&gt;"",BG12=""),AND(CI12&gt;=CS$22,CI12&lt;&gt;"",CK12&gt;=CS$26,CK12&lt;&gt;"",CH12=""),AND(CL12&gt;=CS$22,CL12&lt;&gt;"",CN12&gt;=CS$26,CN12&lt;&gt;"",CH12=""),AND(CP12&gt;=CS$22,CP12&lt;&gt;"",CR12&gt;=CS$26,CR12&lt;&gt;"",CH12=""),AND(DP12&gt;=EC$22,DP12&lt;&gt;"",DR12&gt;=EC$26,DR12&lt;&gt;""),AND(DS12&gt;=EC$22,DS12&lt;&gt;"",DU12&gt;=EC$26,DU12&lt;&gt;""),AND(DW12&gt;=EC$22,DW12&lt;&gt;"",DY12&gt;=EC$26,DY12&lt;&gt;""),AND(DZ12&gt;=EC$22,DZ12&lt;&gt;"",EB12&gt;=EC$26,EB12&lt;&gt;""),AND(EX12&gt;=FK$22,EX12&lt;&gt;"",EZ12&gt;=FK$26,EZ12&lt;&gt;""),AND(FA12&gt;=FK$22,FA12&lt;&gt;"",FC12&gt;=FK$26,FC12&lt;&gt;""),AND(FE12&gt;=FK$22,FE12&lt;&gt;"",FG12&gt;=FK$26,FG12&lt;&gt;""),AND(FH12&gt;=FK$22,FH12&lt;&gt;"",FJ12&gt;=FK$26,FJ12&lt;&gt;""),AND(GF12&gt;=GS$22,GF12&lt;&gt;"",GH12&gt;=GS$26,GH12&lt;&gt;""),AND(GI12&gt;=GS$22,GI12&lt;&gt;"",GK12&gt;=GS$26,GK12&lt;&gt;""),AND(GM12&gt;=GS$22,GM12&lt;&gt;"",GO12&gt;=GS$26,GO12&lt;&gt;""),AND(GP12&gt;=GS$22,GP12&lt;&gt;"",GR12&gt;=GS$26,GR12&lt;&gt;""),AND(HN12&gt;=IA$22,HN12&lt;&gt;"",HP12&gt;=IA$26,HP12&lt;&gt;""),AND(HQ12&gt;=IA$22,HQ12&lt;&gt;"",HS12&gt;=IA$26,HS12&lt;&gt;""),AND(HU12&gt;=IA$22,HU12&lt;&gt;"",HW12&gt;=IA$26,HW12&lt;&gt;""),AND(HX12&gt;=IA$22,HX12&lt;&gt;"",HZ12&gt;=IA$26,HZ12&lt;&gt;""),AND(IV12&gt;=JI$22,IV12&lt;&gt;"",IX12&gt;=JI$26,IX12&lt;&gt;""),AND(IY12&gt;=JI$22,IY12&lt;&gt;"",JA12&gt;=JI$26,JA12&lt;&gt;""),AND(JC12&gt;=JI$22,JC12&lt;&gt;"",JE12&gt;=JI$26,JE12&lt;&gt;""),AND(JF12&gt;=JI$22,JF12&lt;&gt;"",JH12&gt;=JI$26,JH12&lt;&gt;""),AND(KD12&gt;=KQ$22,KD12&lt;&gt;"",KF12&gt;=KQ$26,KF12&lt;&gt;""),AND(KG12&gt;=KQ$22,KG12&lt;&gt;"",KI12&gt;=KQ$26,KI12&lt;&gt;""),AND(KK12&gt;=KQ$22,KK12&lt;&gt;"",KM12&gt;=KQ$26,KM12&lt;&gt;""),AND(KN12&gt;=KQ$22,KN12&lt;&gt;"",KP12&gt;=KQ$26,KP12&lt;&gt;""),AND(LL12&gt;=LY$22,LL12&lt;&gt;"",LN12&gt;=LY$26,LN12&lt;&gt;""),AND(LO12&gt;=LY$22,LO12&lt;&gt;"",LQ12&gt;=LY$26,LQ12&lt;&gt;""),AND(LS12&gt;=LY$22,LS12&lt;&gt;"",LU12&gt;=LY$26,LU12&lt;&gt;""),AND(LV12&gt;=LY$22,LV12&lt;&gt;"",LX12&gt;=LY$26,LX12&lt;&gt;""),AND(MT12&gt;=NG$22,MT12&lt;&gt;"",MV12&gt;=NG$26,MV12&lt;&gt;""),AND(MW12&gt;=NG$22,MW12&lt;&gt;"",MY12&gt;=NG$26,MY12&lt;&gt;""),AND(NA12&gt;=NG$22,NA12&lt;&gt;"",NC12&gt;=NG$26,NC12&lt;&gt;""),AND(ND12&gt;=NG$22,ND12&lt;&gt;"",NF12&gt;=NG$26,NF12&lt;&gt;""),AND(OB12&gt;=OO$22,OB12&lt;&gt;"",OD12&gt;=OO$26,OD12&lt;&gt;""),AND(OE12&gt;=OO$22,OE12&lt;&gt;"",OG12&gt;=OO$26,OG12&lt;&gt;""),AND(OI12&gt;=OO$22,OI12&lt;&gt;"",OK12&gt;=OO$26,OK12&lt;&gt;""),AND(OL12&gt;=OO$22,OL12&lt;&gt;"",ON12&gt;=OO$26,ON12&lt;&gt;""),AND(PJ12&gt;=PW$22,PJ12&lt;&gt;"",PL12&gt;=PW$26,PL12&lt;&gt;""),AND(PM12&gt;=PW$22,PM12&lt;&gt;"",PO12&gt;=PW$26,PO12&lt;&gt;""),AND(PQ12&gt;=PW$22,PQ12&lt;&gt;"",PS12&gt;=PW$26,PS12&lt;&gt;""),AND(PT12&gt;=PW$22,PT12&lt;&gt;"",PV12&gt;=PW$26,PV12&lt;&gt;""),AND(QR12&gt;=RE$22,QR12&lt;&gt;"",QT12&gt;=RE$26,QT12&lt;&gt;""),AND(QU12&gt;=RE$22,QU12&lt;&gt;"",QW12&gt;=RE$26,QW12&lt;&gt;""),AND(QY12&gt;=RE$22,QY12&lt;&gt;"",RA12&gt;=RE$26,RA12&lt;&gt;""),AND(RB12&gt;=RE$22,RB12&lt;&gt;"",RD12&gt;=RE$26,RD12&lt;&gt;""),AND(RZ12&gt;=SM$22,RZ12&lt;&gt;"",SB12&gt;=SM$26,SB12&lt;&gt;""),AND(SC12&gt;=SM$22,SC12&lt;&gt;"",SE12&gt;=SM$26,SE12&lt;&gt;""),AND(SG12&gt;=SM$22,SG12&lt;&gt;"",SI12&gt;=SM$26,SI12&lt;&gt;""),AND(SJ12&gt;=SM$22,SJ12&lt;&gt;"",SL12&gt;=SM$26,SL12&lt;&gt;""),AND(TH12&gt;=TU$22,TH12&lt;&gt;"",TJ12&gt;=TU$26,TJ12&lt;&gt;""),AND(TK12&gt;=TU$22,TK12&lt;&gt;"",TM12&gt;=TU$26,TM12&lt;&gt;""),AND(TO12&gt;=TU$22,TO12&lt;&gt;"",TQ12&gt;=TU$26,TQ12&lt;&gt;""),AND(TR12&gt;=TU$22,TR12&lt;&gt;"",TT12&gt;=TU$26,TT12&lt;&gt;""),AND(UP12&gt;=VC$22,UP12&lt;&gt;"",UR12&gt;=VC$26,UR12&lt;&gt;""),AND(US12&gt;=VC$22,US12&lt;&gt;"",UU12&gt;=VC$26,UU12&lt;&gt;""),AND(UW12&gt;=VC$22,UW12&lt;&gt;"",UY12&gt;=VC$26,UY12&lt;&gt;""),AND(UZ12&gt;=VC$22,UZ12&lt;&gt;"",VB12&gt;=VC$26,VB12&lt;&gt;""),AND(VX12&gt;=WK$22,VX12&lt;&gt;"",VZ12&gt;=WK$26,VZ12&lt;&gt;""),AND(WA12&gt;=WK$22,WA12&lt;&gt;"",WC12&gt;=WK$26,WC12&lt;&gt;""),AND(WE12&gt;=WK$22,WE12&lt;&gt;"",WG12&gt;=WK$26,WG12&lt;&gt;""),AND(WH12&gt;=WK$22,WH12&lt;&gt;"",WJ12&gt;=WK$26,WJ12&lt;&gt;"")),"P","")</f>
        <v/>
      </c>
      <c r="G12" s="3" t="str">
        <f>IF(OR(AND(AI12&gt;=AQ$26,AI12&lt;&gt;"",AF12=""),AND(AL12&gt;=AQ$26,AL12&lt;&gt;"",AF12=""),AND(AP12&gt;=AQ$26,AP12&lt;&gt;"",AF12=""),AND(BJ12&gt;=BR$26,BJ12&lt;&gt;"",BG12=""),AND(BM12&gt;=BR$26,BM12&lt;&gt;"",BG12=""),AND(BQ12&gt;=BR$26,BQ12&lt;&gt;"",BG12=""),AND(CK12&gt;=CS$26,CK12&lt;&gt;"",CH12=""),AND(CN12&gt;=CS$26,CN12&lt;&gt;"",CH12=""),AND(CR12&gt;=CS$26,CR12&lt;&gt;"",CH12=""),AND(DR12&gt;=EC$26,DR12&lt;&gt;""),AND(DU12&gt;=EC$26,DU12&lt;&gt;""),AND(DY12&gt;=EC$26,DY12&lt;&gt;""),AND(EB12&gt;=EC$26,EB12&lt;&gt;""),AND(EZ12&gt;=FK$26,EZ12&lt;&gt;""),AND(FC12&gt;=FK$26,FC12&lt;&gt;""),AND(FG12&gt;=FK$26,FG12&lt;&gt;""),AND(FJ12&gt;=FK$26,FJ12&lt;&gt;""),AND(GH12&gt;=GS$26,GH12&lt;&gt;""),AND(GK12&gt;=GS$26,GK12&lt;&gt;""),AND(GO12&gt;=GS$26,GO12&lt;&gt;""),AND(GR12&gt;=GS$26,GR12&lt;&gt;""),AND(HP12&gt;=IA$26,HP12&lt;&gt;""),AND(HS12&gt;=IA$26,HS12&lt;&gt;""),AND(HW12&gt;=IA$26,HW12&lt;&gt;""),AND(HZ12&gt;=IA$26,HZ12&lt;&gt;""),AND(IX12&gt;=JI$26,IX12&lt;&gt;""),AND(JA12&gt;=JI$26,JA12&lt;&gt;""),AND(JE12&gt;=JI$26,JE12&lt;&gt;""),AND(JH12&gt;=JI$26,JH12&lt;&gt;""),AND(KF12&gt;=KQ$26,KF12&lt;&gt;""),AND(KI12&gt;=KQ$26,KI12&lt;&gt;""),AND(KM12&gt;=KQ$26,KM12&lt;&gt;""),AND(KP12&gt;=KQ$26,KP12&lt;&gt;""),AND(LN12&gt;=LY$26,LN12&lt;&gt;""),AND(LQ12&gt;=LY$26,LQ12&lt;&gt;""),AND(LU12&gt;=LY$26,LU12&lt;&gt;""),AND(LX12&gt;=LY$26,LX12&lt;&gt;""),AND(MV12&gt;=NG$26,MV12&lt;&gt;""),AND(MY12&gt;=NG$26,MY12&lt;&gt;""),AND(NC12&gt;=NG$26,NC12&lt;&gt;""),AND(NF12&gt;=NG$26,NF12&lt;&gt;""),AND(OD12&gt;=OO$26,OD12&lt;&gt;""),AND(OG12&gt;=OO$26,OG12&lt;&gt;""),AND(OK12&gt;=OO$26,OK12&lt;&gt;""),AND(ON12&gt;=OO$26,ON12&lt;&gt;""),AND(PL12&gt;=PW$26,PL12&lt;&gt;""),AND(PO12&gt;=PW$26,PO12&lt;&gt;""),AND(PS12&gt;=PW$26,PS12&lt;&gt;""),AND(PV12&gt;=PW$26,PV12&lt;&gt;""),AND(QT12&gt;=RE$26,QT12&lt;&gt;""),AND(QW12&gt;=RE$26,QW12&lt;&gt;""),AND(RA12&gt;=RE$26,RA12&lt;&gt;""),AND(RD12&gt;=RE$26,RD12&lt;&gt;""),AND(SB12&gt;=SM$26,SB12&lt;&gt;""),AND(SE12&gt;=SM$26,SE12&lt;&gt;""),AND(SI12&gt;=SM$26,SI12&lt;&gt;""),AND(SL12&gt;=SM$26,SL12&lt;&gt;""),AND(TJ12&gt;=TU$26,TJ12&lt;&gt;""),AND(TM12&gt;=TU$26,TM12&lt;&gt;""),AND(TQ12&gt;=TU$26,TQ12&lt;&gt;""),AND(TT12&gt;=TU$26,TT12&lt;&gt;""),AND(UR12&gt;=VC$26,UR12&lt;&gt;""),AND(UU12&gt;=VC$26,UU12&lt;&gt;""),AND(UY12&gt;=VC$26,UY12&lt;&gt;""),AND(VB12&gt;=VC$26,VB12&lt;&gt;""),AND(VZ12&gt;=WK$26,VZ12&lt;&gt;""),AND(WC12&gt;=WK$26,WC12&lt;&gt;""),AND(WG12&gt;=WK$26,WG12&lt;&gt;""),AND(WJ12&gt;=WK$26,WJ12&lt;&gt;"")),"P","")</f>
        <v>P</v>
      </c>
      <c r="H12" s="36" t="str">
        <f>IF(AND(G12="P",F12=""),"No DD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Merit",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Excellence",IF(I12="P","Worlds Team",IF(F12="P","National Team","")))))</f>
        <v>No DD</v>
      </c>
      <c r="I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P","")</f>
        <v/>
      </c>
      <c r="J12" s="8">
        <f>IF(COUNT(AI12,AL12,AP12,BJ12,BM12,BQ12,CK12,CN12,CR12)&gt;0,LARGE((AI12,AL12,AP12,BJ12,BM12,BQ12,CK12,CN12,CR12),1),0)</f>
        <v>44.34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43.86</v>
      </c>
      <c r="M12" s="8" t="str">
        <f>IF(L12="","",IF(OR(L12=CK12,L12=CN12,L12=CR12),$BS$1,IF(OR(L12=BJ12,L12=BM12,L12=BQ12),$AR$1,IF(OR(L12=AI12,L12=AL12,L12=AP12),$Q$1,""))))</f>
        <v>2024 Nationals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7"/>
      <c r="AG12" s="38" t="str">
        <f>IF(S12&gt;0,S12,"")</f>
        <v/>
      </c>
      <c r="AH12" s="38" t="str">
        <f>IF(T12&gt;0,T12,"")</f>
        <v/>
      </c>
      <c r="AI12" s="40" t="str">
        <f>IF(SUM(Q12:T12)-U12&gt;0,SUM(Q12:T12)-U12,"")</f>
        <v/>
      </c>
      <c r="AJ12" s="40" t="str">
        <f>IF(X12&gt;0,X12,"")</f>
        <v/>
      </c>
      <c r="AK12" s="40" t="str">
        <f>IF(Y12&gt;0,Y12,"")</f>
        <v/>
      </c>
      <c r="AL12" s="40" t="str">
        <f>IF(SUM(V12:Y12)-Z12&gt;0,SUM(V12:Y12)-Z12,"")</f>
        <v/>
      </c>
      <c r="AM12" s="40" t="str">
        <f>IF(AI12="","",MAX(AI12,AL12))</f>
        <v/>
      </c>
      <c r="AN12" s="40" t="str">
        <f>IF(AC12&gt;0,AC12,"")</f>
        <v/>
      </c>
      <c r="AO12" s="40" t="str">
        <f>IF(AD12&gt;0,AD12,"")</f>
        <v/>
      </c>
      <c r="AP12" s="40" t="str">
        <f>IF(SUM(AA12:AD12)-AE12&gt;0,SUM(AA12:AD12)-AE12,"")</f>
        <v/>
      </c>
      <c r="AQ12" s="40" t="str">
        <f>IF(SUM(AM12,AP12)&gt;0,SUM(AM12,AP12),"")</f>
        <v/>
      </c>
      <c r="AR12" s="26">
        <v>2.4</v>
      </c>
      <c r="AS12" s="26">
        <v>2.85</v>
      </c>
      <c r="AT12" s="26">
        <v>3.4</v>
      </c>
      <c r="AU12" s="26">
        <v>4.68</v>
      </c>
      <c r="AV12" s="26">
        <v>0</v>
      </c>
      <c r="AW12" s="26">
        <v>7.75</v>
      </c>
      <c r="AX12" s="26">
        <v>9.3000000000000007</v>
      </c>
      <c r="AY12" s="26">
        <v>9.1</v>
      </c>
      <c r="AZ12" s="26">
        <v>17.600000000000001</v>
      </c>
      <c r="BA12" s="26">
        <v>0</v>
      </c>
      <c r="BB12" s="26">
        <v>5.25</v>
      </c>
      <c r="BC12" s="26">
        <v>6.35</v>
      </c>
      <c r="BD12" s="26">
        <v>6.7</v>
      </c>
      <c r="BE12" s="26">
        <v>12.14</v>
      </c>
      <c r="BF12" s="26">
        <v>0</v>
      </c>
      <c r="BG12" s="28"/>
      <c r="BH12" s="39">
        <f>IF(AT12&gt;0,AT12,"")</f>
        <v>3.4</v>
      </c>
      <c r="BI12" s="39">
        <f>IF(AU12&gt;0,AU12,"")</f>
        <v>4.68</v>
      </c>
      <c r="BJ12" s="11">
        <f>IF(SUM(AR12:AU12)-AV12&gt;0,SUM(AR12:AU12)-AV12,"")</f>
        <v>13.33</v>
      </c>
      <c r="BK12" s="11">
        <f>IF(AY12&gt;0,AY12,"")</f>
        <v>9.1</v>
      </c>
      <c r="BL12" s="11">
        <f>IF(AZ12&gt;0,AZ12,"")</f>
        <v>17.600000000000001</v>
      </c>
      <c r="BM12" s="11">
        <f>IF(SUM(AW12:AZ12)-BA12&gt;0,SUM(AW12:AZ12)-BA12,"")</f>
        <v>43.75</v>
      </c>
      <c r="BN12" s="11">
        <f>IF(BJ12="","",MAX(BJ12,BM12))</f>
        <v>43.75</v>
      </c>
      <c r="BO12" s="11">
        <f>IF(BD12&gt;0,BD12,"")</f>
        <v>6.7</v>
      </c>
      <c r="BP12" s="11">
        <f>IF(BE12&gt;0,BE12,"")</f>
        <v>12.14</v>
      </c>
      <c r="BQ12" s="11">
        <f>IF(SUM(BB12:BE12)-BF12&gt;0,SUM(BB12:BE12)-BF12,"")</f>
        <v>30.44</v>
      </c>
      <c r="BR12" s="11">
        <f>IF(SUM(BN12,BQ12)&gt;0,SUM(BN12,BQ12),"")</f>
        <v>74.19</v>
      </c>
      <c r="BS12" s="22">
        <v>7.8</v>
      </c>
      <c r="BT12" s="22">
        <v>9.5</v>
      </c>
      <c r="BU12" s="22">
        <v>9.1</v>
      </c>
      <c r="BV12" s="22">
        <v>16.420000000000002</v>
      </c>
      <c r="BW12" s="22">
        <v>0</v>
      </c>
      <c r="BX12" s="22">
        <v>8.0500000000000007</v>
      </c>
      <c r="BY12" s="22">
        <v>9.15</v>
      </c>
      <c r="BZ12" s="22">
        <v>9.1</v>
      </c>
      <c r="CA12" s="22">
        <v>18.04</v>
      </c>
      <c r="CB12" s="22">
        <v>0</v>
      </c>
      <c r="CC12" s="22">
        <v>7.6</v>
      </c>
      <c r="CD12" s="22">
        <v>9.4</v>
      </c>
      <c r="CE12" s="22">
        <v>9.1</v>
      </c>
      <c r="CF12" s="22">
        <v>17.760000000000002</v>
      </c>
      <c r="CG12" s="22">
        <v>0</v>
      </c>
      <c r="CH12" s="27"/>
      <c r="CI12" s="38">
        <f>IF(BU12&gt;0,BU12,"")</f>
        <v>9.1</v>
      </c>
      <c r="CJ12" s="38">
        <f>IF(BV12&gt;0,BV12,"")</f>
        <v>16.420000000000002</v>
      </c>
      <c r="CK12" s="40">
        <f>IF(SUM(BS12:BV12)-BW12&gt;0,SUM(BS12:BV12)-BW12,"")</f>
        <v>42.82</v>
      </c>
      <c r="CL12" s="40">
        <f>IF(BZ12&gt;0,BZ12,"")</f>
        <v>9.1</v>
      </c>
      <c r="CM12" s="40">
        <f>IF(CA12&gt;0,CA12,"")</f>
        <v>18.04</v>
      </c>
      <c r="CN12" s="40">
        <f>IF(SUM(BX12:CA12)-CB12&gt;0,SUM(BX12:CA12)-CB12,"")</f>
        <v>44.34</v>
      </c>
      <c r="CO12" s="40">
        <f>IF(CK12="","",MAX(CK12,CN12))</f>
        <v>44.34</v>
      </c>
      <c r="CP12" s="40">
        <f>IF(CE12&gt;0,CE12,"")</f>
        <v>9.1</v>
      </c>
      <c r="CQ12" s="40">
        <f>IF(CF12&gt;0,CF12,"")</f>
        <v>17.760000000000002</v>
      </c>
      <c r="CR12" s="40">
        <f>IF(SUM(CC12:CF12)-CG12&gt;0,SUM(CC12:CF12)-CG12,"")</f>
        <v>43.86</v>
      </c>
      <c r="CS12" s="40">
        <f>IF(SUM(CO12,CR12)&gt;0,SUM(CO12,CR12),"")</f>
        <v>88.2</v>
      </c>
      <c r="CT12" s="51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1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0" t="str">
        <f>IF(CX12&gt;0,CX12,"")</f>
        <v/>
      </c>
      <c r="DQ12" s="40" t="str">
        <f>IF(CY12&gt;0,CY12,"")</f>
        <v/>
      </c>
      <c r="DR12" s="40" t="str">
        <f>IF(SUM(CV12:CY12)-CZ12&gt;0,SUM(CV12:CY12)-CZ12,"")</f>
        <v/>
      </c>
      <c r="DS12" s="40" t="str">
        <f>IF(DC12&gt;0,DC12,"")</f>
        <v/>
      </c>
      <c r="DT12" s="40" t="str">
        <f>IF(DD12&gt;0,DD12,"")</f>
        <v/>
      </c>
      <c r="DU12" s="40" t="str">
        <f>IF(SUM(DA12:DD12)-DE12&gt;0,SUM(DA12:DD12)-DE12,"")</f>
        <v/>
      </c>
      <c r="DV12" s="40" t="str">
        <f>IF(MAX(DR12,DU12)&gt;0,MAX(DR12,DU12),"")</f>
        <v/>
      </c>
      <c r="DW12" s="40" t="str">
        <f>IF(DH12&gt;0,DH12,"")</f>
        <v/>
      </c>
      <c r="DX12" s="40" t="str">
        <f>IF(DI12&gt;0,DI12,"")</f>
        <v/>
      </c>
      <c r="DY12" s="40" t="str">
        <f>IF(SUM(DF12:DI12)-DJ12&gt;0,SUM(DF12:DI12)-DJ12,"")</f>
        <v/>
      </c>
      <c r="DZ12" s="40" t="str">
        <f>IF(DM12&gt;0,DM12,"")</f>
        <v/>
      </c>
      <c r="EA12" s="40" t="str">
        <f>IF(DN12&gt;0,DN12,"")</f>
        <v/>
      </c>
      <c r="EB12" s="40" t="str">
        <f>IF(SUM(DK12:DN12)-DO12&gt;0,SUM(DK12:DN12)-DO12,"")</f>
        <v/>
      </c>
      <c r="EC12" s="40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0" t="str">
        <f>IF(FN12&gt;0,FN12,"")</f>
        <v/>
      </c>
      <c r="GG12" s="40" t="str">
        <f>IF(FO12&gt;0,FO12,"")</f>
        <v/>
      </c>
      <c r="GH12" s="40" t="str">
        <f>IF(SUM(FL12:FO12)-FP12&gt;0,SUM(FL12:FO12)-FP12,"")</f>
        <v/>
      </c>
      <c r="GI12" s="40" t="str">
        <f>IF(FS12&gt;0,FS12,"")</f>
        <v/>
      </c>
      <c r="GJ12" s="40" t="str">
        <f>IF(FT12&gt;0,FT12,"")</f>
        <v/>
      </c>
      <c r="GK12" s="40" t="str">
        <f>IF(SUM(FQ12:FT12)-FU12&gt;0,SUM(FQ12:FT12)-FU12,"")</f>
        <v/>
      </c>
      <c r="GL12" s="40" t="str">
        <f>IF(MAX(GH12,GK12)&gt;0,MAX(GH12,GK12),"")</f>
        <v/>
      </c>
      <c r="GM12" s="40" t="str">
        <f>IF(FX12&gt;0,FX12,"")</f>
        <v/>
      </c>
      <c r="GN12" s="40" t="str">
        <f>IF(FY12&gt;0,FY12,"")</f>
        <v/>
      </c>
      <c r="GO12" s="40" t="str">
        <f>IF(SUM(FV12:FY12)-FZ12&gt;0,SUM(FV12:FY12)-FZ12,"")</f>
        <v/>
      </c>
      <c r="GP12" s="40" t="str">
        <f>IF(GC12&gt;0,GC12,"")</f>
        <v/>
      </c>
      <c r="GQ12" s="40" t="str">
        <f>IF(GD12&gt;0,GD12,"")</f>
        <v/>
      </c>
      <c r="GR12" s="40" t="str">
        <f>IF(SUM(GA12:GD12)-GE12&gt;0,SUM(GA12:GD12)-GE12,"")</f>
        <v/>
      </c>
      <c r="GS12" s="40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0" t="str">
        <f>IF(ID12&gt;0,ID12,"")</f>
        <v/>
      </c>
      <c r="IW12" s="40" t="str">
        <f>IF(IE12&gt;0,IE12,"")</f>
        <v/>
      </c>
      <c r="IX12" s="40" t="str">
        <f>IF(SUM(IB12:IE12)-IF12&gt;0,SUM(IB12:IE12)-IF12,"")</f>
        <v/>
      </c>
      <c r="IY12" s="40" t="str">
        <f>IF(II12&gt;0,II12,"")</f>
        <v/>
      </c>
      <c r="IZ12" s="40" t="str">
        <f>IF(IJ12&gt;0,IJ12,"")</f>
        <v/>
      </c>
      <c r="JA12" s="40" t="str">
        <f>IF(SUM(IG12:IJ12)-IK12&gt;0,SUM(IG12:IJ12)-IK12,"")</f>
        <v/>
      </c>
      <c r="JB12" s="40" t="str">
        <f>IF(MAX(IX12,JA12)&gt;0,MAX(IX12,JA12),"")</f>
        <v/>
      </c>
      <c r="JC12" s="40" t="str">
        <f>IF(IN12&gt;0,IN12,"")</f>
        <v/>
      </c>
      <c r="JD12" s="40" t="str">
        <f>IF(IO12&gt;0,IO12,"")</f>
        <v/>
      </c>
      <c r="JE12" s="40" t="str">
        <f>IF(SUM(IL12:IO12)-IP12&gt;0,SUM(IL12:IO12)-IP12,"")</f>
        <v/>
      </c>
      <c r="JF12" s="40" t="str">
        <f>IF(IS12&gt;0,IS12,"")</f>
        <v/>
      </c>
      <c r="JG12" s="40" t="str">
        <f>IF(IT12&gt;0,IT12,"")</f>
        <v/>
      </c>
      <c r="JH12" s="40" t="str">
        <f>IF(SUM(IQ12:IT12)-IU12&gt;0,SUM(IQ12:IT12)-IU12,"")</f>
        <v/>
      </c>
      <c r="JI12" s="40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0" t="str">
        <f>IF(KT12&gt;0,KT12,"")</f>
        <v/>
      </c>
      <c r="LM12" s="40" t="str">
        <f>IF(KU12&gt;0,KU12,"")</f>
        <v/>
      </c>
      <c r="LN12" s="40" t="str">
        <f>IF(SUM(KR12:KU12)-KV12&gt;0,SUM(KR12:KU12)-KV12,"")</f>
        <v/>
      </c>
      <c r="LO12" s="40" t="str">
        <f>IF(KY12&gt;0,KY12,"")</f>
        <v/>
      </c>
      <c r="LP12" s="40" t="str">
        <f>IF(KZ12&gt;0,KZ12,"")</f>
        <v/>
      </c>
      <c r="LQ12" s="40" t="str">
        <f>IF(SUM(KW12:KZ12)-LA12&gt;0,SUM(KW12:KZ12)-LA12,"")</f>
        <v/>
      </c>
      <c r="LR12" s="40" t="str">
        <f>IF(MAX(LN12,LQ12)&gt;0,MAX(LN12,LQ12),"")</f>
        <v/>
      </c>
      <c r="LS12" s="40" t="str">
        <f>IF(LD12&gt;0,LD12,"")</f>
        <v/>
      </c>
      <c r="LT12" s="40" t="str">
        <f>IF(LE12&gt;0,LE12,"")</f>
        <v/>
      </c>
      <c r="LU12" s="40" t="str">
        <f>IF(SUM(LB12:LE12)-LF12&gt;0,SUM(LB12:LE12)-LF12,"")</f>
        <v/>
      </c>
      <c r="LV12" s="40" t="str">
        <f>IF(LI12&gt;0,LI12,"")</f>
        <v/>
      </c>
      <c r="LW12" s="40" t="str">
        <f>IF(LJ12&gt;0,LJ12,"")</f>
        <v/>
      </c>
      <c r="LX12" s="40" t="str">
        <f>IF(SUM(LG12:LJ12)-LK12&gt;0,SUM(LG12:LJ12)-LK12,"")</f>
        <v/>
      </c>
      <c r="LY12" s="40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0" t="str">
        <f>IF(NJ12&gt;0,NJ12,"")</f>
        <v/>
      </c>
      <c r="OC12" s="40" t="str">
        <f>IF(NK12&gt;0,NK12,"")</f>
        <v/>
      </c>
      <c r="OD12" s="40" t="str">
        <f>IF(SUM(NH12:NK12)-NL12&gt;0,SUM(NH12:NK12)-NL12,"")</f>
        <v/>
      </c>
      <c r="OE12" s="40" t="str">
        <f>IF(NO12&gt;0,NO12,"")</f>
        <v/>
      </c>
      <c r="OF12" s="40" t="str">
        <f>IF(NP12&gt;0,NP12,"")</f>
        <v/>
      </c>
      <c r="OG12" s="40" t="str">
        <f>IF(SUM(NM12:NP12)-NQ12&gt;0,SUM(NM12:NP12)-NQ12,"")</f>
        <v/>
      </c>
      <c r="OH12" s="40" t="str">
        <f>IF(MAX(OD12,OG12)&gt;0,MAX(OD12,OG12),"")</f>
        <v/>
      </c>
      <c r="OI12" s="40" t="str">
        <f>IF(NT12&gt;0,NT12,"")</f>
        <v/>
      </c>
      <c r="OJ12" s="40" t="str">
        <f>IF(NU12&gt;0,NU12,"")</f>
        <v/>
      </c>
      <c r="OK12" s="40" t="str">
        <f>IF(SUM(NR12:NU12)-NV12&gt;0,SUM(NR12:NU12)-NV12,"")</f>
        <v/>
      </c>
      <c r="OL12" s="40" t="str">
        <f>IF(NY12&gt;0,NY12,"")</f>
        <v/>
      </c>
      <c r="OM12" s="40" t="str">
        <f>IF(NZ12&gt;0,NZ12,"")</f>
        <v/>
      </c>
      <c r="ON12" s="40" t="str">
        <f>IF(SUM(NW12:NZ12)-OA12&gt;0,SUM(NW12:NZ12)-OA12,"")</f>
        <v/>
      </c>
      <c r="OO12" s="40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0" t="str">
        <f>IF(PZ12&gt;0,PZ12,"")</f>
        <v/>
      </c>
      <c r="QS12" s="40" t="str">
        <f>IF(QA12&gt;0,QA12,"")</f>
        <v/>
      </c>
      <c r="QT12" s="40" t="str">
        <f>IF(SUM(PX12:QA12)-QB12&gt;0,SUM(PX12:QA12)-QB12,"")</f>
        <v/>
      </c>
      <c r="QU12" s="40" t="str">
        <f>IF(QE12&gt;0,QE12,"")</f>
        <v/>
      </c>
      <c r="QV12" s="40" t="str">
        <f>IF(QF12&gt;0,QF12,"")</f>
        <v/>
      </c>
      <c r="QW12" s="40" t="str">
        <f>IF(SUM(QC12:QF12)-QG12&gt;0,SUM(QC12:QF12)-QG12,"")</f>
        <v/>
      </c>
      <c r="QX12" s="40" t="str">
        <f>IF(MAX(QT12,QW12)&gt;0,MAX(QT12,QW12),"")</f>
        <v/>
      </c>
      <c r="QY12" s="40" t="str">
        <f>IF(QJ12&gt;0,QJ12,"")</f>
        <v/>
      </c>
      <c r="QZ12" s="40" t="str">
        <f>IF(QK12&gt;0,QK12,"")</f>
        <v/>
      </c>
      <c r="RA12" s="40" t="str">
        <f>IF(SUM(QH12:QK12)-QL12&gt;0,SUM(QH12:QK12)-QL12,"")</f>
        <v/>
      </c>
      <c r="RB12" s="40" t="str">
        <f>IF(QO12&gt;0,QO12,"")</f>
        <v/>
      </c>
      <c r="RC12" s="40" t="str">
        <f>IF(QP12&gt;0,QP12,"")</f>
        <v/>
      </c>
      <c r="RD12" s="40" t="str">
        <f>IF(SUM(QM12:QP12)-QQ12&gt;0,SUM(QM12:QP12)-QQ12,"")</f>
        <v/>
      </c>
      <c r="RE12" s="40" t="str">
        <f>IF(SUM(QX12,RA12,RD12)&gt;0,SUM(QX12,RA12,RD12),"")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0" t="str">
        <f>IF(SP12&gt;0,SP12,"")</f>
        <v/>
      </c>
      <c r="TI12" s="40" t="str">
        <f>IF(SQ12&gt;0,SQ12,"")</f>
        <v/>
      </c>
      <c r="TJ12" s="40" t="str">
        <f>IF(SUM(SN12:SQ12)-SR12&gt;0,SUM(SN12:SQ12)-SR12,"")</f>
        <v/>
      </c>
      <c r="TK12" s="40" t="str">
        <f>IF(SU12&gt;0,SU12,"")</f>
        <v/>
      </c>
      <c r="TL12" s="40" t="str">
        <f>IF(SV12&gt;0,SV12,"")</f>
        <v/>
      </c>
      <c r="TM12" s="40" t="str">
        <f>IF(SUM(SS12:SV12)-SW12&gt;0,SUM(SS12:SV12)-SW12,"")</f>
        <v/>
      </c>
      <c r="TN12" s="40" t="str">
        <f>IF(MAX(TJ12,TM12)&gt;0,MAX(TJ12,TM12),"")</f>
        <v/>
      </c>
      <c r="TO12" s="40" t="str">
        <f>IF(SZ12&gt;0,SZ12,"")</f>
        <v/>
      </c>
      <c r="TP12" s="40" t="str">
        <f>IF(TA12&gt;0,TA12,"")</f>
        <v/>
      </c>
      <c r="TQ12" s="40" t="str">
        <f>IF(SUM(SX12:TA12)-TB12&gt;0,SUM(SX12:TA12)-TB12,"")</f>
        <v/>
      </c>
      <c r="TR12" s="40" t="str">
        <f>IF(TE12&gt;0,TE12,"")</f>
        <v/>
      </c>
      <c r="TS12" s="40" t="str">
        <f>IF(TF12&gt;0,TF12,"")</f>
        <v/>
      </c>
      <c r="TT12" s="40" t="str">
        <f>IF(SUM(TC12:TF12)-TG12&gt;0,SUM(TC12:TF12)-TG12,"")</f>
        <v/>
      </c>
      <c r="TU12" s="40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0" t="str">
        <f>IF(VF12&gt;0,VF12,"")</f>
        <v/>
      </c>
      <c r="VY12" s="40" t="str">
        <f>IF(VG12&gt;0,VG12,"")</f>
        <v/>
      </c>
      <c r="VZ12" s="40" t="str">
        <f>IF(SUM(VD12:VG12)-VH12&gt;0,SUM(VD12:VG12)-VH12,"")</f>
        <v/>
      </c>
      <c r="WA12" s="40" t="str">
        <f>IF(VK12&gt;0,VK12,"")</f>
        <v/>
      </c>
      <c r="WB12" s="40" t="str">
        <f>IF(VL12&gt;0,VL12,"")</f>
        <v/>
      </c>
      <c r="WC12" s="40" t="str">
        <f>IF(SUM(VI12:VL12)-VM12&gt;0,SUM(VI12:VL12)-VM12,"")</f>
        <v/>
      </c>
      <c r="WD12" s="40" t="str">
        <f>IF(MAX(VZ12,WC12)&gt;0,MAX(VZ12,WC12),"")</f>
        <v/>
      </c>
      <c r="WE12" s="40" t="str">
        <f>IF(VP12&gt;0,VP12,"")</f>
        <v/>
      </c>
      <c r="WF12" s="40" t="str">
        <f>IF(VQ12&gt;0,VQ12,"")</f>
        <v/>
      </c>
      <c r="WG12" s="40" t="str">
        <f>IF(SUM(VN12:VQ12)-VR12&gt;0,SUM(VN12:VQ12)-VR12,"")</f>
        <v/>
      </c>
      <c r="WH12" s="40" t="str">
        <f>IF(VU12&gt;0,VU12,"")</f>
        <v/>
      </c>
      <c r="WI12" s="40" t="str">
        <f>IF(VV12&gt;0,VV12,"")</f>
        <v/>
      </c>
      <c r="WJ12" s="40" t="str">
        <f>IF(SUM(VS12:VV12)-VW12&gt;0,SUM(VS12:VV12)-VW12,"")</f>
        <v/>
      </c>
      <c r="WK12" s="40" t="str">
        <f>IF(SUM(WD12,WG12,WJ12)&gt;0,SUM(WD12,WG12,WJ12),"")</f>
        <v/>
      </c>
      <c r="WL12" s="26">
        <f>IF($CH12="P",BS12,(BS12+AR12)/2)</f>
        <v>5.0999999999999996</v>
      </c>
      <c r="WM12" s="26">
        <f>IF($CH12="P",BT12,(BT12+AS12)/2)</f>
        <v>6.1749999999999998</v>
      </c>
      <c r="WN12" s="26">
        <f>IF($CH12="P",BU12,(BU12+AT12)/2)</f>
        <v>6.25</v>
      </c>
      <c r="WO12" s="26">
        <f>IF($CH12="P",BV12,(BV12+AU12)/2)</f>
        <v>10.55</v>
      </c>
      <c r="WP12" s="26">
        <f>IF($CH12="P",BW12,(BW12+AV12)/2)</f>
        <v>0</v>
      </c>
      <c r="WQ12" s="26">
        <f>IF($CH12="P",BX12,(BX12+AW12)/2)</f>
        <v>7.9</v>
      </c>
      <c r="WR12" s="26">
        <f>IF($CH12="P",BY12,(BY12+AX12)/2)</f>
        <v>9.2250000000000014</v>
      </c>
      <c r="WS12" s="26">
        <f>IF($CH12="P",BZ12,(BZ12+AY12)/2)</f>
        <v>9.1</v>
      </c>
      <c r="WT12" s="26">
        <f>IF($CH12="P",CA12,(CA12+AZ12)/2)</f>
        <v>17.82</v>
      </c>
      <c r="WU12" s="26">
        <f>IF($CH12="P",CB12,(CB12+BA12)/2)</f>
        <v>0</v>
      </c>
      <c r="WV12" s="26">
        <f>IF($CH12="P",CC12,(CC12+BB12)/2)</f>
        <v>6.4249999999999998</v>
      </c>
      <c r="WW12" s="26">
        <f>IF($CH12="P",CD12,(CD12+BC12)/2)</f>
        <v>7.875</v>
      </c>
      <c r="WX12" s="26">
        <f>IF($CH12="P",CE12,(CE12+BD12)/2)</f>
        <v>7.9</v>
      </c>
      <c r="WY12" s="26">
        <f>IF($CH12="P",CF12,(CF12+BE12)/2)</f>
        <v>14.950000000000001</v>
      </c>
      <c r="WZ12" s="26">
        <f>IF($CH12="P",CG12,(CG12+BF12)/2)</f>
        <v>0</v>
      </c>
      <c r="XA12" s="28" t="s">
        <v>55</v>
      </c>
      <c r="XB12" s="11">
        <f>IF(WN12&gt;0,WN12,"")</f>
        <v>6.25</v>
      </c>
      <c r="XC12" s="11">
        <f>IF(WO12&gt;0,WO12,"")</f>
        <v>10.55</v>
      </c>
      <c r="XD12" s="11">
        <f>IF(SUM(WL12:WO12)-WP12&gt;0,SUM(WL12:WO12)-WP12,"")</f>
        <v>28.074999999999999</v>
      </c>
      <c r="XE12" s="11">
        <f>IF(WS12&gt;0,WS12,"")</f>
        <v>9.1</v>
      </c>
      <c r="XF12" s="11">
        <f>IF(WT12&gt;0,WT12,"")</f>
        <v>17.82</v>
      </c>
      <c r="XG12" s="11">
        <f>IF(SUM(WQ12:WT12)-WU12&gt;0,SUM(WQ12:WT12)-WU12,"")</f>
        <v>44.045000000000002</v>
      </c>
      <c r="XH12" s="11">
        <f>IF(MAX(XD12,XG12)&gt;0,MAX(XD12,XG12),"")</f>
        <v>44.045000000000002</v>
      </c>
      <c r="XI12" s="11">
        <f>IF(WX12&gt;0,WX12,"")</f>
        <v>7.9</v>
      </c>
      <c r="XJ12" s="11">
        <f>IF(WY12&gt;0,WY12,"")</f>
        <v>14.950000000000001</v>
      </c>
      <c r="XK12" s="11">
        <f>IF(SUM(WV12:WY12)-WZ12&gt;0,SUM(WV12:WY12)-WZ12,"")</f>
        <v>37.150000000000006</v>
      </c>
      <c r="XL12" s="11">
        <f>IF(SUM(XH12,XK12)&gt;0,SUM(XH12,XK12),"")</f>
        <v>81.195000000000007</v>
      </c>
    </row>
    <row r="13" spans="1:636" x14ac:dyDescent="0.2">
      <c r="A13" s="4" cm="1">
        <f t="array" ref="A13">IF(AND(H13&lt;&gt;"",H13&lt;&gt;"No DD"),SUMPRODUCT((H$4:H$20&lt;&gt;"")*(H$4:H$20&lt;&gt;"No DD")*(E$4:E$20&gt;E13))+1,IF(H13="No DD",SUMPRODUCT((H$4:H$20="No DD")*(E$4:E$20&gt;E13))+1+SUMPRODUCT((H$4:H$20&lt;&gt;"")*(H$4:H$20&lt;&gt;"No DD")),""))</f>
        <v>10</v>
      </c>
      <c r="B13" s="5" t="s">
        <v>241</v>
      </c>
      <c r="C13" s="4" t="s">
        <v>240</v>
      </c>
      <c r="D13" s="4" t="s">
        <v>174</v>
      </c>
      <c r="E13" s="9">
        <f>SUM(J13,L13,N13)</f>
        <v>80.67</v>
      </c>
      <c r="F13" s="3" t="str">
        <f>IF(OR(AND(AG13&gt;=AQ$22,AG13&lt;&gt;"",AI13&gt;=AQ$26,AI13&lt;&gt;"",AF13=""),AND(AJ13&gt;=AQ$22,AJ13&lt;&gt;"",AL13&gt;=AQ$26,AL13&lt;&gt;"",AF13=""),AND(AN13&gt;=AQ$22,AN13&lt;&gt;"",AP13&gt;=AQ$26,AP13&lt;&gt;"",AF13=""),AND(BH13&gt;=BR$22,BH13&lt;&gt;"",BJ13&gt;=BR$26,BJ13&lt;&gt;"",BG13=""),AND(BK13&gt;=BR$22,BK13&lt;&gt;"",BM13&gt;=BR$26,BM13&lt;&gt;"",BG13=""),AND(BO13&gt;=BR$22,BO13&lt;&gt;"",BQ13&gt;=BR$26,BQ13&lt;&gt;"",BG13=""),AND(CI13&gt;=CS$22,CI13&lt;&gt;"",CK13&gt;=CS$26,CK13&lt;&gt;"",CH13=""),AND(CL13&gt;=CS$22,CL13&lt;&gt;"",CN13&gt;=CS$26,CN13&lt;&gt;"",CH13=""),AND(CP13&gt;=CS$22,CP13&lt;&gt;"",CR13&gt;=CS$26,CR13&lt;&gt;"",CH13=""),AND(DP13&gt;=EC$22,DP13&lt;&gt;"",DR13&gt;=EC$26,DR13&lt;&gt;""),AND(DS13&gt;=EC$22,DS13&lt;&gt;"",DU13&gt;=EC$26,DU13&lt;&gt;""),AND(DW13&gt;=EC$22,DW13&lt;&gt;"",DY13&gt;=EC$26,DY13&lt;&gt;""),AND(DZ13&gt;=EC$22,DZ13&lt;&gt;"",EB13&gt;=EC$26,EB13&lt;&gt;""),AND(EX13&gt;=FK$22,EX13&lt;&gt;"",EZ13&gt;=FK$26,EZ13&lt;&gt;""),AND(FA13&gt;=FK$22,FA13&lt;&gt;"",FC13&gt;=FK$26,FC13&lt;&gt;""),AND(FE13&gt;=FK$22,FE13&lt;&gt;"",FG13&gt;=FK$26,FG13&lt;&gt;""),AND(FH13&gt;=FK$22,FH13&lt;&gt;"",FJ13&gt;=FK$26,FJ13&lt;&gt;""),AND(GF13&gt;=GS$22,GF13&lt;&gt;"",GH13&gt;=GS$26,GH13&lt;&gt;""),AND(GI13&gt;=GS$22,GI13&lt;&gt;"",GK13&gt;=GS$26,GK13&lt;&gt;""),AND(GM13&gt;=GS$22,GM13&lt;&gt;"",GO13&gt;=GS$26,GO13&lt;&gt;""),AND(GP13&gt;=GS$22,GP13&lt;&gt;"",GR13&gt;=GS$26,GR13&lt;&gt;""),AND(HN13&gt;=IA$22,HN13&lt;&gt;"",HP13&gt;=IA$26,HP13&lt;&gt;""),AND(HQ13&gt;=IA$22,HQ13&lt;&gt;"",HS13&gt;=IA$26,HS13&lt;&gt;""),AND(HU13&gt;=IA$22,HU13&lt;&gt;"",HW13&gt;=IA$26,HW13&lt;&gt;""),AND(HX13&gt;=IA$22,HX13&lt;&gt;"",HZ13&gt;=IA$26,HZ13&lt;&gt;""),AND(IV13&gt;=JI$22,IV13&lt;&gt;"",IX13&gt;=JI$26,IX13&lt;&gt;""),AND(IY13&gt;=JI$22,IY13&lt;&gt;"",JA13&gt;=JI$26,JA13&lt;&gt;""),AND(JC13&gt;=JI$22,JC13&lt;&gt;"",JE13&gt;=JI$26,JE13&lt;&gt;""),AND(JF13&gt;=JI$22,JF13&lt;&gt;"",JH13&gt;=JI$26,JH13&lt;&gt;""),AND(KD13&gt;=KQ$22,KD13&lt;&gt;"",KF13&gt;=KQ$26,KF13&lt;&gt;""),AND(KG13&gt;=KQ$22,KG13&lt;&gt;"",KI13&gt;=KQ$26,KI13&lt;&gt;""),AND(KK13&gt;=KQ$22,KK13&lt;&gt;"",KM13&gt;=KQ$26,KM13&lt;&gt;""),AND(KN13&gt;=KQ$22,KN13&lt;&gt;"",KP13&gt;=KQ$26,KP13&lt;&gt;""),AND(LL13&gt;=LY$22,LL13&lt;&gt;"",LN13&gt;=LY$26,LN13&lt;&gt;""),AND(LO13&gt;=LY$22,LO13&lt;&gt;"",LQ13&gt;=LY$26,LQ13&lt;&gt;""),AND(LS13&gt;=LY$22,LS13&lt;&gt;"",LU13&gt;=LY$26,LU13&lt;&gt;""),AND(LV13&gt;=LY$22,LV13&lt;&gt;"",LX13&gt;=LY$26,LX13&lt;&gt;""),AND(MT13&gt;=NG$22,MT13&lt;&gt;"",MV13&gt;=NG$26,MV13&lt;&gt;""),AND(MW13&gt;=NG$22,MW13&lt;&gt;"",MY13&gt;=NG$26,MY13&lt;&gt;""),AND(NA13&gt;=NG$22,NA13&lt;&gt;"",NC13&gt;=NG$26,NC13&lt;&gt;""),AND(ND13&gt;=NG$22,ND13&lt;&gt;"",NF13&gt;=NG$26,NF13&lt;&gt;""),AND(OB13&gt;=OO$22,OB13&lt;&gt;"",OD13&gt;=OO$26,OD13&lt;&gt;""),AND(OE13&gt;=OO$22,OE13&lt;&gt;"",OG13&gt;=OO$26,OG13&lt;&gt;""),AND(OI13&gt;=OO$22,OI13&lt;&gt;"",OK13&gt;=OO$26,OK13&lt;&gt;""),AND(OL13&gt;=OO$22,OL13&lt;&gt;"",ON13&gt;=OO$26,ON13&lt;&gt;""),AND(PJ13&gt;=PW$22,PJ13&lt;&gt;"",PL13&gt;=PW$26,PL13&lt;&gt;""),AND(PM13&gt;=PW$22,PM13&lt;&gt;"",PO13&gt;=PW$26,PO13&lt;&gt;""),AND(PQ13&gt;=PW$22,PQ13&lt;&gt;"",PS13&gt;=PW$26,PS13&lt;&gt;""),AND(PT13&gt;=PW$22,PT13&lt;&gt;"",PV13&gt;=PW$26,PV13&lt;&gt;""),AND(QR13&gt;=RE$22,QR13&lt;&gt;"",QT13&gt;=RE$26,QT13&lt;&gt;""),AND(QU13&gt;=RE$22,QU13&lt;&gt;"",QW13&gt;=RE$26,QW13&lt;&gt;""),AND(QY13&gt;=RE$22,QY13&lt;&gt;"",RA13&gt;=RE$26,RA13&lt;&gt;""),AND(RB13&gt;=RE$22,RB13&lt;&gt;"",RD13&gt;=RE$26,RD13&lt;&gt;""),AND(RZ13&gt;=SM$22,RZ13&lt;&gt;"",SB13&gt;=SM$26,SB13&lt;&gt;""),AND(SC13&gt;=SM$22,SC13&lt;&gt;"",SE13&gt;=SM$26,SE13&lt;&gt;""),AND(SG13&gt;=SM$22,SG13&lt;&gt;"",SI13&gt;=SM$26,SI13&lt;&gt;""),AND(SJ13&gt;=SM$22,SJ13&lt;&gt;"",SL13&gt;=SM$26,SL13&lt;&gt;""),AND(TH13&gt;=TU$22,TH13&lt;&gt;"",TJ13&gt;=TU$26,TJ13&lt;&gt;""),AND(TK13&gt;=TU$22,TK13&lt;&gt;"",TM13&gt;=TU$26,TM13&lt;&gt;""),AND(TO13&gt;=TU$22,TO13&lt;&gt;"",TQ13&gt;=TU$26,TQ13&lt;&gt;""),AND(TR13&gt;=TU$22,TR13&lt;&gt;"",TT13&gt;=TU$26,TT13&lt;&gt;""),AND(UP13&gt;=VC$22,UP13&lt;&gt;"",UR13&gt;=VC$26,UR13&lt;&gt;""),AND(US13&gt;=VC$22,US13&lt;&gt;"",UU13&gt;=VC$26,UU13&lt;&gt;""),AND(UW13&gt;=VC$22,UW13&lt;&gt;"",UY13&gt;=VC$26,UY13&lt;&gt;""),AND(UZ13&gt;=VC$22,UZ13&lt;&gt;"",VB13&gt;=VC$26,VB13&lt;&gt;""),AND(VX13&gt;=WK$22,VX13&lt;&gt;"",VZ13&gt;=WK$26,VZ13&lt;&gt;""),AND(WA13&gt;=WK$22,WA13&lt;&gt;"",WC13&gt;=WK$26,WC13&lt;&gt;""),AND(WE13&gt;=WK$22,WE13&lt;&gt;"",WG13&gt;=WK$26,WG13&lt;&gt;""),AND(WH13&gt;=WK$22,WH13&lt;&gt;"",WJ13&gt;=WK$26,WJ13&lt;&gt;"")),"P","")</f>
        <v/>
      </c>
      <c r="G13" s="3" t="str">
        <f>IF(OR(AND(AI13&gt;=AQ$26,AI13&lt;&gt;"",AF13=""),AND(AL13&gt;=AQ$26,AL13&lt;&gt;"",AF13=""),AND(AP13&gt;=AQ$26,AP13&lt;&gt;"",AF13=""),AND(BJ13&gt;=BR$26,BJ13&lt;&gt;"",BG13=""),AND(BM13&gt;=BR$26,BM13&lt;&gt;"",BG13=""),AND(BQ13&gt;=BR$26,BQ13&lt;&gt;"",BG13=""),AND(CK13&gt;=CS$26,CK13&lt;&gt;"",CH13=""),AND(CN13&gt;=CS$26,CN13&lt;&gt;"",CH13=""),AND(CR13&gt;=CS$26,CR13&lt;&gt;"",CH13=""),AND(DR13&gt;=EC$26,DR13&lt;&gt;""),AND(DU13&gt;=EC$26,DU13&lt;&gt;""),AND(DY13&gt;=EC$26,DY13&lt;&gt;""),AND(EB13&gt;=EC$26,EB13&lt;&gt;""),AND(EZ13&gt;=FK$26,EZ13&lt;&gt;""),AND(FC13&gt;=FK$26,FC13&lt;&gt;""),AND(FG13&gt;=FK$26,FG13&lt;&gt;""),AND(FJ13&gt;=FK$26,FJ13&lt;&gt;""),AND(GH13&gt;=GS$26,GH13&lt;&gt;""),AND(GK13&gt;=GS$26,GK13&lt;&gt;""),AND(GO13&gt;=GS$26,GO13&lt;&gt;""),AND(GR13&gt;=GS$26,GR13&lt;&gt;""),AND(HP13&gt;=IA$26,HP13&lt;&gt;""),AND(HS13&gt;=IA$26,HS13&lt;&gt;""),AND(HW13&gt;=IA$26,HW13&lt;&gt;""),AND(HZ13&gt;=IA$26,HZ13&lt;&gt;""),AND(IX13&gt;=JI$26,IX13&lt;&gt;""),AND(JA13&gt;=JI$26,JA13&lt;&gt;""),AND(JE13&gt;=JI$26,JE13&lt;&gt;""),AND(JH13&gt;=JI$26,JH13&lt;&gt;""),AND(KF13&gt;=KQ$26,KF13&lt;&gt;""),AND(KI13&gt;=KQ$26,KI13&lt;&gt;""),AND(KM13&gt;=KQ$26,KM13&lt;&gt;""),AND(KP13&gt;=KQ$26,KP13&lt;&gt;""),AND(LN13&gt;=LY$26,LN13&lt;&gt;""),AND(LQ13&gt;=LY$26,LQ13&lt;&gt;""),AND(LU13&gt;=LY$26,LU13&lt;&gt;""),AND(LX13&gt;=LY$26,LX13&lt;&gt;""),AND(MV13&gt;=NG$26,MV13&lt;&gt;""),AND(MY13&gt;=NG$26,MY13&lt;&gt;""),AND(NC13&gt;=NG$26,NC13&lt;&gt;""),AND(NF13&gt;=NG$26,NF13&lt;&gt;""),AND(OD13&gt;=OO$26,OD13&lt;&gt;""),AND(OG13&gt;=OO$26,OG13&lt;&gt;""),AND(OK13&gt;=OO$26,OK13&lt;&gt;""),AND(ON13&gt;=OO$26,ON13&lt;&gt;""),AND(PL13&gt;=PW$26,PL13&lt;&gt;""),AND(PO13&gt;=PW$26,PO13&lt;&gt;""),AND(PS13&gt;=PW$26,PS13&lt;&gt;""),AND(PV13&gt;=PW$26,PV13&lt;&gt;""),AND(QT13&gt;=RE$26,QT13&lt;&gt;""),AND(QW13&gt;=RE$26,QW13&lt;&gt;""),AND(RA13&gt;=RE$26,RA13&lt;&gt;""),AND(RD13&gt;=RE$26,RD13&lt;&gt;""),AND(SB13&gt;=SM$26,SB13&lt;&gt;""),AND(SE13&gt;=SM$26,SE13&lt;&gt;""),AND(SI13&gt;=SM$26,SI13&lt;&gt;""),AND(SL13&gt;=SM$26,SL13&lt;&gt;""),AND(TJ13&gt;=TU$26,TJ13&lt;&gt;""),AND(TM13&gt;=TU$26,TM13&lt;&gt;""),AND(TQ13&gt;=TU$26,TQ13&lt;&gt;""),AND(TT13&gt;=TU$26,TT13&lt;&gt;""),AND(UR13&gt;=VC$26,UR13&lt;&gt;""),AND(UU13&gt;=VC$26,UU13&lt;&gt;""),AND(UY13&gt;=VC$26,UY13&lt;&gt;""),AND(VB13&gt;=VC$26,VB13&lt;&gt;""),AND(VZ13&gt;=WK$26,VZ13&lt;&gt;""),AND(WC13&gt;=WK$26,WC13&lt;&gt;""),AND(WG13&gt;=WK$26,WG13&lt;&gt;""),AND(WJ13&gt;=WK$26,WJ13&lt;&gt;"")),"P","")</f>
        <v>P</v>
      </c>
      <c r="H13" s="36" t="str">
        <f>IF(AND(G13="P",F13=""),"No DD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Merit",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Excellence",IF(I13="P","Worlds Team",IF(F13="P","National Team","")))))</f>
        <v>No DD</v>
      </c>
      <c r="I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P","")</f>
        <v/>
      </c>
      <c r="J13" s="8">
        <f>IF(COUNT(AI13,AL13,AP13,BJ13,BM13,BQ13,CK13,CN13,CR13)&gt;0,LARGE((AI13,AL13,AP13,BJ13,BM13,BQ13,CK13,CN13,CR13),1),0)</f>
        <v>44.78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35.89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7"/>
      <c r="AG13" s="38" t="str">
        <f>IF(S13&gt;0,S13,"")</f>
        <v/>
      </c>
      <c r="AH13" s="38" t="str">
        <f>IF(T13&gt;0,T13,"")</f>
        <v/>
      </c>
      <c r="AI13" s="40" t="str">
        <f>IF(SUM(Q13:T13)-U13&gt;0,SUM(Q13:T13)-U13,"")</f>
        <v/>
      </c>
      <c r="AJ13" s="40" t="str">
        <f>IF(X13&gt;0,X13,"")</f>
        <v/>
      </c>
      <c r="AK13" s="40" t="str">
        <f>IF(Y13&gt;0,Y13,"")</f>
        <v/>
      </c>
      <c r="AL13" s="40" t="str">
        <f>IF(SUM(V13:Y13)-Z13&gt;0,SUM(V13:Y13)-Z13,"")</f>
        <v/>
      </c>
      <c r="AM13" s="40" t="str">
        <f>IF(AI13="","",MAX(AI13,AL13))</f>
        <v/>
      </c>
      <c r="AN13" s="40" t="str">
        <f>IF(AC13&gt;0,AC13,"")</f>
        <v/>
      </c>
      <c r="AO13" s="40" t="str">
        <f>IF(AD13&gt;0,AD13,"")</f>
        <v/>
      </c>
      <c r="AP13" s="40" t="str">
        <f>IF(SUM(AA13:AD13)-AE13&gt;0,SUM(AA13:AD13)-AE13,"")</f>
        <v/>
      </c>
      <c r="AQ13" s="40" t="str">
        <f>IF(SUM(AM13,AP13)&gt;0,SUM(AM13,AP13),"")</f>
        <v/>
      </c>
      <c r="AR13" s="26">
        <v>0.7</v>
      </c>
      <c r="AS13" s="26">
        <v>1</v>
      </c>
      <c r="AT13" s="26">
        <v>1.5</v>
      </c>
      <c r="AU13" s="26">
        <v>1.74</v>
      </c>
      <c r="AV13" s="26">
        <v>0</v>
      </c>
      <c r="AW13" s="26">
        <v>1.6</v>
      </c>
      <c r="AX13" s="26">
        <v>1.9</v>
      </c>
      <c r="AY13" s="26">
        <v>2.5</v>
      </c>
      <c r="AZ13" s="26">
        <v>3.3</v>
      </c>
      <c r="BA13" s="26">
        <v>0</v>
      </c>
      <c r="BB13" s="26"/>
      <c r="BC13" s="26"/>
      <c r="BD13" s="26"/>
      <c r="BE13" s="26"/>
      <c r="BF13" s="26"/>
      <c r="BG13" s="28"/>
      <c r="BH13" s="39">
        <f>IF(AT13&gt;0,AT13,"")</f>
        <v>1.5</v>
      </c>
      <c r="BI13" s="39">
        <f>IF(AU13&gt;0,AU13,"")</f>
        <v>1.74</v>
      </c>
      <c r="BJ13" s="11">
        <f>IF(SUM(AR13:AU13)-AV13&gt;0,SUM(AR13:AU13)-AV13,"")</f>
        <v>4.9400000000000004</v>
      </c>
      <c r="BK13" s="11">
        <f>IF(AY13&gt;0,AY13,"")</f>
        <v>2.5</v>
      </c>
      <c r="BL13" s="11">
        <f>IF(AZ13&gt;0,AZ13,"")</f>
        <v>3.3</v>
      </c>
      <c r="BM13" s="11">
        <f>IF(SUM(AW13:AZ13)-BA13&gt;0,SUM(AW13:AZ13)-BA13,"")</f>
        <v>9.3000000000000007</v>
      </c>
      <c r="BN13" s="11">
        <f>IF(BJ13="","",MAX(BJ13,BM13))</f>
        <v>9.3000000000000007</v>
      </c>
      <c r="BO13" s="11" t="str">
        <f>IF(BD13&gt;0,BD13,"")</f>
        <v/>
      </c>
      <c r="BP13" s="11" t="str">
        <f>IF(BE13&gt;0,BE13,"")</f>
        <v/>
      </c>
      <c r="BQ13" s="11" t="str">
        <f>IF(SUM(BB13:BE13)-BF13&gt;0,SUM(BB13:BE13)-BF13,"")</f>
        <v/>
      </c>
      <c r="BR13" s="11">
        <f>IF(SUM(BN13,BQ13)&gt;0,SUM(BN13,BQ13),"")</f>
        <v>9.3000000000000007</v>
      </c>
      <c r="BS13" s="22">
        <v>7.85</v>
      </c>
      <c r="BT13" s="22">
        <v>9.25</v>
      </c>
      <c r="BU13" s="22">
        <v>9.6</v>
      </c>
      <c r="BV13" s="22">
        <v>18.079999999999998</v>
      </c>
      <c r="BW13" s="22">
        <v>0</v>
      </c>
      <c r="BX13" s="22">
        <v>6.55</v>
      </c>
      <c r="BY13" s="22">
        <v>7.2</v>
      </c>
      <c r="BZ13" s="22">
        <v>7.6</v>
      </c>
      <c r="CA13" s="22">
        <v>14.54</v>
      </c>
      <c r="CB13" s="22">
        <v>0</v>
      </c>
      <c r="CC13" s="22">
        <v>4</v>
      </c>
      <c r="CD13" s="22">
        <v>4.3499999999999996</v>
      </c>
      <c r="CE13" s="22">
        <v>5.4</v>
      </c>
      <c r="CF13" s="22">
        <v>9.26</v>
      </c>
      <c r="CG13" s="22">
        <v>0</v>
      </c>
      <c r="CH13" s="27"/>
      <c r="CI13" s="38">
        <f>IF(BU13&gt;0,BU13,"")</f>
        <v>9.6</v>
      </c>
      <c r="CJ13" s="38">
        <f>IF(BV13&gt;0,BV13,"")</f>
        <v>18.079999999999998</v>
      </c>
      <c r="CK13" s="40">
        <f>IF(SUM(BS13:BV13)-BW13&gt;0,SUM(BS13:BV13)-BW13,"")</f>
        <v>44.78</v>
      </c>
      <c r="CL13" s="40">
        <f>IF(BZ13&gt;0,BZ13,"")</f>
        <v>7.6</v>
      </c>
      <c r="CM13" s="40">
        <f>IF(CA13&gt;0,CA13,"")</f>
        <v>14.54</v>
      </c>
      <c r="CN13" s="40">
        <f>IF(SUM(BX13:CA13)-CB13&gt;0,SUM(BX13:CA13)-CB13,"")</f>
        <v>35.89</v>
      </c>
      <c r="CO13" s="40">
        <f>IF(CK13="","",MAX(CK13,CN13))</f>
        <v>44.78</v>
      </c>
      <c r="CP13" s="40">
        <f>IF(CE13&gt;0,CE13,"")</f>
        <v>5.4</v>
      </c>
      <c r="CQ13" s="40">
        <f>IF(CF13&gt;0,CF13,"")</f>
        <v>9.26</v>
      </c>
      <c r="CR13" s="40">
        <f>IF(SUM(CC13:CF13)-CG13&gt;0,SUM(CC13:CF13)-CG13,"")</f>
        <v>23.009999999999998</v>
      </c>
      <c r="CS13" s="40">
        <f>IF(SUM(CO13,CR13)&gt;0,SUM(CO13,CR13),"")</f>
        <v>67.789999999999992</v>
      </c>
      <c r="CT13" s="51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1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0" t="str">
        <f>IF(CX13&gt;0,CX13,"")</f>
        <v/>
      </c>
      <c r="DQ13" s="40" t="str">
        <f>IF(CY13&gt;0,CY13,"")</f>
        <v/>
      </c>
      <c r="DR13" s="40" t="str">
        <f>IF(SUM(CV13:CY13)-CZ13&gt;0,SUM(CV13:CY13)-CZ13,"")</f>
        <v/>
      </c>
      <c r="DS13" s="40" t="str">
        <f>IF(DC13&gt;0,DC13,"")</f>
        <v/>
      </c>
      <c r="DT13" s="40" t="str">
        <f>IF(DD13&gt;0,DD13,"")</f>
        <v/>
      </c>
      <c r="DU13" s="40" t="str">
        <f>IF(SUM(DA13:DD13)-DE13&gt;0,SUM(DA13:DD13)-DE13,"")</f>
        <v/>
      </c>
      <c r="DV13" s="40" t="str">
        <f>IF(MAX(DR13,DU13)&gt;0,MAX(DR13,DU13),"")</f>
        <v/>
      </c>
      <c r="DW13" s="40" t="str">
        <f>IF(DH13&gt;0,DH13,"")</f>
        <v/>
      </c>
      <c r="DX13" s="40" t="str">
        <f>IF(DI13&gt;0,DI13,"")</f>
        <v/>
      </c>
      <c r="DY13" s="40" t="str">
        <f>IF(SUM(DF13:DI13)-DJ13&gt;0,SUM(DF13:DI13)-DJ13,"")</f>
        <v/>
      </c>
      <c r="DZ13" s="40" t="str">
        <f>IF(DM13&gt;0,DM13,"")</f>
        <v/>
      </c>
      <c r="EA13" s="40" t="str">
        <f>IF(DN13&gt;0,DN13,"")</f>
        <v/>
      </c>
      <c r="EB13" s="40" t="str">
        <f>IF(SUM(DK13:DN13)-DO13&gt;0,SUM(DK13:DN13)-DO13,"")</f>
        <v/>
      </c>
      <c r="EC13" s="40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0" t="str">
        <f>IF(FN13&gt;0,FN13,"")</f>
        <v/>
      </c>
      <c r="GG13" s="40" t="str">
        <f>IF(FO13&gt;0,FO13,"")</f>
        <v/>
      </c>
      <c r="GH13" s="40" t="str">
        <f>IF(SUM(FL13:FO13)-FP13&gt;0,SUM(FL13:FO13)-FP13,"")</f>
        <v/>
      </c>
      <c r="GI13" s="40" t="str">
        <f>IF(FS13&gt;0,FS13,"")</f>
        <v/>
      </c>
      <c r="GJ13" s="40" t="str">
        <f>IF(FT13&gt;0,FT13,"")</f>
        <v/>
      </c>
      <c r="GK13" s="40" t="str">
        <f>IF(SUM(FQ13:FT13)-FU13&gt;0,SUM(FQ13:FT13)-FU13,"")</f>
        <v/>
      </c>
      <c r="GL13" s="40" t="str">
        <f>IF(MAX(GH13,GK13)&gt;0,MAX(GH13,GK13),"")</f>
        <v/>
      </c>
      <c r="GM13" s="40" t="str">
        <f>IF(FX13&gt;0,FX13,"")</f>
        <v/>
      </c>
      <c r="GN13" s="40" t="str">
        <f>IF(FY13&gt;0,FY13,"")</f>
        <v/>
      </c>
      <c r="GO13" s="40" t="str">
        <f>IF(SUM(FV13:FY13)-FZ13&gt;0,SUM(FV13:FY13)-FZ13,"")</f>
        <v/>
      </c>
      <c r="GP13" s="40" t="str">
        <f>IF(GC13&gt;0,GC13,"")</f>
        <v/>
      </c>
      <c r="GQ13" s="40" t="str">
        <f>IF(GD13&gt;0,GD13,"")</f>
        <v/>
      </c>
      <c r="GR13" s="40" t="str">
        <f>IF(SUM(GA13:GD13)-GE13&gt;0,SUM(GA13:GD13)-GE13,"")</f>
        <v/>
      </c>
      <c r="GS13" s="40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0" t="str">
        <f>IF(ID13&gt;0,ID13,"")</f>
        <v/>
      </c>
      <c r="IW13" s="40" t="str">
        <f>IF(IE13&gt;0,IE13,"")</f>
        <v/>
      </c>
      <c r="IX13" s="40" t="str">
        <f>IF(SUM(IB13:IE13)-IF13&gt;0,SUM(IB13:IE13)-IF13,"")</f>
        <v/>
      </c>
      <c r="IY13" s="40" t="str">
        <f>IF(II13&gt;0,II13,"")</f>
        <v/>
      </c>
      <c r="IZ13" s="40" t="str">
        <f>IF(IJ13&gt;0,IJ13,"")</f>
        <v/>
      </c>
      <c r="JA13" s="40" t="str">
        <f>IF(SUM(IG13:IJ13)-IK13&gt;0,SUM(IG13:IJ13)-IK13,"")</f>
        <v/>
      </c>
      <c r="JB13" s="40" t="str">
        <f>IF(MAX(IX13,JA13)&gt;0,MAX(IX13,JA13),"")</f>
        <v/>
      </c>
      <c r="JC13" s="40" t="str">
        <f>IF(IN13&gt;0,IN13,"")</f>
        <v/>
      </c>
      <c r="JD13" s="40" t="str">
        <f>IF(IO13&gt;0,IO13,"")</f>
        <v/>
      </c>
      <c r="JE13" s="40" t="str">
        <f>IF(SUM(IL13:IO13)-IP13&gt;0,SUM(IL13:IO13)-IP13,"")</f>
        <v/>
      </c>
      <c r="JF13" s="40" t="str">
        <f>IF(IS13&gt;0,IS13,"")</f>
        <v/>
      </c>
      <c r="JG13" s="40" t="str">
        <f>IF(IT13&gt;0,IT13,"")</f>
        <v/>
      </c>
      <c r="JH13" s="40" t="str">
        <f>IF(SUM(IQ13:IT13)-IU13&gt;0,SUM(IQ13:IT13)-IU13,"")</f>
        <v/>
      </c>
      <c r="JI13" s="40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0" t="str">
        <f>IF(KT13&gt;0,KT13,"")</f>
        <v/>
      </c>
      <c r="LM13" s="40" t="str">
        <f>IF(KU13&gt;0,KU13,"")</f>
        <v/>
      </c>
      <c r="LN13" s="40" t="str">
        <f>IF(SUM(KR13:KU13)-KV13&gt;0,SUM(KR13:KU13)-KV13,"")</f>
        <v/>
      </c>
      <c r="LO13" s="40" t="str">
        <f>IF(KY13&gt;0,KY13,"")</f>
        <v/>
      </c>
      <c r="LP13" s="40" t="str">
        <f>IF(KZ13&gt;0,KZ13,"")</f>
        <v/>
      </c>
      <c r="LQ13" s="40" t="str">
        <f>IF(SUM(KW13:KZ13)-LA13&gt;0,SUM(KW13:KZ13)-LA13,"")</f>
        <v/>
      </c>
      <c r="LR13" s="40" t="str">
        <f>IF(MAX(LN13,LQ13)&gt;0,MAX(LN13,LQ13),"")</f>
        <v/>
      </c>
      <c r="LS13" s="40" t="str">
        <f>IF(LD13&gt;0,LD13,"")</f>
        <v/>
      </c>
      <c r="LT13" s="40" t="str">
        <f>IF(LE13&gt;0,LE13,"")</f>
        <v/>
      </c>
      <c r="LU13" s="40" t="str">
        <f>IF(SUM(LB13:LE13)-LF13&gt;0,SUM(LB13:LE13)-LF13,"")</f>
        <v/>
      </c>
      <c r="LV13" s="40" t="str">
        <f>IF(LI13&gt;0,LI13,"")</f>
        <v/>
      </c>
      <c r="LW13" s="40" t="str">
        <f>IF(LJ13&gt;0,LJ13,"")</f>
        <v/>
      </c>
      <c r="LX13" s="40" t="str">
        <f>IF(SUM(LG13:LJ13)-LK13&gt;0,SUM(LG13:LJ13)-LK13,"")</f>
        <v/>
      </c>
      <c r="LY13" s="40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0" t="str">
        <f>IF(NJ13&gt;0,NJ13,"")</f>
        <v/>
      </c>
      <c r="OC13" s="40" t="str">
        <f>IF(NK13&gt;0,NK13,"")</f>
        <v/>
      </c>
      <c r="OD13" s="40" t="str">
        <f>IF(SUM(NH13:NK13)-NL13&gt;0,SUM(NH13:NK13)-NL13,"")</f>
        <v/>
      </c>
      <c r="OE13" s="40" t="str">
        <f>IF(NO13&gt;0,NO13,"")</f>
        <v/>
      </c>
      <c r="OF13" s="40" t="str">
        <f>IF(NP13&gt;0,NP13,"")</f>
        <v/>
      </c>
      <c r="OG13" s="40" t="str">
        <f>IF(SUM(NM13:NP13)-NQ13&gt;0,SUM(NM13:NP13)-NQ13,"")</f>
        <v/>
      </c>
      <c r="OH13" s="40" t="str">
        <f>IF(MAX(OD13,OG13)&gt;0,MAX(OD13,OG13),"")</f>
        <v/>
      </c>
      <c r="OI13" s="40" t="str">
        <f>IF(NT13&gt;0,NT13,"")</f>
        <v/>
      </c>
      <c r="OJ13" s="40" t="str">
        <f>IF(NU13&gt;0,NU13,"")</f>
        <v/>
      </c>
      <c r="OK13" s="40" t="str">
        <f>IF(SUM(NR13:NU13)-NV13&gt;0,SUM(NR13:NU13)-NV13,"")</f>
        <v/>
      </c>
      <c r="OL13" s="40" t="str">
        <f>IF(NY13&gt;0,NY13,"")</f>
        <v/>
      </c>
      <c r="OM13" s="40" t="str">
        <f>IF(NZ13&gt;0,NZ13,"")</f>
        <v/>
      </c>
      <c r="ON13" s="40" t="str">
        <f>IF(SUM(NW13:NZ13)-OA13&gt;0,SUM(NW13:NZ13)-OA13,"")</f>
        <v/>
      </c>
      <c r="OO13" s="40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0" t="str">
        <f>IF(PZ13&gt;0,PZ13,"")</f>
        <v/>
      </c>
      <c r="QS13" s="40" t="str">
        <f>IF(QA13&gt;0,QA13,"")</f>
        <v/>
      </c>
      <c r="QT13" s="40" t="str">
        <f>IF(SUM(PX13:QA13)-QB13&gt;0,SUM(PX13:QA13)-QB13,"")</f>
        <v/>
      </c>
      <c r="QU13" s="40" t="str">
        <f>IF(QE13&gt;0,QE13,"")</f>
        <v/>
      </c>
      <c r="QV13" s="40" t="str">
        <f>IF(QF13&gt;0,QF13,"")</f>
        <v/>
      </c>
      <c r="QW13" s="40" t="str">
        <f>IF(SUM(QC13:QF13)-QG13&gt;0,SUM(QC13:QF13)-QG13,"")</f>
        <v/>
      </c>
      <c r="QX13" s="40" t="str">
        <f>IF(MAX(QT13,QW13)&gt;0,MAX(QT13,QW13),"")</f>
        <v/>
      </c>
      <c r="QY13" s="40" t="str">
        <f>IF(QJ13&gt;0,QJ13,"")</f>
        <v/>
      </c>
      <c r="QZ13" s="40" t="str">
        <f>IF(QK13&gt;0,QK13,"")</f>
        <v/>
      </c>
      <c r="RA13" s="40" t="str">
        <f>IF(SUM(QH13:QK13)-QL13&gt;0,SUM(QH13:QK13)-QL13,"")</f>
        <v/>
      </c>
      <c r="RB13" s="40" t="str">
        <f>IF(QO13&gt;0,QO13,"")</f>
        <v/>
      </c>
      <c r="RC13" s="40" t="str">
        <f>IF(QP13&gt;0,QP13,"")</f>
        <v/>
      </c>
      <c r="RD13" s="40" t="str">
        <f>IF(SUM(QM13:QP13)-QQ13&gt;0,SUM(QM13:QP13)-QQ13,"")</f>
        <v/>
      </c>
      <c r="RE13" s="40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0" t="str">
        <f>IF(SP13&gt;0,SP13,"")</f>
        <v/>
      </c>
      <c r="TI13" s="40" t="str">
        <f>IF(SQ13&gt;0,SQ13,"")</f>
        <v/>
      </c>
      <c r="TJ13" s="40" t="str">
        <f>IF(SUM(SN13:SQ13)-SR13&gt;0,SUM(SN13:SQ13)-SR13,"")</f>
        <v/>
      </c>
      <c r="TK13" s="40" t="str">
        <f>IF(SU13&gt;0,SU13,"")</f>
        <v/>
      </c>
      <c r="TL13" s="40" t="str">
        <f>IF(SV13&gt;0,SV13,"")</f>
        <v/>
      </c>
      <c r="TM13" s="40" t="str">
        <f>IF(SUM(SS13:SV13)-SW13&gt;0,SUM(SS13:SV13)-SW13,"")</f>
        <v/>
      </c>
      <c r="TN13" s="40" t="str">
        <f>IF(MAX(TJ13,TM13)&gt;0,MAX(TJ13,TM13),"")</f>
        <v/>
      </c>
      <c r="TO13" s="40" t="str">
        <f>IF(SZ13&gt;0,SZ13,"")</f>
        <v/>
      </c>
      <c r="TP13" s="40" t="str">
        <f>IF(TA13&gt;0,TA13,"")</f>
        <v/>
      </c>
      <c r="TQ13" s="40" t="str">
        <f>IF(SUM(SX13:TA13)-TB13&gt;0,SUM(SX13:TA13)-TB13,"")</f>
        <v/>
      </c>
      <c r="TR13" s="40" t="str">
        <f>IF(TE13&gt;0,TE13,"")</f>
        <v/>
      </c>
      <c r="TS13" s="40" t="str">
        <f>IF(TF13&gt;0,TF13,"")</f>
        <v/>
      </c>
      <c r="TT13" s="40" t="str">
        <f>IF(SUM(TC13:TF13)-TG13&gt;0,SUM(TC13:TF13)-TG13,"")</f>
        <v/>
      </c>
      <c r="TU13" s="40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0" t="str">
        <f>IF(VF13&gt;0,VF13,"")</f>
        <v/>
      </c>
      <c r="VY13" s="40" t="str">
        <f>IF(VG13&gt;0,VG13,"")</f>
        <v/>
      </c>
      <c r="VZ13" s="40" t="str">
        <f>IF(SUM(VD13:VG13)-VH13&gt;0,SUM(VD13:VG13)-VH13,"")</f>
        <v/>
      </c>
      <c r="WA13" s="40" t="str">
        <f>IF(VK13&gt;0,VK13,"")</f>
        <v/>
      </c>
      <c r="WB13" s="40" t="str">
        <f>IF(VL13&gt;0,VL13,"")</f>
        <v/>
      </c>
      <c r="WC13" s="40" t="str">
        <f>IF(SUM(VI13:VL13)-VM13&gt;0,SUM(VI13:VL13)-VM13,"")</f>
        <v/>
      </c>
      <c r="WD13" s="40" t="str">
        <f>IF(MAX(VZ13,WC13)&gt;0,MAX(VZ13,WC13),"")</f>
        <v/>
      </c>
      <c r="WE13" s="40" t="str">
        <f>IF(VP13&gt;0,VP13,"")</f>
        <v/>
      </c>
      <c r="WF13" s="40" t="str">
        <f>IF(VQ13&gt;0,VQ13,"")</f>
        <v/>
      </c>
      <c r="WG13" s="40" t="str">
        <f>IF(SUM(VN13:VQ13)-VR13&gt;0,SUM(VN13:VQ13)-VR13,"")</f>
        <v/>
      </c>
      <c r="WH13" s="40" t="str">
        <f>IF(VU13&gt;0,VU13,"")</f>
        <v/>
      </c>
      <c r="WI13" s="40" t="str">
        <f>IF(VV13&gt;0,VV13,"")</f>
        <v/>
      </c>
      <c r="WJ13" s="40" t="str">
        <f>IF(SUM(VS13:VV13)-VW13&gt;0,SUM(VS13:VV13)-VW13,"")</f>
        <v/>
      </c>
      <c r="WK13" s="40" t="str">
        <f>IF(SUM(WD13,WG13,WJ13)&gt;0,SUM(WD13,WG13,WJ13),"")</f>
        <v/>
      </c>
      <c r="WL13" s="26">
        <f>IF($CH13="P",BS13,(BS13+AR13)/2)</f>
        <v>4.2749999999999995</v>
      </c>
      <c r="WM13" s="26">
        <f>IF($CH13="P",BT13,(BT13+AS13)/2)</f>
        <v>5.125</v>
      </c>
      <c r="WN13" s="26">
        <f>IF($CH13="P",BU13,(BU13+AT13)/2)</f>
        <v>5.55</v>
      </c>
      <c r="WO13" s="26">
        <f>IF($CH13="P",BV13,(BV13+AU13)/2)</f>
        <v>9.9099999999999984</v>
      </c>
      <c r="WP13" s="26">
        <f>IF($CH13="P",BW13,(BW13+AV13)/2)</f>
        <v>0</v>
      </c>
      <c r="WQ13" s="26">
        <f>IF($CH13="P",BX13,(BX13+AW13)/2)</f>
        <v>4.0750000000000002</v>
      </c>
      <c r="WR13" s="26">
        <f>IF($CH13="P",BY13,(BY13+AX13)/2)</f>
        <v>4.55</v>
      </c>
      <c r="WS13" s="26">
        <f>IF($CH13="P",BZ13,(BZ13+AY13)/2)</f>
        <v>5.05</v>
      </c>
      <c r="WT13" s="26">
        <f>IF($CH13="P",CA13,(CA13+AZ13)/2)</f>
        <v>8.92</v>
      </c>
      <c r="WU13" s="26">
        <f>IF($CH13="P",CB13,(CB13+BA13)/2)</f>
        <v>0</v>
      </c>
      <c r="WV13" s="26">
        <f>IF($CH13="P",CC13,(CC13+BB13)/2)</f>
        <v>2</v>
      </c>
      <c r="WW13" s="26">
        <f>IF($CH13="P",CD13,(CD13+BC13)/2)</f>
        <v>2.1749999999999998</v>
      </c>
      <c r="WX13" s="26">
        <f>IF($CH13="P",CE13,(CE13+BD13)/2)</f>
        <v>2.7</v>
      </c>
      <c r="WY13" s="26">
        <f>IF($CH13="P",CF13,(CF13+BE13)/2)</f>
        <v>4.63</v>
      </c>
      <c r="WZ13" s="26">
        <f>IF($CH13="P",CG13,(CG13+BF13)/2)</f>
        <v>0</v>
      </c>
      <c r="XA13" s="28" t="s">
        <v>55</v>
      </c>
      <c r="XB13" s="11">
        <f>IF(WN13&gt;0,WN13,"")</f>
        <v>5.55</v>
      </c>
      <c r="XC13" s="11">
        <f>IF(WO13&gt;0,WO13,"")</f>
        <v>9.9099999999999984</v>
      </c>
      <c r="XD13" s="11">
        <f>IF(SUM(WL13:WO13)-WP13&gt;0,SUM(WL13:WO13)-WP13,"")</f>
        <v>24.86</v>
      </c>
      <c r="XE13" s="11">
        <f>IF(WS13&gt;0,WS13,"")</f>
        <v>5.05</v>
      </c>
      <c r="XF13" s="11">
        <f>IF(WT13&gt;0,WT13,"")</f>
        <v>8.92</v>
      </c>
      <c r="XG13" s="11">
        <f>IF(SUM(WQ13:WT13)-WU13&gt;0,SUM(WQ13:WT13)-WU13,"")</f>
        <v>22.594999999999999</v>
      </c>
      <c r="XH13" s="11">
        <f>IF(MAX(XD13,XG13)&gt;0,MAX(XD13,XG13),"")</f>
        <v>24.86</v>
      </c>
      <c r="XI13" s="11">
        <f>IF(WX13&gt;0,WX13,"")</f>
        <v>2.7</v>
      </c>
      <c r="XJ13" s="11">
        <f>IF(WY13&gt;0,WY13,"")</f>
        <v>4.63</v>
      </c>
      <c r="XK13" s="11">
        <f>IF(SUM(WV13:WY13)-WZ13&gt;0,SUM(WV13:WY13)-WZ13,"")</f>
        <v>11.504999999999999</v>
      </c>
      <c r="XL13" s="11">
        <f>IF(SUM(XH13,XK13)&gt;0,SUM(XH13,XK13),"")</f>
        <v>36.364999999999995</v>
      </c>
    </row>
    <row r="14" spans="1:636" x14ac:dyDescent="0.2">
      <c r="A14" s="4" cm="1">
        <f t="array" ref="A14">IF(AND(H14&lt;&gt;"",H14&lt;&gt;"No DD"),SUMPRODUCT((H$4:H$20&lt;&gt;"")*(H$4:H$20&lt;&gt;"No DD")*(E$4:E$20&gt;E14))+1,IF(H14="No DD",SUMPRODUCT((H$4:H$20="No DD")*(E$4:E$20&gt;E14))+1+SUMPRODUCT((H$4:H$20&lt;&gt;"")*(H$4:H$20&lt;&gt;"No DD")),""))</f>
        <v>11</v>
      </c>
      <c r="B14" s="5" t="s">
        <v>148</v>
      </c>
      <c r="C14" s="4" t="s">
        <v>5</v>
      </c>
      <c r="D14" s="4" t="s">
        <v>147</v>
      </c>
      <c r="E14" s="9">
        <f>SUM(J14,L14,N14)</f>
        <v>75.100000000000009</v>
      </c>
      <c r="F14" s="3" t="str">
        <f>IF(OR(AND(AG14&gt;=AQ$22,AG14&lt;&gt;"",AI14&gt;=AQ$26,AI14&lt;&gt;"",AF14=""),AND(AJ14&gt;=AQ$22,AJ14&lt;&gt;"",AL14&gt;=AQ$26,AL14&lt;&gt;"",AF14=""),AND(AN14&gt;=AQ$22,AN14&lt;&gt;"",AP14&gt;=AQ$26,AP14&lt;&gt;"",AF14=""),AND(BH14&gt;=BR$22,BH14&lt;&gt;"",BJ14&gt;=BR$26,BJ14&lt;&gt;"",BG14=""),AND(BK14&gt;=BR$22,BK14&lt;&gt;"",BM14&gt;=BR$26,BM14&lt;&gt;"",BG14=""),AND(BO14&gt;=BR$22,BO14&lt;&gt;"",BQ14&gt;=BR$26,BQ14&lt;&gt;"",BG14=""),AND(CI14&gt;=CS$22,CI14&lt;&gt;"",CK14&gt;=CS$26,CK14&lt;&gt;"",CH14=""),AND(CL14&gt;=CS$22,CL14&lt;&gt;"",CN14&gt;=CS$26,CN14&lt;&gt;"",CH14=""),AND(CP14&gt;=CS$22,CP14&lt;&gt;"",CR14&gt;=CS$26,CR14&lt;&gt;"",CH14=""),AND(DP14&gt;=EC$22,DP14&lt;&gt;"",DR14&gt;=EC$26,DR14&lt;&gt;""),AND(DS14&gt;=EC$22,DS14&lt;&gt;"",DU14&gt;=EC$26,DU14&lt;&gt;""),AND(DW14&gt;=EC$22,DW14&lt;&gt;"",DY14&gt;=EC$26,DY14&lt;&gt;""),AND(DZ14&gt;=EC$22,DZ14&lt;&gt;"",EB14&gt;=EC$26,EB14&lt;&gt;""),AND(EX14&gt;=FK$22,EX14&lt;&gt;"",EZ14&gt;=FK$26,EZ14&lt;&gt;""),AND(FA14&gt;=FK$22,FA14&lt;&gt;"",FC14&gt;=FK$26,FC14&lt;&gt;""),AND(FE14&gt;=FK$22,FE14&lt;&gt;"",FG14&gt;=FK$26,FG14&lt;&gt;""),AND(FH14&gt;=FK$22,FH14&lt;&gt;"",FJ14&gt;=FK$26,FJ14&lt;&gt;""),AND(GF14&gt;=GS$22,GF14&lt;&gt;"",GH14&gt;=GS$26,GH14&lt;&gt;""),AND(GI14&gt;=GS$22,GI14&lt;&gt;"",GK14&gt;=GS$26,GK14&lt;&gt;""),AND(GM14&gt;=GS$22,GM14&lt;&gt;"",GO14&gt;=GS$26,GO14&lt;&gt;""),AND(GP14&gt;=GS$22,GP14&lt;&gt;"",GR14&gt;=GS$26,GR14&lt;&gt;""),AND(HN14&gt;=IA$22,HN14&lt;&gt;"",HP14&gt;=IA$26,HP14&lt;&gt;""),AND(HQ14&gt;=IA$22,HQ14&lt;&gt;"",HS14&gt;=IA$26,HS14&lt;&gt;""),AND(HU14&gt;=IA$22,HU14&lt;&gt;"",HW14&gt;=IA$26,HW14&lt;&gt;""),AND(HX14&gt;=IA$22,HX14&lt;&gt;"",HZ14&gt;=IA$26,HZ14&lt;&gt;""),AND(IV14&gt;=JI$22,IV14&lt;&gt;"",IX14&gt;=JI$26,IX14&lt;&gt;""),AND(IY14&gt;=JI$22,IY14&lt;&gt;"",JA14&gt;=JI$26,JA14&lt;&gt;""),AND(JC14&gt;=JI$22,JC14&lt;&gt;"",JE14&gt;=JI$26,JE14&lt;&gt;""),AND(JF14&gt;=JI$22,JF14&lt;&gt;"",JH14&gt;=JI$26,JH14&lt;&gt;""),AND(KD14&gt;=KQ$22,KD14&lt;&gt;"",KF14&gt;=KQ$26,KF14&lt;&gt;""),AND(KG14&gt;=KQ$22,KG14&lt;&gt;"",KI14&gt;=KQ$26,KI14&lt;&gt;""),AND(KK14&gt;=KQ$22,KK14&lt;&gt;"",KM14&gt;=KQ$26,KM14&lt;&gt;""),AND(KN14&gt;=KQ$22,KN14&lt;&gt;"",KP14&gt;=KQ$26,KP14&lt;&gt;""),AND(LL14&gt;=LY$22,LL14&lt;&gt;"",LN14&gt;=LY$26,LN14&lt;&gt;""),AND(LO14&gt;=LY$22,LO14&lt;&gt;"",LQ14&gt;=LY$26,LQ14&lt;&gt;""),AND(LS14&gt;=LY$22,LS14&lt;&gt;"",LU14&gt;=LY$26,LU14&lt;&gt;""),AND(LV14&gt;=LY$22,LV14&lt;&gt;"",LX14&gt;=LY$26,LX14&lt;&gt;""),AND(MT14&gt;=NG$22,MT14&lt;&gt;"",MV14&gt;=NG$26,MV14&lt;&gt;""),AND(MW14&gt;=NG$22,MW14&lt;&gt;"",MY14&gt;=NG$26,MY14&lt;&gt;""),AND(NA14&gt;=NG$22,NA14&lt;&gt;"",NC14&gt;=NG$26,NC14&lt;&gt;""),AND(ND14&gt;=NG$22,ND14&lt;&gt;"",NF14&gt;=NG$26,NF14&lt;&gt;""),AND(OB14&gt;=OO$22,OB14&lt;&gt;"",OD14&gt;=OO$26,OD14&lt;&gt;""),AND(OE14&gt;=OO$22,OE14&lt;&gt;"",OG14&gt;=OO$26,OG14&lt;&gt;""),AND(OI14&gt;=OO$22,OI14&lt;&gt;"",OK14&gt;=OO$26,OK14&lt;&gt;""),AND(OL14&gt;=OO$22,OL14&lt;&gt;"",ON14&gt;=OO$26,ON14&lt;&gt;""),AND(PJ14&gt;=PW$22,PJ14&lt;&gt;"",PL14&gt;=PW$26,PL14&lt;&gt;""),AND(PM14&gt;=PW$22,PM14&lt;&gt;"",PO14&gt;=PW$26,PO14&lt;&gt;""),AND(PQ14&gt;=PW$22,PQ14&lt;&gt;"",PS14&gt;=PW$26,PS14&lt;&gt;""),AND(PT14&gt;=PW$22,PT14&lt;&gt;"",PV14&gt;=PW$26,PV14&lt;&gt;""),AND(QR14&gt;=RE$22,QR14&lt;&gt;"",QT14&gt;=RE$26,QT14&lt;&gt;""),AND(QU14&gt;=RE$22,QU14&lt;&gt;"",QW14&gt;=RE$26,QW14&lt;&gt;""),AND(QY14&gt;=RE$22,QY14&lt;&gt;"",RA14&gt;=RE$26,RA14&lt;&gt;""),AND(RB14&gt;=RE$22,RB14&lt;&gt;"",RD14&gt;=RE$26,RD14&lt;&gt;""),AND(RZ14&gt;=SM$22,RZ14&lt;&gt;"",SB14&gt;=SM$26,SB14&lt;&gt;""),AND(SC14&gt;=SM$22,SC14&lt;&gt;"",SE14&gt;=SM$26,SE14&lt;&gt;""),AND(SG14&gt;=SM$22,SG14&lt;&gt;"",SI14&gt;=SM$26,SI14&lt;&gt;""),AND(SJ14&gt;=SM$22,SJ14&lt;&gt;"",SL14&gt;=SM$26,SL14&lt;&gt;""),AND(TH14&gt;=TU$22,TH14&lt;&gt;"",TJ14&gt;=TU$26,TJ14&lt;&gt;""),AND(TK14&gt;=TU$22,TK14&lt;&gt;"",TM14&gt;=TU$26,TM14&lt;&gt;""),AND(TO14&gt;=TU$22,TO14&lt;&gt;"",TQ14&gt;=TU$26,TQ14&lt;&gt;""),AND(TR14&gt;=TU$22,TR14&lt;&gt;"",TT14&gt;=TU$26,TT14&lt;&gt;""),AND(UP14&gt;=VC$22,UP14&lt;&gt;"",UR14&gt;=VC$26,UR14&lt;&gt;""),AND(US14&gt;=VC$22,US14&lt;&gt;"",UU14&gt;=VC$26,UU14&lt;&gt;""),AND(UW14&gt;=VC$22,UW14&lt;&gt;"",UY14&gt;=VC$26,UY14&lt;&gt;""),AND(UZ14&gt;=VC$22,UZ14&lt;&gt;"",VB14&gt;=VC$26,VB14&lt;&gt;""),AND(VX14&gt;=WK$22,VX14&lt;&gt;"",VZ14&gt;=WK$26,VZ14&lt;&gt;""),AND(WA14&gt;=WK$22,WA14&lt;&gt;"",WC14&gt;=WK$26,WC14&lt;&gt;""),AND(WE14&gt;=WK$22,WE14&lt;&gt;"",WG14&gt;=WK$26,WG14&lt;&gt;""),AND(WH14&gt;=WK$22,WH14&lt;&gt;"",WJ14&gt;=WK$26,WJ14&lt;&gt;"")),"P","")</f>
        <v/>
      </c>
      <c r="G14" s="3" t="str">
        <f>IF(OR(AND(AI14&gt;=AQ$26,AI14&lt;&gt;"",AF14=""),AND(AL14&gt;=AQ$26,AL14&lt;&gt;"",AF14=""),AND(AP14&gt;=AQ$26,AP14&lt;&gt;"",AF14=""),AND(BJ14&gt;=BR$26,BJ14&lt;&gt;"",BG14=""),AND(BM14&gt;=BR$26,BM14&lt;&gt;"",BG14=""),AND(BQ14&gt;=BR$26,BQ14&lt;&gt;"",BG14=""),AND(CK14&gt;=CS$26,CK14&lt;&gt;"",CH14=""),AND(CN14&gt;=CS$26,CN14&lt;&gt;"",CH14=""),AND(CR14&gt;=CS$26,CR14&lt;&gt;"",CH14=""),AND(DR14&gt;=EC$26,DR14&lt;&gt;""),AND(DU14&gt;=EC$26,DU14&lt;&gt;""),AND(DY14&gt;=EC$26,DY14&lt;&gt;""),AND(EB14&gt;=EC$26,EB14&lt;&gt;""),AND(EZ14&gt;=FK$26,EZ14&lt;&gt;""),AND(FC14&gt;=FK$26,FC14&lt;&gt;""),AND(FG14&gt;=FK$26,FG14&lt;&gt;""),AND(FJ14&gt;=FK$26,FJ14&lt;&gt;""),AND(GH14&gt;=GS$26,GH14&lt;&gt;""),AND(GK14&gt;=GS$26,GK14&lt;&gt;""),AND(GO14&gt;=GS$26,GO14&lt;&gt;""),AND(GR14&gt;=GS$26,GR14&lt;&gt;""),AND(HP14&gt;=IA$26,HP14&lt;&gt;""),AND(HS14&gt;=IA$26,HS14&lt;&gt;""),AND(HW14&gt;=IA$26,HW14&lt;&gt;""),AND(HZ14&gt;=IA$26,HZ14&lt;&gt;""),AND(IX14&gt;=JI$26,IX14&lt;&gt;""),AND(JA14&gt;=JI$26,JA14&lt;&gt;""),AND(JE14&gt;=JI$26,JE14&lt;&gt;""),AND(JH14&gt;=JI$26,JH14&lt;&gt;""),AND(KF14&gt;=KQ$26,KF14&lt;&gt;""),AND(KI14&gt;=KQ$26,KI14&lt;&gt;""),AND(KM14&gt;=KQ$26,KM14&lt;&gt;""),AND(KP14&gt;=KQ$26,KP14&lt;&gt;""),AND(LN14&gt;=LY$26,LN14&lt;&gt;""),AND(LQ14&gt;=LY$26,LQ14&lt;&gt;""),AND(LU14&gt;=LY$26,LU14&lt;&gt;""),AND(LX14&gt;=LY$26,LX14&lt;&gt;""),AND(MV14&gt;=NG$26,MV14&lt;&gt;""),AND(MY14&gt;=NG$26,MY14&lt;&gt;""),AND(NC14&gt;=NG$26,NC14&lt;&gt;""),AND(NF14&gt;=NG$26,NF14&lt;&gt;""),AND(OD14&gt;=OO$26,OD14&lt;&gt;""),AND(OG14&gt;=OO$26,OG14&lt;&gt;""),AND(OK14&gt;=OO$26,OK14&lt;&gt;""),AND(ON14&gt;=OO$26,ON14&lt;&gt;""),AND(PL14&gt;=PW$26,PL14&lt;&gt;""),AND(PO14&gt;=PW$26,PO14&lt;&gt;""),AND(PS14&gt;=PW$26,PS14&lt;&gt;""),AND(PV14&gt;=PW$26,PV14&lt;&gt;""),AND(QT14&gt;=RE$26,QT14&lt;&gt;""),AND(QW14&gt;=RE$26,QW14&lt;&gt;""),AND(RA14&gt;=RE$26,RA14&lt;&gt;""),AND(RD14&gt;=RE$26,RD14&lt;&gt;""),AND(SB14&gt;=SM$26,SB14&lt;&gt;""),AND(SE14&gt;=SM$26,SE14&lt;&gt;""),AND(SI14&gt;=SM$26,SI14&lt;&gt;""),AND(SL14&gt;=SM$26,SL14&lt;&gt;""),AND(TJ14&gt;=TU$26,TJ14&lt;&gt;""),AND(TM14&gt;=TU$26,TM14&lt;&gt;""),AND(TQ14&gt;=TU$26,TQ14&lt;&gt;""),AND(TT14&gt;=TU$26,TT14&lt;&gt;""),AND(UR14&gt;=VC$26,UR14&lt;&gt;""),AND(UU14&gt;=VC$26,UU14&lt;&gt;""),AND(UY14&gt;=VC$26,UY14&lt;&gt;""),AND(VB14&gt;=VC$26,VB14&lt;&gt;""),AND(VZ14&gt;=WK$26,VZ14&lt;&gt;""),AND(WC14&gt;=WK$26,WC14&lt;&gt;""),AND(WG14&gt;=WK$26,WG14&lt;&gt;""),AND(WJ14&gt;=WK$26,WJ14&lt;&gt;"")),"P","")</f>
        <v>P</v>
      </c>
      <c r="H14" s="36" t="str">
        <f>IF(AND(G14="P",F14=""),"No DD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Merit",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Excellence",IF(I14="P","Worlds Team",IF(F14="P","National Team","")))))</f>
        <v>No DD</v>
      </c>
      <c r="I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P","")</f>
        <v/>
      </c>
      <c r="J14" s="8">
        <f>IF(COUNT(AI14,AL14,AP14,BJ14,BM14,BQ14,CK14,CN14,CR14)&gt;0,LARGE((AI14,AL14,AP14,BJ14,BM14,BQ14,CK14,CN14,CR14),1),0)</f>
        <v>44.370000000000005</v>
      </c>
      <c r="K14" s="8" t="str">
        <f>IF(J14="","",IF(OR(J14=CK14,J14=CN14,J14=CR14),$BS$1,IF(OR(J14=BJ14,J14=BM14,J14=BQ14),$AR$1,IF(OR(J14=AI14,J14=AL14,J14=AP14),$Q$1,""))))</f>
        <v>2024 Nationals</v>
      </c>
      <c r="L14" s="8">
        <f>IF(COUNT(AI14,AL14,AP14,BJ14,BM14,BQ14,CK14,CN14,CR14)&gt;1,LARGE((AI14,AL14,AP14,BJ14,BM14,BQ14,CK14,CN14,CR14),2),0)</f>
        <v>30.730000000000004</v>
      </c>
      <c r="M14" s="8" t="str">
        <f>IF(L14="","",IF(OR(L14=CK14,L14=CN14,L14=CR14),$BS$1,IF(OR(L14=BJ14,L14=BM14,L14=BQ14),$AR$1,IF(OR(L14=AI14,L14=AL14,L14=AP14),$Q$1,""))))</f>
        <v>2024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7"/>
      <c r="AG14" s="38" t="str">
        <f>IF(S14&gt;0,S14,"")</f>
        <v/>
      </c>
      <c r="AH14" s="38" t="str">
        <f>IF(T14&gt;0,T14,"")</f>
        <v/>
      </c>
      <c r="AI14" s="40" t="str">
        <f>IF(SUM(Q14:T14)-U14&gt;0,SUM(Q14:T14)-U14,"")</f>
        <v/>
      </c>
      <c r="AJ14" s="40" t="str">
        <f>IF(X14&gt;0,X14,"")</f>
        <v/>
      </c>
      <c r="AK14" s="40" t="str">
        <f>IF(Y14&gt;0,Y14,"")</f>
        <v/>
      </c>
      <c r="AL14" s="40" t="str">
        <f>IF(SUM(V14:Y14)-Z14&gt;0,SUM(V14:Y14)-Z14,"")</f>
        <v/>
      </c>
      <c r="AM14" s="40" t="str">
        <f>IF(AI14="","",MAX(AI14,AL14))</f>
        <v/>
      </c>
      <c r="AN14" s="40" t="str">
        <f>IF(AC14&gt;0,AC14,"")</f>
        <v/>
      </c>
      <c r="AO14" s="40" t="str">
        <f>IF(AD14&gt;0,AD14,"")</f>
        <v/>
      </c>
      <c r="AP14" s="40" t="str">
        <f>IF(SUM(AA14:AD14)-AE14&gt;0,SUM(AA14:AD14)-AE14,"")</f>
        <v/>
      </c>
      <c r="AQ14" s="40" t="str">
        <f>IF(SUM(AM14,AP14)&gt;0,SUM(AM14,AP14),"")</f>
        <v/>
      </c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8"/>
      <c r="BH14" s="39" t="str">
        <f>IF(AT14&gt;0,AT14,"")</f>
        <v/>
      </c>
      <c r="BI14" s="39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2">
        <v>8.3000000000000007</v>
      </c>
      <c r="BT14" s="22">
        <v>9.25</v>
      </c>
      <c r="BU14" s="22">
        <v>9</v>
      </c>
      <c r="BV14" s="22">
        <v>17.82</v>
      </c>
      <c r="BW14" s="22">
        <v>0</v>
      </c>
      <c r="BX14" s="22">
        <v>5.85</v>
      </c>
      <c r="BY14" s="22">
        <v>6.6</v>
      </c>
      <c r="BZ14" s="22">
        <v>6.4</v>
      </c>
      <c r="CA14" s="22">
        <v>11.88</v>
      </c>
      <c r="CB14" s="22">
        <v>0</v>
      </c>
      <c r="CC14" s="22">
        <v>1.7</v>
      </c>
      <c r="CD14" s="22">
        <v>1.95</v>
      </c>
      <c r="CE14" s="22">
        <v>2.2999999999999998</v>
      </c>
      <c r="CF14" s="22">
        <v>3.04</v>
      </c>
      <c r="CG14" s="22">
        <v>0</v>
      </c>
      <c r="CH14" s="27"/>
      <c r="CI14" s="38">
        <f>IF(BU14&gt;0,BU14,"")</f>
        <v>9</v>
      </c>
      <c r="CJ14" s="38">
        <f>IF(BV14&gt;0,BV14,"")</f>
        <v>17.82</v>
      </c>
      <c r="CK14" s="40">
        <f>IF(SUM(BS14:BV14)-BW14&gt;0,SUM(BS14:BV14)-BW14,"")</f>
        <v>44.370000000000005</v>
      </c>
      <c r="CL14" s="40">
        <f>IF(BZ14&gt;0,BZ14,"")</f>
        <v>6.4</v>
      </c>
      <c r="CM14" s="40">
        <f>IF(CA14&gt;0,CA14,"")</f>
        <v>11.88</v>
      </c>
      <c r="CN14" s="40">
        <f>IF(SUM(BX14:CA14)-CB14&gt;0,SUM(BX14:CA14)-CB14,"")</f>
        <v>30.730000000000004</v>
      </c>
      <c r="CO14" s="40">
        <f>IF(CK14="","",MAX(CK14,CN14))</f>
        <v>44.370000000000005</v>
      </c>
      <c r="CP14" s="40">
        <f>IF(CE14&gt;0,CE14,"")</f>
        <v>2.2999999999999998</v>
      </c>
      <c r="CQ14" s="40">
        <f>IF(CF14&gt;0,CF14,"")</f>
        <v>3.04</v>
      </c>
      <c r="CR14" s="40">
        <f>IF(SUM(CC14:CF14)-CG14&gt;0,SUM(CC14:CF14)-CG14,"")</f>
        <v>8.9899999999999984</v>
      </c>
      <c r="CS14" s="40">
        <f>IF(SUM(CO14,CR14)&gt;0,SUM(CO14,CR14),"")</f>
        <v>53.36</v>
      </c>
      <c r="CT14" s="51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1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0" t="str">
        <f>IF(CX14&gt;0,CX14,"")</f>
        <v/>
      </c>
      <c r="DQ14" s="40" t="str">
        <f>IF(CY14&gt;0,CY14,"")</f>
        <v/>
      </c>
      <c r="DR14" s="40" t="str">
        <f>IF(SUM(CV14:CY14)-CZ14&gt;0,SUM(CV14:CY14)-CZ14,"")</f>
        <v/>
      </c>
      <c r="DS14" s="40" t="str">
        <f>IF(DC14&gt;0,DC14,"")</f>
        <v/>
      </c>
      <c r="DT14" s="40" t="str">
        <f>IF(DD14&gt;0,DD14,"")</f>
        <v/>
      </c>
      <c r="DU14" s="40" t="str">
        <f>IF(SUM(DA14:DD14)-DE14&gt;0,SUM(DA14:DD14)-DE14,"")</f>
        <v/>
      </c>
      <c r="DV14" s="40" t="str">
        <f>IF(MAX(DR14,DU14)&gt;0,MAX(DR14,DU14),"")</f>
        <v/>
      </c>
      <c r="DW14" s="40" t="str">
        <f>IF(DH14&gt;0,DH14,"")</f>
        <v/>
      </c>
      <c r="DX14" s="40" t="str">
        <f>IF(DI14&gt;0,DI14,"")</f>
        <v/>
      </c>
      <c r="DY14" s="40" t="str">
        <f>IF(SUM(DF14:DI14)-DJ14&gt;0,SUM(DF14:DI14)-DJ14,"")</f>
        <v/>
      </c>
      <c r="DZ14" s="40" t="str">
        <f>IF(DM14&gt;0,DM14,"")</f>
        <v/>
      </c>
      <c r="EA14" s="40" t="str">
        <f>IF(DN14&gt;0,DN14,"")</f>
        <v/>
      </c>
      <c r="EB14" s="40" t="str">
        <f>IF(SUM(DK14:DN14)-DO14&gt;0,SUM(DK14:DN14)-DO14,"")</f>
        <v/>
      </c>
      <c r="EC14" s="40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0" t="str">
        <f>IF(FN14&gt;0,FN14,"")</f>
        <v/>
      </c>
      <c r="GG14" s="40" t="str">
        <f>IF(FO14&gt;0,FO14,"")</f>
        <v/>
      </c>
      <c r="GH14" s="40" t="str">
        <f>IF(SUM(FL14:FO14)-FP14&gt;0,SUM(FL14:FO14)-FP14,"")</f>
        <v/>
      </c>
      <c r="GI14" s="40" t="str">
        <f>IF(FS14&gt;0,FS14,"")</f>
        <v/>
      </c>
      <c r="GJ14" s="40" t="str">
        <f>IF(FT14&gt;0,FT14,"")</f>
        <v/>
      </c>
      <c r="GK14" s="40" t="str">
        <f>IF(SUM(FQ14:FT14)-FU14&gt;0,SUM(FQ14:FT14)-FU14,"")</f>
        <v/>
      </c>
      <c r="GL14" s="40" t="str">
        <f>IF(MAX(GH14,GK14)&gt;0,MAX(GH14,GK14),"")</f>
        <v/>
      </c>
      <c r="GM14" s="40" t="str">
        <f>IF(FX14&gt;0,FX14,"")</f>
        <v/>
      </c>
      <c r="GN14" s="40" t="str">
        <f>IF(FY14&gt;0,FY14,"")</f>
        <v/>
      </c>
      <c r="GO14" s="40" t="str">
        <f>IF(SUM(FV14:FY14)-FZ14&gt;0,SUM(FV14:FY14)-FZ14,"")</f>
        <v/>
      </c>
      <c r="GP14" s="40" t="str">
        <f>IF(GC14&gt;0,GC14,"")</f>
        <v/>
      </c>
      <c r="GQ14" s="40" t="str">
        <f>IF(GD14&gt;0,GD14,"")</f>
        <v/>
      </c>
      <c r="GR14" s="40" t="str">
        <f>IF(SUM(GA14:GD14)-GE14&gt;0,SUM(GA14:GD14)-GE14,"")</f>
        <v/>
      </c>
      <c r="GS14" s="40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0" t="str">
        <f>IF(ID14&gt;0,ID14,"")</f>
        <v/>
      </c>
      <c r="IW14" s="40" t="str">
        <f>IF(IE14&gt;0,IE14,"")</f>
        <v/>
      </c>
      <c r="IX14" s="40" t="str">
        <f>IF(SUM(IB14:IE14)-IF14&gt;0,SUM(IB14:IE14)-IF14,"")</f>
        <v/>
      </c>
      <c r="IY14" s="40" t="str">
        <f>IF(II14&gt;0,II14,"")</f>
        <v/>
      </c>
      <c r="IZ14" s="40" t="str">
        <f>IF(IJ14&gt;0,IJ14,"")</f>
        <v/>
      </c>
      <c r="JA14" s="40" t="str">
        <f>IF(SUM(IG14:IJ14)-IK14&gt;0,SUM(IG14:IJ14)-IK14,"")</f>
        <v/>
      </c>
      <c r="JB14" s="40" t="str">
        <f>IF(MAX(IX14,JA14)&gt;0,MAX(IX14,JA14),"")</f>
        <v/>
      </c>
      <c r="JC14" s="40" t="str">
        <f>IF(IN14&gt;0,IN14,"")</f>
        <v/>
      </c>
      <c r="JD14" s="40" t="str">
        <f>IF(IO14&gt;0,IO14,"")</f>
        <v/>
      </c>
      <c r="JE14" s="40" t="str">
        <f>IF(SUM(IL14:IO14)-IP14&gt;0,SUM(IL14:IO14)-IP14,"")</f>
        <v/>
      </c>
      <c r="JF14" s="40" t="str">
        <f>IF(IS14&gt;0,IS14,"")</f>
        <v/>
      </c>
      <c r="JG14" s="40" t="str">
        <f>IF(IT14&gt;0,IT14,"")</f>
        <v/>
      </c>
      <c r="JH14" s="40" t="str">
        <f>IF(SUM(IQ14:IT14)-IU14&gt;0,SUM(IQ14:IT14)-IU14,"")</f>
        <v/>
      </c>
      <c r="JI14" s="40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0" t="str">
        <f>IF(KT14&gt;0,KT14,"")</f>
        <v/>
      </c>
      <c r="LM14" s="40" t="str">
        <f>IF(KU14&gt;0,KU14,"")</f>
        <v/>
      </c>
      <c r="LN14" s="40" t="str">
        <f>IF(SUM(KR14:KU14)-KV14&gt;0,SUM(KR14:KU14)-KV14,"")</f>
        <v/>
      </c>
      <c r="LO14" s="40" t="str">
        <f>IF(KY14&gt;0,KY14,"")</f>
        <v/>
      </c>
      <c r="LP14" s="40" t="str">
        <f>IF(KZ14&gt;0,KZ14,"")</f>
        <v/>
      </c>
      <c r="LQ14" s="40" t="str">
        <f>IF(SUM(KW14:KZ14)-LA14&gt;0,SUM(KW14:KZ14)-LA14,"")</f>
        <v/>
      </c>
      <c r="LR14" s="40" t="str">
        <f>IF(MAX(LN14,LQ14)&gt;0,MAX(LN14,LQ14),"")</f>
        <v/>
      </c>
      <c r="LS14" s="40" t="str">
        <f>IF(LD14&gt;0,LD14,"")</f>
        <v/>
      </c>
      <c r="LT14" s="40" t="str">
        <f>IF(LE14&gt;0,LE14,"")</f>
        <v/>
      </c>
      <c r="LU14" s="40" t="str">
        <f>IF(SUM(LB14:LE14)-LF14&gt;0,SUM(LB14:LE14)-LF14,"")</f>
        <v/>
      </c>
      <c r="LV14" s="40" t="str">
        <f>IF(LI14&gt;0,LI14,"")</f>
        <v/>
      </c>
      <c r="LW14" s="40" t="str">
        <f>IF(LJ14&gt;0,LJ14,"")</f>
        <v/>
      </c>
      <c r="LX14" s="40" t="str">
        <f>IF(SUM(LG14:LJ14)-LK14&gt;0,SUM(LG14:LJ14)-LK14,"")</f>
        <v/>
      </c>
      <c r="LY14" s="40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0" t="str">
        <f>IF(NJ14&gt;0,NJ14,"")</f>
        <v/>
      </c>
      <c r="OC14" s="40" t="str">
        <f>IF(NK14&gt;0,NK14,"")</f>
        <v/>
      </c>
      <c r="OD14" s="40" t="str">
        <f>IF(SUM(NH14:NK14)-NL14&gt;0,SUM(NH14:NK14)-NL14,"")</f>
        <v/>
      </c>
      <c r="OE14" s="40" t="str">
        <f>IF(NO14&gt;0,NO14,"")</f>
        <v/>
      </c>
      <c r="OF14" s="40" t="str">
        <f>IF(NP14&gt;0,NP14,"")</f>
        <v/>
      </c>
      <c r="OG14" s="40" t="str">
        <f>IF(SUM(NM14:NP14)-NQ14&gt;0,SUM(NM14:NP14)-NQ14,"")</f>
        <v/>
      </c>
      <c r="OH14" s="40" t="str">
        <f>IF(MAX(OD14,OG14)&gt;0,MAX(OD14,OG14),"")</f>
        <v/>
      </c>
      <c r="OI14" s="40" t="str">
        <f>IF(NT14&gt;0,NT14,"")</f>
        <v/>
      </c>
      <c r="OJ14" s="40" t="str">
        <f>IF(NU14&gt;0,NU14,"")</f>
        <v/>
      </c>
      <c r="OK14" s="40" t="str">
        <f>IF(SUM(NR14:NU14)-NV14&gt;0,SUM(NR14:NU14)-NV14,"")</f>
        <v/>
      </c>
      <c r="OL14" s="40" t="str">
        <f>IF(NY14&gt;0,NY14,"")</f>
        <v/>
      </c>
      <c r="OM14" s="40" t="str">
        <f>IF(NZ14&gt;0,NZ14,"")</f>
        <v/>
      </c>
      <c r="ON14" s="40" t="str">
        <f>IF(SUM(NW14:NZ14)-OA14&gt;0,SUM(NW14:NZ14)-OA14,"")</f>
        <v/>
      </c>
      <c r="OO14" s="40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0" t="str">
        <f>IF(PZ14&gt;0,PZ14,"")</f>
        <v/>
      </c>
      <c r="QS14" s="40" t="str">
        <f>IF(QA14&gt;0,QA14,"")</f>
        <v/>
      </c>
      <c r="QT14" s="40" t="str">
        <f>IF(SUM(PX14:QA14)-QB14&gt;0,SUM(PX14:QA14)-QB14,"")</f>
        <v/>
      </c>
      <c r="QU14" s="40" t="str">
        <f>IF(QE14&gt;0,QE14,"")</f>
        <v/>
      </c>
      <c r="QV14" s="40" t="str">
        <f>IF(QF14&gt;0,QF14,"")</f>
        <v/>
      </c>
      <c r="QW14" s="40" t="str">
        <f>IF(SUM(QC14:QF14)-QG14&gt;0,SUM(QC14:QF14)-QG14,"")</f>
        <v/>
      </c>
      <c r="QX14" s="40" t="str">
        <f>IF(MAX(QT14,QW14)&gt;0,MAX(QT14,QW14),"")</f>
        <v/>
      </c>
      <c r="QY14" s="40" t="str">
        <f>IF(QJ14&gt;0,QJ14,"")</f>
        <v/>
      </c>
      <c r="QZ14" s="40" t="str">
        <f>IF(QK14&gt;0,QK14,"")</f>
        <v/>
      </c>
      <c r="RA14" s="40" t="str">
        <f>IF(SUM(QH14:QK14)-QL14&gt;0,SUM(QH14:QK14)-QL14,"")</f>
        <v/>
      </c>
      <c r="RB14" s="40" t="str">
        <f>IF(QO14&gt;0,QO14,"")</f>
        <v/>
      </c>
      <c r="RC14" s="40" t="str">
        <f>IF(QP14&gt;0,QP14,"")</f>
        <v/>
      </c>
      <c r="RD14" s="40" t="str">
        <f>IF(SUM(QM14:QP14)-QQ14&gt;0,SUM(QM14:QP14)-QQ14,"")</f>
        <v/>
      </c>
      <c r="RE14" s="40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0" t="str">
        <f>IF(SP14&gt;0,SP14,"")</f>
        <v/>
      </c>
      <c r="TI14" s="40" t="str">
        <f>IF(SQ14&gt;0,SQ14,"")</f>
        <v/>
      </c>
      <c r="TJ14" s="40" t="str">
        <f>IF(SUM(SN14:SQ14)-SR14&gt;0,SUM(SN14:SQ14)-SR14,"")</f>
        <v/>
      </c>
      <c r="TK14" s="40" t="str">
        <f>IF(SU14&gt;0,SU14,"")</f>
        <v/>
      </c>
      <c r="TL14" s="40" t="str">
        <f>IF(SV14&gt;0,SV14,"")</f>
        <v/>
      </c>
      <c r="TM14" s="40" t="str">
        <f>IF(SUM(SS14:SV14)-SW14&gt;0,SUM(SS14:SV14)-SW14,"")</f>
        <v/>
      </c>
      <c r="TN14" s="40" t="str">
        <f>IF(MAX(TJ14,TM14)&gt;0,MAX(TJ14,TM14),"")</f>
        <v/>
      </c>
      <c r="TO14" s="40" t="str">
        <f>IF(SZ14&gt;0,SZ14,"")</f>
        <v/>
      </c>
      <c r="TP14" s="40" t="str">
        <f>IF(TA14&gt;0,TA14,"")</f>
        <v/>
      </c>
      <c r="TQ14" s="40" t="str">
        <f>IF(SUM(SX14:TA14)-TB14&gt;0,SUM(SX14:TA14)-TB14,"")</f>
        <v/>
      </c>
      <c r="TR14" s="40" t="str">
        <f>IF(TE14&gt;0,TE14,"")</f>
        <v/>
      </c>
      <c r="TS14" s="40" t="str">
        <f>IF(TF14&gt;0,TF14,"")</f>
        <v/>
      </c>
      <c r="TT14" s="40" t="str">
        <f>IF(SUM(TC14:TF14)-TG14&gt;0,SUM(TC14:TF14)-TG14,"")</f>
        <v/>
      </c>
      <c r="TU14" s="40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0" t="str">
        <f>IF(VF14&gt;0,VF14,"")</f>
        <v/>
      </c>
      <c r="VY14" s="40" t="str">
        <f>IF(VG14&gt;0,VG14,"")</f>
        <v/>
      </c>
      <c r="VZ14" s="40" t="str">
        <f>IF(SUM(VD14:VG14)-VH14&gt;0,SUM(VD14:VG14)-VH14,"")</f>
        <v/>
      </c>
      <c r="WA14" s="40" t="str">
        <f>IF(VK14&gt;0,VK14,"")</f>
        <v/>
      </c>
      <c r="WB14" s="40" t="str">
        <f>IF(VL14&gt;0,VL14,"")</f>
        <v/>
      </c>
      <c r="WC14" s="40" t="str">
        <f>IF(SUM(VI14:VL14)-VM14&gt;0,SUM(VI14:VL14)-VM14,"")</f>
        <v/>
      </c>
      <c r="WD14" s="40" t="str">
        <f>IF(MAX(VZ14,WC14)&gt;0,MAX(VZ14,WC14),"")</f>
        <v/>
      </c>
      <c r="WE14" s="40" t="str">
        <f>IF(VP14&gt;0,VP14,"")</f>
        <v/>
      </c>
      <c r="WF14" s="40" t="str">
        <f>IF(VQ14&gt;0,VQ14,"")</f>
        <v/>
      </c>
      <c r="WG14" s="40" t="str">
        <f>IF(SUM(VN14:VQ14)-VR14&gt;0,SUM(VN14:VQ14)-VR14,"")</f>
        <v/>
      </c>
      <c r="WH14" s="40" t="str">
        <f>IF(VU14&gt;0,VU14,"")</f>
        <v/>
      </c>
      <c r="WI14" s="40" t="str">
        <f>IF(VV14&gt;0,VV14,"")</f>
        <v/>
      </c>
      <c r="WJ14" s="40" t="str">
        <f>IF(SUM(VS14:VV14)-VW14&gt;0,SUM(VS14:VV14)-VW14,"")</f>
        <v/>
      </c>
      <c r="WK14" s="40" t="str">
        <f>IF(SUM(WD14,WG14,WJ14)&gt;0,SUM(WD14,WG14,WJ14),"")</f>
        <v/>
      </c>
      <c r="WL14" s="26">
        <f>IF($CH14="P",BS14,(BS14+AR14)/2)</f>
        <v>4.1500000000000004</v>
      </c>
      <c r="WM14" s="26">
        <f>IF($CH14="P",BT14,(BT14+AS14)/2)</f>
        <v>4.625</v>
      </c>
      <c r="WN14" s="26">
        <f>IF($CH14="P",BU14,(BU14+AT14)/2)</f>
        <v>4.5</v>
      </c>
      <c r="WO14" s="26">
        <f>IF($CH14="P",BV14,(BV14+AU14)/2)</f>
        <v>8.91</v>
      </c>
      <c r="WP14" s="26">
        <f>IF($CH14="P",BW14,(BW14+AV14)/2)</f>
        <v>0</v>
      </c>
      <c r="WQ14" s="26">
        <f>IF($CH14="P",BX14,(BX14+AW14)/2)</f>
        <v>2.9249999999999998</v>
      </c>
      <c r="WR14" s="26">
        <f>IF($CH14="P",BY14,(BY14+AX14)/2)</f>
        <v>3.3</v>
      </c>
      <c r="WS14" s="26">
        <f>IF($CH14="P",BZ14,(BZ14+AY14)/2)</f>
        <v>3.2</v>
      </c>
      <c r="WT14" s="26">
        <f>IF($CH14="P",CA14,(CA14+AZ14)/2)</f>
        <v>5.94</v>
      </c>
      <c r="WU14" s="26">
        <f>IF($CH14="P",CB14,(CB14+BA14)/2)</f>
        <v>0</v>
      </c>
      <c r="WV14" s="26">
        <f>IF($CH14="P",CC14,(CC14+BB14)/2)</f>
        <v>0.85</v>
      </c>
      <c r="WW14" s="26">
        <f>IF($CH14="P",CD14,(CD14+BC14)/2)</f>
        <v>0.97499999999999998</v>
      </c>
      <c r="WX14" s="26">
        <f>IF($CH14="P",CE14,(CE14+BD14)/2)</f>
        <v>1.1499999999999999</v>
      </c>
      <c r="WY14" s="26">
        <f>IF($CH14="P",CF14,(CF14+BE14)/2)</f>
        <v>1.52</v>
      </c>
      <c r="WZ14" s="26">
        <f>IF($CH14="P",CG14,(CG14+BF14)/2)</f>
        <v>0</v>
      </c>
      <c r="XA14" s="28" t="s">
        <v>55</v>
      </c>
      <c r="XB14" s="11">
        <f>IF(WN14&gt;0,WN14,"")</f>
        <v>4.5</v>
      </c>
      <c r="XC14" s="11">
        <f>IF(WO14&gt;0,WO14,"")</f>
        <v>8.91</v>
      </c>
      <c r="XD14" s="11">
        <f>IF(SUM(WL14:WO14)-WP14&gt;0,SUM(WL14:WO14)-WP14,"")</f>
        <v>22.185000000000002</v>
      </c>
      <c r="XE14" s="11">
        <f>IF(WS14&gt;0,WS14,"")</f>
        <v>3.2</v>
      </c>
      <c r="XF14" s="11">
        <f>IF(WT14&gt;0,WT14,"")</f>
        <v>5.94</v>
      </c>
      <c r="XG14" s="11">
        <f>IF(SUM(WQ14:WT14)-WU14&gt;0,SUM(WQ14:WT14)-WU14,"")</f>
        <v>15.365000000000002</v>
      </c>
      <c r="XH14" s="11">
        <f>IF(MAX(XD14,XG14)&gt;0,MAX(XD14,XG14),"")</f>
        <v>22.185000000000002</v>
      </c>
      <c r="XI14" s="11">
        <f>IF(WX14&gt;0,WX14,"")</f>
        <v>1.1499999999999999</v>
      </c>
      <c r="XJ14" s="11">
        <f>IF(WY14&gt;0,WY14,"")</f>
        <v>1.52</v>
      </c>
      <c r="XK14" s="11">
        <f>IF(SUM(WV14:WY14)-WZ14&gt;0,SUM(WV14:WY14)-WZ14,"")</f>
        <v>4.4949999999999992</v>
      </c>
      <c r="XL14" s="11">
        <f>IF(SUM(XH14,XK14)&gt;0,SUM(XH14,XK14),"")</f>
        <v>26.68</v>
      </c>
    </row>
    <row r="15" spans="1:636" x14ac:dyDescent="0.2">
      <c r="A15" s="4" cm="1">
        <f t="array" ref="A15">IF(AND(H15&lt;&gt;"",H15&lt;&gt;"No DD"),SUMPRODUCT((H$4:H$20&lt;&gt;"")*(H$4:H$20&lt;&gt;"No DD")*(E$4:E$20&gt;E15))+1,IF(H15="No DD",SUMPRODUCT((H$4:H$20="No DD")*(E$4:E$20&gt;E15))+1+SUMPRODUCT((H$4:H$20&lt;&gt;"")*(H$4:H$20&lt;&gt;"No DD")),""))</f>
        <v>12</v>
      </c>
      <c r="B15" s="5" t="s">
        <v>263</v>
      </c>
      <c r="C15" s="4" t="s">
        <v>3</v>
      </c>
      <c r="D15" s="4" t="s">
        <v>264</v>
      </c>
      <c r="E15" s="9">
        <f>SUM(J15,L15,N15)</f>
        <v>44.349999999999994</v>
      </c>
      <c r="F15" s="3" t="str">
        <f>IF(OR(AND(AG15&gt;=AQ$22,AG15&lt;&gt;"",AI15&gt;=AQ$26,AI15&lt;&gt;"",AF15=""),AND(AJ15&gt;=AQ$22,AJ15&lt;&gt;"",AL15&gt;=AQ$26,AL15&lt;&gt;"",AF15=""),AND(AN15&gt;=AQ$22,AN15&lt;&gt;"",AP15&gt;=AQ$26,AP15&lt;&gt;"",AF15=""),AND(BH15&gt;=BR$22,BH15&lt;&gt;"",BJ15&gt;=BR$26,BJ15&lt;&gt;"",BG15=""),AND(BK15&gt;=BR$22,BK15&lt;&gt;"",BM15&gt;=BR$26,BM15&lt;&gt;"",BG15=""),AND(BO15&gt;=BR$22,BO15&lt;&gt;"",BQ15&gt;=BR$26,BQ15&lt;&gt;"",BG15=""),AND(CI15&gt;=CS$22,CI15&lt;&gt;"",CK15&gt;=CS$26,CK15&lt;&gt;"",CH15=""),AND(CL15&gt;=CS$22,CL15&lt;&gt;"",CN15&gt;=CS$26,CN15&lt;&gt;"",CH15=""),AND(CP15&gt;=CS$22,CP15&lt;&gt;"",CR15&gt;=CS$26,CR15&lt;&gt;"",CH15=""),AND(DP15&gt;=EC$22,DP15&lt;&gt;"",DR15&gt;=EC$26,DR15&lt;&gt;""),AND(DS15&gt;=EC$22,DS15&lt;&gt;"",DU15&gt;=EC$26,DU15&lt;&gt;""),AND(DW15&gt;=EC$22,DW15&lt;&gt;"",DY15&gt;=EC$26,DY15&lt;&gt;""),AND(DZ15&gt;=EC$22,DZ15&lt;&gt;"",EB15&gt;=EC$26,EB15&lt;&gt;""),AND(EX15&gt;=FK$22,EX15&lt;&gt;"",EZ15&gt;=FK$26,EZ15&lt;&gt;""),AND(FA15&gt;=FK$22,FA15&lt;&gt;"",FC15&gt;=FK$26,FC15&lt;&gt;""),AND(FE15&gt;=FK$22,FE15&lt;&gt;"",FG15&gt;=FK$26,FG15&lt;&gt;""),AND(FH15&gt;=FK$22,FH15&lt;&gt;"",FJ15&gt;=FK$26,FJ15&lt;&gt;""),AND(GF15&gt;=GS$22,GF15&lt;&gt;"",GH15&gt;=GS$26,GH15&lt;&gt;""),AND(GI15&gt;=GS$22,GI15&lt;&gt;"",GK15&gt;=GS$26,GK15&lt;&gt;""),AND(GM15&gt;=GS$22,GM15&lt;&gt;"",GO15&gt;=GS$26,GO15&lt;&gt;""),AND(GP15&gt;=GS$22,GP15&lt;&gt;"",GR15&gt;=GS$26,GR15&lt;&gt;""),AND(HN15&gt;=IA$22,HN15&lt;&gt;"",HP15&gt;=IA$26,HP15&lt;&gt;""),AND(HQ15&gt;=IA$22,HQ15&lt;&gt;"",HS15&gt;=IA$26,HS15&lt;&gt;""),AND(HU15&gt;=IA$22,HU15&lt;&gt;"",HW15&gt;=IA$26,HW15&lt;&gt;""),AND(HX15&gt;=IA$22,HX15&lt;&gt;"",HZ15&gt;=IA$26,HZ15&lt;&gt;""),AND(IV15&gt;=JI$22,IV15&lt;&gt;"",IX15&gt;=JI$26,IX15&lt;&gt;""),AND(IY15&gt;=JI$22,IY15&lt;&gt;"",JA15&gt;=JI$26,JA15&lt;&gt;""),AND(JC15&gt;=JI$22,JC15&lt;&gt;"",JE15&gt;=JI$26,JE15&lt;&gt;""),AND(JF15&gt;=JI$22,JF15&lt;&gt;"",JH15&gt;=JI$26,JH15&lt;&gt;""),AND(KD15&gt;=KQ$22,KD15&lt;&gt;"",KF15&gt;=KQ$26,KF15&lt;&gt;""),AND(KG15&gt;=KQ$22,KG15&lt;&gt;"",KI15&gt;=KQ$26,KI15&lt;&gt;""),AND(KK15&gt;=KQ$22,KK15&lt;&gt;"",KM15&gt;=KQ$26,KM15&lt;&gt;""),AND(KN15&gt;=KQ$22,KN15&lt;&gt;"",KP15&gt;=KQ$26,KP15&lt;&gt;""),AND(LL15&gt;=LY$22,LL15&lt;&gt;"",LN15&gt;=LY$26,LN15&lt;&gt;""),AND(LO15&gt;=LY$22,LO15&lt;&gt;"",LQ15&gt;=LY$26,LQ15&lt;&gt;""),AND(LS15&gt;=LY$22,LS15&lt;&gt;"",LU15&gt;=LY$26,LU15&lt;&gt;""),AND(LV15&gt;=LY$22,LV15&lt;&gt;"",LX15&gt;=LY$26,LX15&lt;&gt;""),AND(MT15&gt;=NG$22,MT15&lt;&gt;"",MV15&gt;=NG$26,MV15&lt;&gt;""),AND(MW15&gt;=NG$22,MW15&lt;&gt;"",MY15&gt;=NG$26,MY15&lt;&gt;""),AND(NA15&gt;=NG$22,NA15&lt;&gt;"",NC15&gt;=NG$26,NC15&lt;&gt;""),AND(ND15&gt;=NG$22,ND15&lt;&gt;"",NF15&gt;=NG$26,NF15&lt;&gt;""),AND(OB15&gt;=OO$22,OB15&lt;&gt;"",OD15&gt;=OO$26,OD15&lt;&gt;""),AND(OE15&gt;=OO$22,OE15&lt;&gt;"",OG15&gt;=OO$26,OG15&lt;&gt;""),AND(OI15&gt;=OO$22,OI15&lt;&gt;"",OK15&gt;=OO$26,OK15&lt;&gt;""),AND(OL15&gt;=OO$22,OL15&lt;&gt;"",ON15&gt;=OO$26,ON15&lt;&gt;""),AND(PJ15&gt;=PW$22,PJ15&lt;&gt;"",PL15&gt;=PW$26,PL15&lt;&gt;""),AND(PM15&gt;=PW$22,PM15&lt;&gt;"",PO15&gt;=PW$26,PO15&lt;&gt;""),AND(PQ15&gt;=PW$22,PQ15&lt;&gt;"",PS15&gt;=PW$26,PS15&lt;&gt;""),AND(PT15&gt;=PW$22,PT15&lt;&gt;"",PV15&gt;=PW$26,PV15&lt;&gt;""),AND(QR15&gt;=RE$22,QR15&lt;&gt;"",QT15&gt;=RE$26,QT15&lt;&gt;""),AND(QU15&gt;=RE$22,QU15&lt;&gt;"",QW15&gt;=RE$26,QW15&lt;&gt;""),AND(QY15&gt;=RE$22,QY15&lt;&gt;"",RA15&gt;=RE$26,RA15&lt;&gt;""),AND(RB15&gt;=RE$22,RB15&lt;&gt;"",RD15&gt;=RE$26,RD15&lt;&gt;""),AND(RZ15&gt;=SM$22,RZ15&lt;&gt;"",SB15&gt;=SM$26,SB15&lt;&gt;""),AND(SC15&gt;=SM$22,SC15&lt;&gt;"",SE15&gt;=SM$26,SE15&lt;&gt;""),AND(SG15&gt;=SM$22,SG15&lt;&gt;"",SI15&gt;=SM$26,SI15&lt;&gt;""),AND(SJ15&gt;=SM$22,SJ15&lt;&gt;"",SL15&gt;=SM$26,SL15&lt;&gt;""),AND(TH15&gt;=TU$22,TH15&lt;&gt;"",TJ15&gt;=TU$26,TJ15&lt;&gt;""),AND(TK15&gt;=TU$22,TK15&lt;&gt;"",TM15&gt;=TU$26,TM15&lt;&gt;""),AND(TO15&gt;=TU$22,TO15&lt;&gt;"",TQ15&gt;=TU$26,TQ15&lt;&gt;""),AND(TR15&gt;=TU$22,TR15&lt;&gt;"",TT15&gt;=TU$26,TT15&lt;&gt;""),AND(UP15&gt;=VC$22,UP15&lt;&gt;"",UR15&gt;=VC$26,UR15&lt;&gt;""),AND(US15&gt;=VC$22,US15&lt;&gt;"",UU15&gt;=VC$26,UU15&lt;&gt;""),AND(UW15&gt;=VC$22,UW15&lt;&gt;"",UY15&gt;=VC$26,UY15&lt;&gt;""),AND(UZ15&gt;=VC$22,UZ15&lt;&gt;"",VB15&gt;=VC$26,VB15&lt;&gt;""),AND(VX15&gt;=WK$22,VX15&lt;&gt;"",VZ15&gt;=WK$26,VZ15&lt;&gt;""),AND(WA15&gt;=WK$22,WA15&lt;&gt;"",WC15&gt;=WK$26,WC15&lt;&gt;""),AND(WE15&gt;=WK$22,WE15&lt;&gt;"",WG15&gt;=WK$26,WG15&lt;&gt;""),AND(WH15&gt;=WK$22,WH15&lt;&gt;"",WJ15&gt;=WK$26,WJ15&lt;&gt;"")),"P","")</f>
        <v/>
      </c>
      <c r="G15" s="3" t="str">
        <f>IF(OR(AND(AI15&gt;=AQ$26,AI15&lt;&gt;"",AF15=""),AND(AL15&gt;=AQ$26,AL15&lt;&gt;"",AF15=""),AND(AP15&gt;=AQ$26,AP15&lt;&gt;"",AF15=""),AND(BJ15&gt;=BR$26,BJ15&lt;&gt;"",BG15=""),AND(BM15&gt;=BR$26,BM15&lt;&gt;"",BG15=""),AND(BQ15&gt;=BR$26,BQ15&lt;&gt;"",BG15=""),AND(CK15&gt;=CS$26,CK15&lt;&gt;"",CH15=""),AND(CN15&gt;=CS$26,CN15&lt;&gt;"",CH15=""),AND(CR15&gt;=CS$26,CR15&lt;&gt;"",CH15=""),AND(DR15&gt;=EC$26,DR15&lt;&gt;""),AND(DU15&gt;=EC$26,DU15&lt;&gt;""),AND(DY15&gt;=EC$26,DY15&lt;&gt;""),AND(EB15&gt;=EC$26,EB15&lt;&gt;""),AND(EZ15&gt;=FK$26,EZ15&lt;&gt;""),AND(FC15&gt;=FK$26,FC15&lt;&gt;""),AND(FG15&gt;=FK$26,FG15&lt;&gt;""),AND(FJ15&gt;=FK$26,FJ15&lt;&gt;""),AND(GH15&gt;=GS$26,GH15&lt;&gt;""),AND(GK15&gt;=GS$26,GK15&lt;&gt;""),AND(GO15&gt;=GS$26,GO15&lt;&gt;""),AND(GR15&gt;=GS$26,GR15&lt;&gt;""),AND(HP15&gt;=IA$26,HP15&lt;&gt;""),AND(HS15&gt;=IA$26,HS15&lt;&gt;""),AND(HW15&gt;=IA$26,HW15&lt;&gt;""),AND(HZ15&gt;=IA$26,HZ15&lt;&gt;""),AND(IX15&gt;=JI$26,IX15&lt;&gt;""),AND(JA15&gt;=JI$26,JA15&lt;&gt;""),AND(JE15&gt;=JI$26,JE15&lt;&gt;""),AND(JH15&gt;=JI$26,JH15&lt;&gt;""),AND(KF15&gt;=KQ$26,KF15&lt;&gt;""),AND(KI15&gt;=KQ$26,KI15&lt;&gt;""),AND(KM15&gt;=KQ$26,KM15&lt;&gt;""),AND(KP15&gt;=KQ$26,KP15&lt;&gt;""),AND(LN15&gt;=LY$26,LN15&lt;&gt;""),AND(LQ15&gt;=LY$26,LQ15&lt;&gt;""),AND(LU15&gt;=LY$26,LU15&lt;&gt;""),AND(LX15&gt;=LY$26,LX15&lt;&gt;""),AND(MV15&gt;=NG$26,MV15&lt;&gt;""),AND(MY15&gt;=NG$26,MY15&lt;&gt;""),AND(NC15&gt;=NG$26,NC15&lt;&gt;""),AND(NF15&gt;=NG$26,NF15&lt;&gt;""),AND(OD15&gt;=OO$26,OD15&lt;&gt;""),AND(OG15&gt;=OO$26,OG15&lt;&gt;""),AND(OK15&gt;=OO$26,OK15&lt;&gt;""),AND(ON15&gt;=OO$26,ON15&lt;&gt;""),AND(PL15&gt;=PW$26,PL15&lt;&gt;""),AND(PO15&gt;=PW$26,PO15&lt;&gt;""),AND(PS15&gt;=PW$26,PS15&lt;&gt;""),AND(PV15&gt;=PW$26,PV15&lt;&gt;""),AND(QT15&gt;=RE$26,QT15&lt;&gt;""),AND(QW15&gt;=RE$26,QW15&lt;&gt;""),AND(RA15&gt;=RE$26,RA15&lt;&gt;""),AND(RD15&gt;=RE$26,RD15&lt;&gt;""),AND(SB15&gt;=SM$26,SB15&lt;&gt;""),AND(SE15&gt;=SM$26,SE15&lt;&gt;""),AND(SI15&gt;=SM$26,SI15&lt;&gt;""),AND(SL15&gt;=SM$26,SL15&lt;&gt;""),AND(TJ15&gt;=TU$26,TJ15&lt;&gt;""),AND(TM15&gt;=TU$26,TM15&lt;&gt;""),AND(TQ15&gt;=TU$26,TQ15&lt;&gt;""),AND(TT15&gt;=TU$26,TT15&lt;&gt;""),AND(UR15&gt;=VC$26,UR15&lt;&gt;""),AND(UU15&gt;=VC$26,UU15&lt;&gt;""),AND(UY15&gt;=VC$26,UY15&lt;&gt;""),AND(VB15&gt;=VC$26,VB15&lt;&gt;""),AND(VZ15&gt;=WK$26,VZ15&lt;&gt;""),AND(WC15&gt;=WK$26,WC15&lt;&gt;""),AND(WG15&gt;=WK$26,WG15&lt;&gt;""),AND(WJ15&gt;=WK$26,WJ15&lt;&gt;"")),"P","")</f>
        <v>P</v>
      </c>
      <c r="H15" s="36" t="str">
        <f>IF(AND(G15="P",F15=""),"No DD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Merit",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Excellence",IF(I15="P","Worlds Team",IF(F15="P","National Team","")))))</f>
        <v>No DD</v>
      </c>
      <c r="I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44.349999999999994</v>
      </c>
      <c r="O15" s="11" t="str">
        <f>IF(N15="","",IF(N15=CT15,"("&amp;CT$2&amp;")",IF(N15=CU15,"("&amp;CU$2&amp;")")))</f>
        <v>(Final)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2024 Pan Am [Club] Championships (May 19)</v>
      </c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7"/>
      <c r="AG15" s="38" t="str">
        <f>IF(S15&gt;0,S15,"")</f>
        <v/>
      </c>
      <c r="AH15" s="38" t="str">
        <f>IF(T15&gt;0,T15,"")</f>
        <v/>
      </c>
      <c r="AI15" s="40" t="str">
        <f>IF(SUM(Q15:T15)-U15&gt;0,SUM(Q15:T15)-U15,"")</f>
        <v/>
      </c>
      <c r="AJ15" s="40" t="str">
        <f>IF(X15&gt;0,X15,"")</f>
        <v/>
      </c>
      <c r="AK15" s="40" t="str">
        <f>IF(Y15&gt;0,Y15,"")</f>
        <v/>
      </c>
      <c r="AL15" s="40" t="str">
        <f>IF(SUM(V15:Y15)-Z15&gt;0,SUM(V15:Y15)-Z15,"")</f>
        <v/>
      </c>
      <c r="AM15" s="40" t="str">
        <f>IF(AI15="","",MAX(AI15,AL15))</f>
        <v/>
      </c>
      <c r="AN15" s="40" t="str">
        <f>IF(AC15&gt;0,AC15,"")</f>
        <v/>
      </c>
      <c r="AO15" s="40" t="str">
        <f>IF(AD15&gt;0,AD15,"")</f>
        <v/>
      </c>
      <c r="AP15" s="40" t="str">
        <f>IF(SUM(AA15:AD15)-AE15&gt;0,SUM(AA15:AD15)-AE15,"")</f>
        <v/>
      </c>
      <c r="AQ15" s="40" t="str">
        <f>IF(SUM(AM15,AP15)&gt;0,SUM(AM15,AP15),"")</f>
        <v/>
      </c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8"/>
      <c r="BH15" s="39" t="str">
        <f>IF(AT15&gt;0,AT15,"")</f>
        <v/>
      </c>
      <c r="BI15" s="39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  <c r="CE15" s="22"/>
      <c r="CF15" s="22"/>
      <c r="CG15" s="22"/>
      <c r="CH15" s="27"/>
      <c r="CI15" s="38" t="str">
        <f>IF(BU15&gt;0,BU15,"")</f>
        <v/>
      </c>
      <c r="CJ15" s="38" t="str">
        <f>IF(BV15&gt;0,BV15,"")</f>
        <v/>
      </c>
      <c r="CK15" s="40" t="str">
        <f>IF(SUM(BS15:BV15)-BW15&gt;0,SUM(BS15:BV15)-BW15,"")</f>
        <v/>
      </c>
      <c r="CL15" s="40" t="str">
        <f>IF(BZ15&gt;0,BZ15,"")</f>
        <v/>
      </c>
      <c r="CM15" s="40" t="str">
        <f>IF(CA15&gt;0,CA15,"")</f>
        <v/>
      </c>
      <c r="CN15" s="40" t="str">
        <f>IF(SUM(BX15:CA15)-CB15&gt;0,SUM(BX15:CA15)-CB15,"")</f>
        <v/>
      </c>
      <c r="CO15" s="40" t="str">
        <f>IF(CK15="","",MAX(CK15,CN15))</f>
        <v/>
      </c>
      <c r="CP15" s="40" t="str">
        <f>IF(CE15&gt;0,CE15,"")</f>
        <v/>
      </c>
      <c r="CQ15" s="40" t="str">
        <f>IF(CF15&gt;0,CF15,"")</f>
        <v/>
      </c>
      <c r="CR15" s="40" t="str">
        <f>IF(SUM(CC15:CF15)-CG15&gt;0,SUM(CC15:CF15)-CG15,"")</f>
        <v/>
      </c>
      <c r="CS15" s="40" t="str">
        <f>IF(SUM(CO15,CR15)&gt;0,SUM(CO15,CR15),"")</f>
        <v/>
      </c>
      <c r="CT15" s="51">
        <f>IF(MAX(DV15,FD15,GL15,HT15,JB15,KJ15,LR15,MZ15,OH15,PP15,QX15,SF15,TN15,UV15,WD15)-IF(L15="",0,L15)&gt;0.001,MAX(DV15,FD15,GL15,HT15,JB15,KJ15,LR15,MZ15,OH15,PP15,QX15,SF15,TN15,UV15,WD15)-IF(L15="",0,L15),"")</f>
        <v>43.33</v>
      </c>
      <c r="CU15" s="51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44.349999999999994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0" t="str">
        <f>IF(CX15&gt;0,CX15,"")</f>
        <v/>
      </c>
      <c r="DQ15" s="40" t="str">
        <f>IF(CY15&gt;0,CY15,"")</f>
        <v/>
      </c>
      <c r="DR15" s="40" t="str">
        <f>IF(SUM(CV15:CY15)-CZ15&gt;0,SUM(CV15:CY15)-CZ15,"")</f>
        <v/>
      </c>
      <c r="DS15" s="40" t="str">
        <f>IF(DC15&gt;0,DC15,"")</f>
        <v/>
      </c>
      <c r="DT15" s="40" t="str">
        <f>IF(DD15&gt;0,DD15,"")</f>
        <v/>
      </c>
      <c r="DU15" s="40" t="str">
        <f>IF(SUM(DA15:DD15)-DE15&gt;0,SUM(DA15:DD15)-DE15,"")</f>
        <v/>
      </c>
      <c r="DV15" s="40" t="str">
        <f>IF(MAX(DR15,DU15)&gt;0,MAX(DR15,DU15),"")</f>
        <v/>
      </c>
      <c r="DW15" s="40" t="str">
        <f>IF(DH15&gt;0,DH15,"")</f>
        <v/>
      </c>
      <c r="DX15" s="40" t="str">
        <f>IF(DI15&gt;0,DI15,"")</f>
        <v/>
      </c>
      <c r="DY15" s="40" t="str">
        <f>IF(SUM(DF15:DI15)-DJ15&gt;0,SUM(DF15:DI15)-DJ15,"")</f>
        <v/>
      </c>
      <c r="DZ15" s="40" t="str">
        <f>IF(DM15&gt;0,DM15,"")</f>
        <v/>
      </c>
      <c r="EA15" s="40" t="str">
        <f>IF(DN15&gt;0,DN15,"")</f>
        <v/>
      </c>
      <c r="EB15" s="40" t="str">
        <f>IF(SUM(DK15:DN15)-DO15&gt;0,SUM(DK15:DN15)-DO15,"")</f>
        <v/>
      </c>
      <c r="EC15" s="40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0" t="str">
        <f>IF(FN15&gt;0,FN15,"")</f>
        <v/>
      </c>
      <c r="GG15" s="40" t="str">
        <f>IF(FO15&gt;0,FO15,"")</f>
        <v/>
      </c>
      <c r="GH15" s="40" t="str">
        <f>IF(SUM(FL15:FO15)-FP15&gt;0,SUM(FL15:FO15)-FP15,"")</f>
        <v/>
      </c>
      <c r="GI15" s="40" t="str">
        <f>IF(FS15&gt;0,FS15,"")</f>
        <v/>
      </c>
      <c r="GJ15" s="40" t="str">
        <f>IF(FT15&gt;0,FT15,"")</f>
        <v/>
      </c>
      <c r="GK15" s="40" t="str">
        <f>IF(SUM(FQ15:FT15)-FU15&gt;0,SUM(FQ15:FT15)-FU15,"")</f>
        <v/>
      </c>
      <c r="GL15" s="40" t="str">
        <f>IF(MAX(GH15,GK15)&gt;0,MAX(GH15,GK15),"")</f>
        <v/>
      </c>
      <c r="GM15" s="40" t="str">
        <f>IF(FX15&gt;0,FX15,"")</f>
        <v/>
      </c>
      <c r="GN15" s="40" t="str">
        <f>IF(FY15&gt;0,FY15,"")</f>
        <v/>
      </c>
      <c r="GO15" s="40" t="str">
        <f>IF(SUM(FV15:FY15)-FZ15&gt;0,SUM(FV15:FY15)-FZ15,"")</f>
        <v/>
      </c>
      <c r="GP15" s="40" t="str">
        <f>IF(GC15&gt;0,GC15,"")</f>
        <v/>
      </c>
      <c r="GQ15" s="40" t="str">
        <f>IF(GD15&gt;0,GD15,"")</f>
        <v/>
      </c>
      <c r="GR15" s="40" t="str">
        <f>IF(SUM(GA15:GD15)-GE15&gt;0,SUM(GA15:GD15)-GE15,"")</f>
        <v/>
      </c>
      <c r="GS15" s="40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0" t="str">
        <f>IF(ID15&gt;0,ID15,"")</f>
        <v/>
      </c>
      <c r="IW15" s="40" t="str">
        <f>IF(IE15&gt;0,IE15,"")</f>
        <v/>
      </c>
      <c r="IX15" s="40" t="str">
        <f>IF(SUM(IB15:IE15)-IF15&gt;0,SUM(IB15:IE15)-IF15,"")</f>
        <v/>
      </c>
      <c r="IY15" s="40" t="str">
        <f>IF(II15&gt;0,II15,"")</f>
        <v/>
      </c>
      <c r="IZ15" s="40" t="str">
        <f>IF(IJ15&gt;0,IJ15,"")</f>
        <v/>
      </c>
      <c r="JA15" s="40" t="str">
        <f>IF(SUM(IG15:IJ15)-IK15&gt;0,SUM(IG15:IJ15)-IK15,"")</f>
        <v/>
      </c>
      <c r="JB15" s="40" t="str">
        <f>IF(MAX(IX15,JA15)&gt;0,MAX(IX15,JA15),"")</f>
        <v/>
      </c>
      <c r="JC15" s="40" t="str">
        <f>IF(IN15&gt;0,IN15,"")</f>
        <v/>
      </c>
      <c r="JD15" s="40" t="str">
        <f>IF(IO15&gt;0,IO15,"")</f>
        <v/>
      </c>
      <c r="JE15" s="40" t="str">
        <f>IF(SUM(IL15:IO15)-IP15&gt;0,SUM(IL15:IO15)-IP15,"")</f>
        <v/>
      </c>
      <c r="JF15" s="40" t="str">
        <f>IF(IS15&gt;0,IS15,"")</f>
        <v/>
      </c>
      <c r="JG15" s="40" t="str">
        <f>IF(IT15&gt;0,IT15,"")</f>
        <v/>
      </c>
      <c r="JH15" s="40" t="str">
        <f>IF(SUM(IQ15:IT15)-IU15&gt;0,SUM(IQ15:IT15)-IU15,"")</f>
        <v/>
      </c>
      <c r="JI15" s="40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0" t="str">
        <f>IF(KT15&gt;0,KT15,"")</f>
        <v/>
      </c>
      <c r="LM15" s="40" t="str">
        <f>IF(KU15&gt;0,KU15,"")</f>
        <v/>
      </c>
      <c r="LN15" s="40" t="str">
        <f>IF(SUM(KR15:KU15)-KV15&gt;0,SUM(KR15:KU15)-KV15,"")</f>
        <v/>
      </c>
      <c r="LO15" s="40" t="str">
        <f>IF(KY15&gt;0,KY15,"")</f>
        <v/>
      </c>
      <c r="LP15" s="40" t="str">
        <f>IF(KZ15&gt;0,KZ15,"")</f>
        <v/>
      </c>
      <c r="LQ15" s="40" t="str">
        <f>IF(SUM(KW15:KZ15)-LA15&gt;0,SUM(KW15:KZ15)-LA15,"")</f>
        <v/>
      </c>
      <c r="LR15" s="40" t="str">
        <f>IF(MAX(LN15,LQ15)&gt;0,MAX(LN15,LQ15),"")</f>
        <v/>
      </c>
      <c r="LS15" s="40" t="str">
        <f>IF(LD15&gt;0,LD15,"")</f>
        <v/>
      </c>
      <c r="LT15" s="40" t="str">
        <f>IF(LE15&gt;0,LE15,"")</f>
        <v/>
      </c>
      <c r="LU15" s="40" t="str">
        <f>IF(SUM(LB15:LE15)-LF15&gt;0,SUM(LB15:LE15)-LF15,"")</f>
        <v/>
      </c>
      <c r="LV15" s="40" t="str">
        <f>IF(LI15&gt;0,LI15,"")</f>
        <v/>
      </c>
      <c r="LW15" s="40" t="str">
        <f>IF(LJ15&gt;0,LJ15,"")</f>
        <v/>
      </c>
      <c r="LX15" s="40" t="str">
        <f>IF(SUM(LG15:LJ15)-LK15&gt;0,SUM(LG15:LJ15)-LK15,"")</f>
        <v/>
      </c>
      <c r="LY15" s="40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>
        <v>7.15</v>
      </c>
      <c r="NI15" s="17">
        <v>9.5</v>
      </c>
      <c r="NJ15" s="17">
        <v>9</v>
      </c>
      <c r="NK15" s="17">
        <v>17.68</v>
      </c>
      <c r="NL15" s="17">
        <v>0</v>
      </c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>
        <v>7.45</v>
      </c>
      <c r="NX15" s="17">
        <v>9.1999999999999993</v>
      </c>
      <c r="NY15" s="17">
        <v>9</v>
      </c>
      <c r="NZ15" s="17">
        <v>18.7</v>
      </c>
      <c r="OA15" s="17">
        <v>0</v>
      </c>
      <c r="OB15" s="40">
        <f>IF(NJ15&gt;0,NJ15,"")</f>
        <v>9</v>
      </c>
      <c r="OC15" s="40">
        <f>IF(NK15&gt;0,NK15,"")</f>
        <v>17.68</v>
      </c>
      <c r="OD15" s="40">
        <f>IF(SUM(NH15:NK15)-NL15&gt;0,SUM(NH15:NK15)-NL15,"")</f>
        <v>43.33</v>
      </c>
      <c r="OE15" s="40" t="str">
        <f>IF(NO15&gt;0,NO15,"")</f>
        <v/>
      </c>
      <c r="OF15" s="40" t="str">
        <f>IF(NP15&gt;0,NP15,"")</f>
        <v/>
      </c>
      <c r="OG15" s="40" t="str">
        <f>IF(SUM(NM15:NP15)-NQ15&gt;0,SUM(NM15:NP15)-NQ15,"")</f>
        <v/>
      </c>
      <c r="OH15" s="40">
        <f>IF(MAX(OD15,OG15)&gt;0,MAX(OD15,OG15),"")</f>
        <v>43.33</v>
      </c>
      <c r="OI15" s="40" t="str">
        <f>IF(NT15&gt;0,NT15,"")</f>
        <v/>
      </c>
      <c r="OJ15" s="40" t="str">
        <f>IF(NU15&gt;0,NU15,"")</f>
        <v/>
      </c>
      <c r="OK15" s="40" t="str">
        <f>IF(SUM(NR15:NU15)-NV15&gt;0,SUM(NR15:NU15)-NV15,"")</f>
        <v/>
      </c>
      <c r="OL15" s="40">
        <f>IF(NY15&gt;0,NY15,"")</f>
        <v>9</v>
      </c>
      <c r="OM15" s="40">
        <f>IF(NZ15&gt;0,NZ15,"")</f>
        <v>18.7</v>
      </c>
      <c r="ON15" s="40">
        <f>IF(SUM(NW15:NZ15)-OA15&gt;0,SUM(NW15:NZ15)-OA15,"")</f>
        <v>44.349999999999994</v>
      </c>
      <c r="OO15" s="40">
        <f>IF(SUM(OH15,OK15,ON15)&gt;0,SUM(OH15,OK15,ON15),"")</f>
        <v>87.679999999999993</v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0" t="str">
        <f>IF(PZ15&gt;0,PZ15,"")</f>
        <v/>
      </c>
      <c r="QS15" s="40" t="str">
        <f>IF(QA15&gt;0,QA15,"")</f>
        <v/>
      </c>
      <c r="QT15" s="40" t="str">
        <f>IF(SUM(PX15:QA15)-QB15&gt;0,SUM(PX15:QA15)-QB15,"")</f>
        <v/>
      </c>
      <c r="QU15" s="40" t="str">
        <f>IF(QE15&gt;0,QE15,"")</f>
        <v/>
      </c>
      <c r="QV15" s="40" t="str">
        <f>IF(QF15&gt;0,QF15,"")</f>
        <v/>
      </c>
      <c r="QW15" s="40" t="str">
        <f>IF(SUM(QC15:QF15)-QG15&gt;0,SUM(QC15:QF15)-QG15,"")</f>
        <v/>
      </c>
      <c r="QX15" s="40" t="str">
        <f>IF(MAX(QT15,QW15)&gt;0,MAX(QT15,QW15),"")</f>
        <v/>
      </c>
      <c r="QY15" s="40" t="str">
        <f>IF(QJ15&gt;0,QJ15,"")</f>
        <v/>
      </c>
      <c r="QZ15" s="40" t="str">
        <f>IF(QK15&gt;0,QK15,"")</f>
        <v/>
      </c>
      <c r="RA15" s="40" t="str">
        <f>IF(SUM(QH15:QK15)-QL15&gt;0,SUM(QH15:QK15)-QL15,"")</f>
        <v/>
      </c>
      <c r="RB15" s="40" t="str">
        <f>IF(QO15&gt;0,QO15,"")</f>
        <v/>
      </c>
      <c r="RC15" s="40" t="str">
        <f>IF(QP15&gt;0,QP15,"")</f>
        <v/>
      </c>
      <c r="RD15" s="40" t="str">
        <f>IF(SUM(QM15:QP15)-QQ15&gt;0,SUM(QM15:QP15)-QQ15,"")</f>
        <v/>
      </c>
      <c r="RE15" s="40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0" t="str">
        <f>IF(SP15&gt;0,SP15,"")</f>
        <v/>
      </c>
      <c r="TI15" s="40" t="str">
        <f>IF(SQ15&gt;0,SQ15,"")</f>
        <v/>
      </c>
      <c r="TJ15" s="40" t="str">
        <f>IF(SUM(SN15:SQ15)-SR15&gt;0,SUM(SN15:SQ15)-SR15,"")</f>
        <v/>
      </c>
      <c r="TK15" s="40" t="str">
        <f>IF(SU15&gt;0,SU15,"")</f>
        <v/>
      </c>
      <c r="TL15" s="40" t="str">
        <f>IF(SV15&gt;0,SV15,"")</f>
        <v/>
      </c>
      <c r="TM15" s="40" t="str">
        <f>IF(SUM(SS15:SV15)-SW15&gt;0,SUM(SS15:SV15)-SW15,"")</f>
        <v/>
      </c>
      <c r="TN15" s="40" t="str">
        <f>IF(MAX(TJ15,TM15)&gt;0,MAX(TJ15,TM15),"")</f>
        <v/>
      </c>
      <c r="TO15" s="40" t="str">
        <f>IF(SZ15&gt;0,SZ15,"")</f>
        <v/>
      </c>
      <c r="TP15" s="40" t="str">
        <f>IF(TA15&gt;0,TA15,"")</f>
        <v/>
      </c>
      <c r="TQ15" s="40" t="str">
        <f>IF(SUM(SX15:TA15)-TB15&gt;0,SUM(SX15:TA15)-TB15,"")</f>
        <v/>
      </c>
      <c r="TR15" s="40" t="str">
        <f>IF(TE15&gt;0,TE15,"")</f>
        <v/>
      </c>
      <c r="TS15" s="40" t="str">
        <f>IF(TF15&gt;0,TF15,"")</f>
        <v/>
      </c>
      <c r="TT15" s="40" t="str">
        <f>IF(SUM(TC15:TF15)-TG15&gt;0,SUM(TC15:TF15)-TG15,"")</f>
        <v/>
      </c>
      <c r="TU15" s="40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0" t="str">
        <f>IF(VF15&gt;0,VF15,"")</f>
        <v/>
      </c>
      <c r="VY15" s="40" t="str">
        <f>IF(VG15&gt;0,VG15,"")</f>
        <v/>
      </c>
      <c r="VZ15" s="40" t="str">
        <f>IF(SUM(VD15:VG15)-VH15&gt;0,SUM(VD15:VG15)-VH15,"")</f>
        <v/>
      </c>
      <c r="WA15" s="40" t="str">
        <f>IF(VK15&gt;0,VK15,"")</f>
        <v/>
      </c>
      <c r="WB15" s="40" t="str">
        <f>IF(VL15&gt;0,VL15,"")</f>
        <v/>
      </c>
      <c r="WC15" s="40" t="str">
        <f>IF(SUM(VI15:VL15)-VM15&gt;0,SUM(VI15:VL15)-VM15,"")</f>
        <v/>
      </c>
      <c r="WD15" s="40" t="str">
        <f>IF(MAX(VZ15,WC15)&gt;0,MAX(VZ15,WC15),"")</f>
        <v/>
      </c>
      <c r="WE15" s="40" t="str">
        <f>IF(VP15&gt;0,VP15,"")</f>
        <v/>
      </c>
      <c r="WF15" s="40" t="str">
        <f>IF(VQ15&gt;0,VQ15,"")</f>
        <v/>
      </c>
      <c r="WG15" s="40" t="str">
        <f>IF(SUM(VN15:VQ15)-VR15&gt;0,SUM(VN15:VQ15)-VR15,"")</f>
        <v/>
      </c>
      <c r="WH15" s="40" t="str">
        <f>IF(VU15&gt;0,VU15,"")</f>
        <v/>
      </c>
      <c r="WI15" s="40" t="str">
        <f>IF(VV15&gt;0,VV15,"")</f>
        <v/>
      </c>
      <c r="WJ15" s="40" t="str">
        <f>IF(SUM(VS15:VV15)-VW15&gt;0,SUM(VS15:VV15)-VW15,"")</f>
        <v/>
      </c>
      <c r="WK15" s="40" t="str">
        <f>IF(SUM(WD15,WG15,WJ15)&gt;0,SUM(WD15,WG15,WJ15),"")</f>
        <v/>
      </c>
      <c r="WL15" s="26">
        <f>IF($CH15="P",BS15,(BS15+AR15)/2)</f>
        <v>0</v>
      </c>
      <c r="WM15" s="26">
        <f>IF($CH15="P",BT15,(BT15+AS15)/2)</f>
        <v>0</v>
      </c>
      <c r="WN15" s="26">
        <f>IF($CH15="P",BU15,(BU15+AT15)/2)</f>
        <v>0</v>
      </c>
      <c r="WO15" s="26">
        <f>IF($CH15="P",BV15,(BV15+AU15)/2)</f>
        <v>0</v>
      </c>
      <c r="WP15" s="26">
        <f>IF($CH15="P",BW15,(BW15+AV15)/2)</f>
        <v>0</v>
      </c>
      <c r="WQ15" s="26">
        <f>IF($CH15="P",BX15,(BX15+AW15)/2)</f>
        <v>0</v>
      </c>
      <c r="WR15" s="26">
        <f>IF($CH15="P",BY15,(BY15+AX15)/2)</f>
        <v>0</v>
      </c>
      <c r="WS15" s="26">
        <f>IF($CH15="P",BZ15,(BZ15+AY15)/2)</f>
        <v>0</v>
      </c>
      <c r="WT15" s="26">
        <f>IF($CH15="P",CA15,(CA15+AZ15)/2)</f>
        <v>0</v>
      </c>
      <c r="WU15" s="26">
        <f>IF($CH15="P",CB15,(CB15+BA15)/2)</f>
        <v>0</v>
      </c>
      <c r="WV15" s="26">
        <f>IF($CH15="P",CC15,(CC15+BB15)/2)</f>
        <v>0</v>
      </c>
      <c r="WW15" s="26">
        <f>IF($CH15="P",CD15,(CD15+BC15)/2)</f>
        <v>0</v>
      </c>
      <c r="WX15" s="26">
        <f>IF($CH15="P",CE15,(CE15+BD15)/2)</f>
        <v>0</v>
      </c>
      <c r="WY15" s="26">
        <f>IF($CH15="P",CF15,(CF15+BE15)/2)</f>
        <v>0</v>
      </c>
      <c r="WZ15" s="26">
        <f>IF($CH15="P",CG15,(CG15+BF15)/2)</f>
        <v>0</v>
      </c>
      <c r="XA15" s="28" t="s">
        <v>55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DD"),SUMPRODUCT((H$4:H$20&lt;&gt;"")*(H$4:H$20&lt;&gt;"No DD")*(E$4:E$20&gt;E16))+1,IF(H16="No DD",SUMPRODUCT((H$4:H$20="No DD")*(E$4:E$20&gt;E16))+1+SUMPRODUCT((H$4:H$20&lt;&gt;"")*(H$4:H$20&lt;&gt;"No DD")),""))</f>
        <v/>
      </c>
      <c r="B16" s="5" t="s">
        <v>265</v>
      </c>
      <c r="C16" s="4" t="s">
        <v>179</v>
      </c>
      <c r="D16" s="4">
        <v>2009</v>
      </c>
      <c r="E16" s="9">
        <f>SUM(J16,L16,N16)</f>
        <v>43.05</v>
      </c>
      <c r="F16" s="3" t="str">
        <f>IF(OR(AND(AG16&gt;=AQ$22,AG16&lt;&gt;"",AI16&gt;=AQ$26,AI16&lt;&gt;"",AF16=""),AND(AJ16&gt;=AQ$22,AJ16&lt;&gt;"",AL16&gt;=AQ$26,AL16&lt;&gt;"",AF16=""),AND(AN16&gt;=AQ$22,AN16&lt;&gt;"",AP16&gt;=AQ$26,AP16&lt;&gt;"",AF16=""),AND(BH16&gt;=BR$22,BH16&lt;&gt;"",BJ16&gt;=BR$26,BJ16&lt;&gt;"",BG16=""),AND(BK16&gt;=BR$22,BK16&lt;&gt;"",BM16&gt;=BR$26,BM16&lt;&gt;"",BG16=""),AND(BO16&gt;=BR$22,BO16&lt;&gt;"",BQ16&gt;=BR$26,BQ16&lt;&gt;"",BG16=""),AND(CI16&gt;=CS$22,CI16&lt;&gt;"",CK16&gt;=CS$26,CK16&lt;&gt;"",CH16=""),AND(CL16&gt;=CS$22,CL16&lt;&gt;"",CN16&gt;=CS$26,CN16&lt;&gt;"",CH16=""),AND(CP16&gt;=CS$22,CP16&lt;&gt;"",CR16&gt;=CS$26,CR16&lt;&gt;"",CH16=""),AND(DP16&gt;=EC$22,DP16&lt;&gt;"",DR16&gt;=EC$26,DR16&lt;&gt;""),AND(DS16&gt;=EC$22,DS16&lt;&gt;"",DU16&gt;=EC$26,DU16&lt;&gt;""),AND(DW16&gt;=EC$22,DW16&lt;&gt;"",DY16&gt;=EC$26,DY16&lt;&gt;""),AND(DZ16&gt;=EC$22,DZ16&lt;&gt;"",EB16&gt;=EC$26,EB16&lt;&gt;""),AND(EX16&gt;=FK$22,EX16&lt;&gt;"",EZ16&gt;=FK$26,EZ16&lt;&gt;""),AND(FA16&gt;=FK$22,FA16&lt;&gt;"",FC16&gt;=FK$26,FC16&lt;&gt;""),AND(FE16&gt;=FK$22,FE16&lt;&gt;"",FG16&gt;=FK$26,FG16&lt;&gt;""),AND(FH16&gt;=FK$22,FH16&lt;&gt;"",FJ16&gt;=FK$26,FJ16&lt;&gt;""),AND(GF16&gt;=GS$22,GF16&lt;&gt;"",GH16&gt;=GS$26,GH16&lt;&gt;""),AND(GI16&gt;=GS$22,GI16&lt;&gt;"",GK16&gt;=GS$26,GK16&lt;&gt;""),AND(GM16&gt;=GS$22,GM16&lt;&gt;"",GO16&gt;=GS$26,GO16&lt;&gt;""),AND(GP16&gt;=GS$22,GP16&lt;&gt;"",GR16&gt;=GS$26,GR16&lt;&gt;""),AND(HN16&gt;=IA$22,HN16&lt;&gt;"",HP16&gt;=IA$26,HP16&lt;&gt;""),AND(HQ16&gt;=IA$22,HQ16&lt;&gt;"",HS16&gt;=IA$26,HS16&lt;&gt;""),AND(HU16&gt;=IA$22,HU16&lt;&gt;"",HW16&gt;=IA$26,HW16&lt;&gt;""),AND(HX16&gt;=IA$22,HX16&lt;&gt;"",HZ16&gt;=IA$26,HZ16&lt;&gt;""),AND(IV16&gt;=JI$22,IV16&lt;&gt;"",IX16&gt;=JI$26,IX16&lt;&gt;""),AND(IY16&gt;=JI$22,IY16&lt;&gt;"",JA16&gt;=JI$26,JA16&lt;&gt;""),AND(JC16&gt;=JI$22,JC16&lt;&gt;"",JE16&gt;=JI$26,JE16&lt;&gt;""),AND(JF16&gt;=JI$22,JF16&lt;&gt;"",JH16&gt;=JI$26,JH16&lt;&gt;""),AND(KD16&gt;=KQ$22,KD16&lt;&gt;"",KF16&gt;=KQ$26,KF16&lt;&gt;""),AND(KG16&gt;=KQ$22,KG16&lt;&gt;"",KI16&gt;=KQ$26,KI16&lt;&gt;""),AND(KK16&gt;=KQ$22,KK16&lt;&gt;"",KM16&gt;=KQ$26,KM16&lt;&gt;""),AND(KN16&gt;=KQ$22,KN16&lt;&gt;"",KP16&gt;=KQ$26,KP16&lt;&gt;""),AND(LL16&gt;=LY$22,LL16&lt;&gt;"",LN16&gt;=LY$26,LN16&lt;&gt;""),AND(LO16&gt;=LY$22,LO16&lt;&gt;"",LQ16&gt;=LY$26,LQ16&lt;&gt;""),AND(LS16&gt;=LY$22,LS16&lt;&gt;"",LU16&gt;=LY$26,LU16&lt;&gt;""),AND(LV16&gt;=LY$22,LV16&lt;&gt;"",LX16&gt;=LY$26,LX16&lt;&gt;""),AND(MT16&gt;=NG$22,MT16&lt;&gt;"",MV16&gt;=NG$26,MV16&lt;&gt;""),AND(MW16&gt;=NG$22,MW16&lt;&gt;"",MY16&gt;=NG$26,MY16&lt;&gt;""),AND(NA16&gt;=NG$22,NA16&lt;&gt;"",NC16&gt;=NG$26,NC16&lt;&gt;""),AND(ND16&gt;=NG$22,ND16&lt;&gt;"",NF16&gt;=NG$26,NF16&lt;&gt;""),AND(OB16&gt;=OO$22,OB16&lt;&gt;"",OD16&gt;=OO$26,OD16&lt;&gt;""),AND(OE16&gt;=OO$22,OE16&lt;&gt;"",OG16&gt;=OO$26,OG16&lt;&gt;""),AND(OI16&gt;=OO$22,OI16&lt;&gt;"",OK16&gt;=OO$26,OK16&lt;&gt;""),AND(OL16&gt;=OO$22,OL16&lt;&gt;"",ON16&gt;=OO$26,ON16&lt;&gt;""),AND(PJ16&gt;=PW$22,PJ16&lt;&gt;"",PL16&gt;=PW$26,PL16&lt;&gt;""),AND(PM16&gt;=PW$22,PM16&lt;&gt;"",PO16&gt;=PW$26,PO16&lt;&gt;""),AND(PQ16&gt;=PW$22,PQ16&lt;&gt;"",PS16&gt;=PW$26,PS16&lt;&gt;""),AND(PT16&gt;=PW$22,PT16&lt;&gt;"",PV16&gt;=PW$26,PV16&lt;&gt;""),AND(QR16&gt;=RE$22,QR16&lt;&gt;"",QT16&gt;=RE$26,QT16&lt;&gt;""),AND(QU16&gt;=RE$22,QU16&lt;&gt;"",QW16&gt;=RE$26,QW16&lt;&gt;""),AND(QY16&gt;=RE$22,QY16&lt;&gt;"",RA16&gt;=RE$26,RA16&lt;&gt;""),AND(RB16&gt;=RE$22,RB16&lt;&gt;"",RD16&gt;=RE$26,RD16&lt;&gt;""),AND(RZ16&gt;=SM$22,RZ16&lt;&gt;"",SB16&gt;=SM$26,SB16&lt;&gt;""),AND(SC16&gt;=SM$22,SC16&lt;&gt;"",SE16&gt;=SM$26,SE16&lt;&gt;""),AND(SG16&gt;=SM$22,SG16&lt;&gt;"",SI16&gt;=SM$26,SI16&lt;&gt;""),AND(SJ16&gt;=SM$22,SJ16&lt;&gt;"",SL16&gt;=SM$26,SL16&lt;&gt;""),AND(TH16&gt;=TU$22,TH16&lt;&gt;"",TJ16&gt;=TU$26,TJ16&lt;&gt;""),AND(TK16&gt;=TU$22,TK16&lt;&gt;"",TM16&gt;=TU$26,TM16&lt;&gt;""),AND(TO16&gt;=TU$22,TO16&lt;&gt;"",TQ16&gt;=TU$26,TQ16&lt;&gt;""),AND(TR16&gt;=TU$22,TR16&lt;&gt;"",TT16&gt;=TU$26,TT16&lt;&gt;""),AND(UP16&gt;=VC$22,UP16&lt;&gt;"",UR16&gt;=VC$26,UR16&lt;&gt;""),AND(US16&gt;=VC$22,US16&lt;&gt;"",UU16&gt;=VC$26,UU16&lt;&gt;""),AND(UW16&gt;=VC$22,UW16&lt;&gt;"",UY16&gt;=VC$26,UY16&lt;&gt;""),AND(UZ16&gt;=VC$22,UZ16&lt;&gt;"",VB16&gt;=VC$26,VB16&lt;&gt;""),AND(VX16&gt;=WK$22,VX16&lt;&gt;"",VZ16&gt;=WK$26,VZ16&lt;&gt;""),AND(WA16&gt;=WK$22,WA16&lt;&gt;"",WC16&gt;=WK$26,WC16&lt;&gt;""),AND(WE16&gt;=WK$22,WE16&lt;&gt;"",WG16&gt;=WK$26,WG16&lt;&gt;""),AND(WH16&gt;=WK$22,WH16&lt;&gt;"",WJ16&gt;=WK$26,WJ16&lt;&gt;"")),"P","")</f>
        <v/>
      </c>
      <c r="G16" s="3" t="str">
        <f>IF(OR(AND(AI16&gt;=AQ$26,AI16&lt;&gt;"",AF16=""),AND(AL16&gt;=AQ$26,AL16&lt;&gt;"",AF16=""),AND(AP16&gt;=AQ$26,AP16&lt;&gt;"",AF16=""),AND(BJ16&gt;=BR$26,BJ16&lt;&gt;"",BG16=""),AND(BM16&gt;=BR$26,BM16&lt;&gt;"",BG16=""),AND(BQ16&gt;=BR$26,BQ16&lt;&gt;"",BG16=""),AND(CK16&gt;=CS$26,CK16&lt;&gt;"",CH16=""),AND(CN16&gt;=CS$26,CN16&lt;&gt;"",CH16=""),AND(CR16&gt;=CS$26,CR16&lt;&gt;"",CH16=""),AND(DR16&gt;=EC$26,DR16&lt;&gt;""),AND(DU16&gt;=EC$26,DU16&lt;&gt;""),AND(DY16&gt;=EC$26,DY16&lt;&gt;""),AND(EB16&gt;=EC$26,EB16&lt;&gt;""),AND(EZ16&gt;=FK$26,EZ16&lt;&gt;""),AND(FC16&gt;=FK$26,FC16&lt;&gt;""),AND(FG16&gt;=FK$26,FG16&lt;&gt;""),AND(FJ16&gt;=FK$26,FJ16&lt;&gt;""),AND(GH16&gt;=GS$26,GH16&lt;&gt;""),AND(GK16&gt;=GS$26,GK16&lt;&gt;""),AND(GO16&gt;=GS$26,GO16&lt;&gt;""),AND(GR16&gt;=GS$26,GR16&lt;&gt;""),AND(HP16&gt;=IA$26,HP16&lt;&gt;""),AND(HS16&gt;=IA$26,HS16&lt;&gt;""),AND(HW16&gt;=IA$26,HW16&lt;&gt;""),AND(HZ16&gt;=IA$26,HZ16&lt;&gt;""),AND(IX16&gt;=JI$26,IX16&lt;&gt;""),AND(JA16&gt;=JI$26,JA16&lt;&gt;""),AND(JE16&gt;=JI$26,JE16&lt;&gt;""),AND(JH16&gt;=JI$26,JH16&lt;&gt;""),AND(KF16&gt;=KQ$26,KF16&lt;&gt;""),AND(KI16&gt;=KQ$26,KI16&lt;&gt;""),AND(KM16&gt;=KQ$26,KM16&lt;&gt;""),AND(KP16&gt;=KQ$26,KP16&lt;&gt;""),AND(LN16&gt;=LY$26,LN16&lt;&gt;""),AND(LQ16&gt;=LY$26,LQ16&lt;&gt;""),AND(LU16&gt;=LY$26,LU16&lt;&gt;""),AND(LX16&gt;=LY$26,LX16&lt;&gt;""),AND(MV16&gt;=NG$26,MV16&lt;&gt;""),AND(MY16&gt;=NG$26,MY16&lt;&gt;""),AND(NC16&gt;=NG$26,NC16&lt;&gt;""),AND(NF16&gt;=NG$26,NF16&lt;&gt;""),AND(OD16&gt;=OO$26,OD16&lt;&gt;""),AND(OG16&gt;=OO$26,OG16&lt;&gt;""),AND(OK16&gt;=OO$26,OK16&lt;&gt;""),AND(ON16&gt;=OO$26,ON16&lt;&gt;""),AND(PL16&gt;=PW$26,PL16&lt;&gt;""),AND(PO16&gt;=PW$26,PO16&lt;&gt;""),AND(PS16&gt;=PW$26,PS16&lt;&gt;""),AND(PV16&gt;=PW$26,PV16&lt;&gt;""),AND(QT16&gt;=RE$26,QT16&lt;&gt;""),AND(QW16&gt;=RE$26,QW16&lt;&gt;""),AND(RA16&gt;=RE$26,RA16&lt;&gt;""),AND(RD16&gt;=RE$26,RD16&lt;&gt;""),AND(SB16&gt;=SM$26,SB16&lt;&gt;""),AND(SE16&gt;=SM$26,SE16&lt;&gt;""),AND(SI16&gt;=SM$26,SI16&lt;&gt;""),AND(SL16&gt;=SM$26,SL16&lt;&gt;""),AND(TJ16&gt;=TU$26,TJ16&lt;&gt;""),AND(TM16&gt;=TU$26,TM16&lt;&gt;""),AND(TQ16&gt;=TU$26,TQ16&lt;&gt;""),AND(TT16&gt;=TU$26,TT16&lt;&gt;""),AND(UR16&gt;=VC$26,UR16&lt;&gt;""),AND(UU16&gt;=VC$26,UU16&lt;&gt;""),AND(UY16&gt;=VC$26,UY16&lt;&gt;""),AND(VB16&gt;=VC$26,VB16&lt;&gt;""),AND(VZ16&gt;=WK$26,VZ16&lt;&gt;""),AND(WC16&gt;=WK$26,WC16&lt;&gt;""),AND(WG16&gt;=WK$26,WG16&lt;&gt;""),AND(WJ16&gt;=WK$26,WJ16&lt;&gt;"")),"P","")</f>
        <v/>
      </c>
      <c r="H16" s="36" t="str">
        <f>IF(AND(G16="P",F16=""),"No DD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Merit",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Excellence",IF(I16="P","Worlds Team",IF(F16="P","National Team","")))))</f>
        <v/>
      </c>
      <c r="I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43.05</v>
      </c>
      <c r="O16" s="11" t="str">
        <f>IF(N16="","",IF(N16=CT16,"("&amp;CT$2&amp;")",IF(N16=CU16,"("&amp;CU$2&amp;")")))</f>
        <v>(Final)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[Club] Championships (May 19)</v>
      </c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7"/>
      <c r="AG16" s="38" t="str">
        <f>IF(S16&gt;0,S16,"")</f>
        <v/>
      </c>
      <c r="AH16" s="38" t="str">
        <f>IF(T16&gt;0,T16,"")</f>
        <v/>
      </c>
      <c r="AI16" s="40" t="str">
        <f>IF(SUM(Q16:T16)-U16&gt;0,SUM(Q16:T16)-U16,"")</f>
        <v/>
      </c>
      <c r="AJ16" s="40" t="str">
        <f>IF(X16&gt;0,X16,"")</f>
        <v/>
      </c>
      <c r="AK16" s="40" t="str">
        <f>IF(Y16&gt;0,Y16,"")</f>
        <v/>
      </c>
      <c r="AL16" s="40" t="str">
        <f>IF(SUM(V16:Y16)-Z16&gt;0,SUM(V16:Y16)-Z16,"")</f>
        <v/>
      </c>
      <c r="AM16" s="40" t="str">
        <f>IF(AI16="","",MAX(AI16,AL16))</f>
        <v/>
      </c>
      <c r="AN16" s="40" t="str">
        <f>IF(AC16&gt;0,AC16,"")</f>
        <v/>
      </c>
      <c r="AO16" s="40" t="str">
        <f>IF(AD16&gt;0,AD16,"")</f>
        <v/>
      </c>
      <c r="AP16" s="40" t="str">
        <f>IF(SUM(AA16:AD16)-AE16&gt;0,SUM(AA16:AD16)-AE16,"")</f>
        <v/>
      </c>
      <c r="AQ16" s="40" t="str">
        <f>IF(SUM(AM16,AP16)&gt;0,SUM(AM16,AP16),"")</f>
        <v/>
      </c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8"/>
      <c r="BH16" s="39" t="str">
        <f>IF(AT16&gt;0,AT16,"")</f>
        <v/>
      </c>
      <c r="BI16" s="39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  <c r="CE16" s="22"/>
      <c r="CF16" s="22"/>
      <c r="CG16" s="22"/>
      <c r="CH16" s="27"/>
      <c r="CI16" s="38" t="str">
        <f>IF(BU16&gt;0,BU16,"")</f>
        <v/>
      </c>
      <c r="CJ16" s="38" t="str">
        <f>IF(BV16&gt;0,BV16,"")</f>
        <v/>
      </c>
      <c r="CK16" s="40" t="str">
        <f>IF(SUM(BS16:BV16)-BW16&gt;0,SUM(BS16:BV16)-BW16,"")</f>
        <v/>
      </c>
      <c r="CL16" s="40" t="str">
        <f>IF(BZ16&gt;0,BZ16,"")</f>
        <v/>
      </c>
      <c r="CM16" s="40" t="str">
        <f>IF(CA16&gt;0,CA16,"")</f>
        <v/>
      </c>
      <c r="CN16" s="40" t="str">
        <f>IF(SUM(BX16:CA16)-CB16&gt;0,SUM(BX16:CA16)-CB16,"")</f>
        <v/>
      </c>
      <c r="CO16" s="40" t="str">
        <f>IF(CK16="","",MAX(CK16,CN16))</f>
        <v/>
      </c>
      <c r="CP16" s="40" t="str">
        <f>IF(CE16&gt;0,CE16,"")</f>
        <v/>
      </c>
      <c r="CQ16" s="40" t="str">
        <f>IF(CF16&gt;0,CF16,"")</f>
        <v/>
      </c>
      <c r="CR16" s="40" t="str">
        <f>IF(SUM(CC16:CF16)-CG16&gt;0,SUM(CC16:CF16)-CG16,"")</f>
        <v/>
      </c>
      <c r="CS16" s="40" t="str">
        <f>IF(SUM(CO16,CR16)&gt;0,SUM(CO16,CR16),"")</f>
        <v/>
      </c>
      <c r="CT16" s="51">
        <f>IF(MAX(DV16,FD16,GL16,HT16,JB16,KJ16,LR16,MZ16,OH16,PP16,QX16,SF16,TN16,UV16,WD16)-IF(L16="",0,L16)&gt;0.001,MAX(DV16,FD16,GL16,HT16,JB16,KJ16,LR16,MZ16,OH16,PP16,QX16,SF16,TN16,UV16,WD16)-IF(L16="",0,L16),"")</f>
        <v>42.42</v>
      </c>
      <c r="CU16" s="51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>43.05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0" t="str">
        <f>IF(CX16&gt;0,CX16,"")</f>
        <v/>
      </c>
      <c r="DQ16" s="40" t="str">
        <f>IF(CY16&gt;0,CY16,"")</f>
        <v/>
      </c>
      <c r="DR16" s="40" t="str">
        <f>IF(SUM(CV16:CY16)-CZ16&gt;0,SUM(CV16:CY16)-CZ16,"")</f>
        <v/>
      </c>
      <c r="DS16" s="40" t="str">
        <f>IF(DC16&gt;0,DC16,"")</f>
        <v/>
      </c>
      <c r="DT16" s="40" t="str">
        <f>IF(DD16&gt;0,DD16,"")</f>
        <v/>
      </c>
      <c r="DU16" s="40" t="str">
        <f>IF(SUM(DA16:DD16)-DE16&gt;0,SUM(DA16:DD16)-DE16,"")</f>
        <v/>
      </c>
      <c r="DV16" s="40" t="str">
        <f>IF(MAX(DR16,DU16)&gt;0,MAX(DR16,DU16),"")</f>
        <v/>
      </c>
      <c r="DW16" s="40" t="str">
        <f>IF(DH16&gt;0,DH16,"")</f>
        <v/>
      </c>
      <c r="DX16" s="40" t="str">
        <f>IF(DI16&gt;0,DI16,"")</f>
        <v/>
      </c>
      <c r="DY16" s="40" t="str">
        <f>IF(SUM(DF16:DI16)-DJ16&gt;0,SUM(DF16:DI16)-DJ16,"")</f>
        <v/>
      </c>
      <c r="DZ16" s="40" t="str">
        <f>IF(DM16&gt;0,DM16,"")</f>
        <v/>
      </c>
      <c r="EA16" s="40" t="str">
        <f>IF(DN16&gt;0,DN16,"")</f>
        <v/>
      </c>
      <c r="EB16" s="40" t="str">
        <f>IF(SUM(DK16:DN16)-DO16&gt;0,SUM(DK16:DN16)-DO16,"")</f>
        <v/>
      </c>
      <c r="EC16" s="40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0" t="str">
        <f>IF(FN16&gt;0,FN16,"")</f>
        <v/>
      </c>
      <c r="GG16" s="40" t="str">
        <f>IF(FO16&gt;0,FO16,"")</f>
        <v/>
      </c>
      <c r="GH16" s="40" t="str">
        <f>IF(SUM(FL16:FO16)-FP16&gt;0,SUM(FL16:FO16)-FP16,"")</f>
        <v/>
      </c>
      <c r="GI16" s="40" t="str">
        <f>IF(FS16&gt;0,FS16,"")</f>
        <v/>
      </c>
      <c r="GJ16" s="40" t="str">
        <f>IF(FT16&gt;0,FT16,"")</f>
        <v/>
      </c>
      <c r="GK16" s="40" t="str">
        <f>IF(SUM(FQ16:FT16)-FU16&gt;0,SUM(FQ16:FT16)-FU16,"")</f>
        <v/>
      </c>
      <c r="GL16" s="40" t="str">
        <f>IF(MAX(GH16,GK16)&gt;0,MAX(GH16,GK16),"")</f>
        <v/>
      </c>
      <c r="GM16" s="40" t="str">
        <f>IF(FX16&gt;0,FX16,"")</f>
        <v/>
      </c>
      <c r="GN16" s="40" t="str">
        <f>IF(FY16&gt;0,FY16,"")</f>
        <v/>
      </c>
      <c r="GO16" s="40" t="str">
        <f>IF(SUM(FV16:FY16)-FZ16&gt;0,SUM(FV16:FY16)-FZ16,"")</f>
        <v/>
      </c>
      <c r="GP16" s="40" t="str">
        <f>IF(GC16&gt;0,GC16,"")</f>
        <v/>
      </c>
      <c r="GQ16" s="40" t="str">
        <f>IF(GD16&gt;0,GD16,"")</f>
        <v/>
      </c>
      <c r="GR16" s="40" t="str">
        <f>IF(SUM(GA16:GD16)-GE16&gt;0,SUM(GA16:GD16)-GE16,"")</f>
        <v/>
      </c>
      <c r="GS16" s="40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0" t="str">
        <f>IF(ID16&gt;0,ID16,"")</f>
        <v/>
      </c>
      <c r="IW16" s="40" t="str">
        <f>IF(IE16&gt;0,IE16,"")</f>
        <v/>
      </c>
      <c r="IX16" s="40" t="str">
        <f>IF(SUM(IB16:IE16)-IF16&gt;0,SUM(IB16:IE16)-IF16,"")</f>
        <v/>
      </c>
      <c r="IY16" s="40" t="str">
        <f>IF(II16&gt;0,II16,"")</f>
        <v/>
      </c>
      <c r="IZ16" s="40" t="str">
        <f>IF(IJ16&gt;0,IJ16,"")</f>
        <v/>
      </c>
      <c r="JA16" s="40" t="str">
        <f>IF(SUM(IG16:IJ16)-IK16&gt;0,SUM(IG16:IJ16)-IK16,"")</f>
        <v/>
      </c>
      <c r="JB16" s="40" t="str">
        <f>IF(MAX(IX16,JA16)&gt;0,MAX(IX16,JA16),"")</f>
        <v/>
      </c>
      <c r="JC16" s="40" t="str">
        <f>IF(IN16&gt;0,IN16,"")</f>
        <v/>
      </c>
      <c r="JD16" s="40" t="str">
        <f>IF(IO16&gt;0,IO16,"")</f>
        <v/>
      </c>
      <c r="JE16" s="40" t="str">
        <f>IF(SUM(IL16:IO16)-IP16&gt;0,SUM(IL16:IO16)-IP16,"")</f>
        <v/>
      </c>
      <c r="JF16" s="40" t="str">
        <f>IF(IS16&gt;0,IS16,"")</f>
        <v/>
      </c>
      <c r="JG16" s="40" t="str">
        <f>IF(IT16&gt;0,IT16,"")</f>
        <v/>
      </c>
      <c r="JH16" s="40" t="str">
        <f>IF(SUM(IQ16:IT16)-IU16&gt;0,SUM(IQ16:IT16)-IU16,"")</f>
        <v/>
      </c>
      <c r="JI16" s="40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0" t="str">
        <f>IF(KT16&gt;0,KT16,"")</f>
        <v/>
      </c>
      <c r="LM16" s="40" t="str">
        <f>IF(KU16&gt;0,KU16,"")</f>
        <v/>
      </c>
      <c r="LN16" s="40" t="str">
        <f>IF(SUM(KR16:KU16)-KV16&gt;0,SUM(KR16:KU16)-KV16,"")</f>
        <v/>
      </c>
      <c r="LO16" s="40" t="str">
        <f>IF(KY16&gt;0,KY16,"")</f>
        <v/>
      </c>
      <c r="LP16" s="40" t="str">
        <f>IF(KZ16&gt;0,KZ16,"")</f>
        <v/>
      </c>
      <c r="LQ16" s="40" t="str">
        <f>IF(SUM(KW16:KZ16)-LA16&gt;0,SUM(KW16:KZ16)-LA16,"")</f>
        <v/>
      </c>
      <c r="LR16" s="40" t="str">
        <f>IF(MAX(LN16,LQ16)&gt;0,MAX(LN16,LQ16),"")</f>
        <v/>
      </c>
      <c r="LS16" s="40" t="str">
        <f>IF(LD16&gt;0,LD16,"")</f>
        <v/>
      </c>
      <c r="LT16" s="40" t="str">
        <f>IF(LE16&gt;0,LE16,"")</f>
        <v/>
      </c>
      <c r="LU16" s="40" t="str">
        <f>IF(SUM(LB16:LE16)-LF16&gt;0,SUM(LB16:LE16)-LF16,"")</f>
        <v/>
      </c>
      <c r="LV16" s="40" t="str">
        <f>IF(LI16&gt;0,LI16,"")</f>
        <v/>
      </c>
      <c r="LW16" s="40" t="str">
        <f>IF(LJ16&gt;0,LJ16,"")</f>
        <v/>
      </c>
      <c r="LX16" s="40" t="str">
        <f>IF(SUM(LG16:LJ16)-LK16&gt;0,SUM(LG16:LJ16)-LK16,"")</f>
        <v/>
      </c>
      <c r="LY16" s="40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>
        <v>7.35</v>
      </c>
      <c r="NI16" s="17">
        <v>9.4499999999999993</v>
      </c>
      <c r="NJ16" s="17">
        <v>8.3000000000000007</v>
      </c>
      <c r="NK16" s="17">
        <v>17.32</v>
      </c>
      <c r="NL16" s="17">
        <v>0</v>
      </c>
      <c r="NM16" s="17"/>
      <c r="NN16" s="17"/>
      <c r="NO16" s="17"/>
      <c r="NP16" s="17"/>
      <c r="NQ16" s="17"/>
      <c r="NR16" s="17">
        <v>7.25</v>
      </c>
      <c r="NS16" s="17">
        <v>8.9</v>
      </c>
      <c r="NT16" s="17">
        <v>8.3000000000000007</v>
      </c>
      <c r="NU16" s="17">
        <v>18.600000000000001</v>
      </c>
      <c r="NV16" s="17">
        <v>0</v>
      </c>
      <c r="NW16" s="17">
        <v>7</v>
      </c>
      <c r="NX16" s="17">
        <v>9.25</v>
      </c>
      <c r="NY16" s="17">
        <v>8.3000000000000007</v>
      </c>
      <c r="NZ16" s="17">
        <v>16.440000000000001</v>
      </c>
      <c r="OA16" s="17">
        <v>0</v>
      </c>
      <c r="OB16" s="40">
        <f>IF(NJ16&gt;0,NJ16,"")</f>
        <v>8.3000000000000007</v>
      </c>
      <c r="OC16" s="40">
        <f>IF(NK16&gt;0,NK16,"")</f>
        <v>17.32</v>
      </c>
      <c r="OD16" s="40">
        <f>IF(SUM(NH16:NK16)-NL16&gt;0,SUM(NH16:NK16)-NL16,"")</f>
        <v>42.42</v>
      </c>
      <c r="OE16" s="40" t="str">
        <f>IF(NO16&gt;0,NO16,"")</f>
        <v/>
      </c>
      <c r="OF16" s="40" t="str">
        <f>IF(NP16&gt;0,NP16,"")</f>
        <v/>
      </c>
      <c r="OG16" s="40" t="str">
        <f>IF(SUM(NM16:NP16)-NQ16&gt;0,SUM(NM16:NP16)-NQ16,"")</f>
        <v/>
      </c>
      <c r="OH16" s="40">
        <f>IF(MAX(OD16,OG16)&gt;0,MAX(OD16,OG16),"")</f>
        <v>42.42</v>
      </c>
      <c r="OI16" s="40">
        <f>IF(NT16&gt;0,NT16,"")</f>
        <v>8.3000000000000007</v>
      </c>
      <c r="OJ16" s="40">
        <f>IF(NU16&gt;0,NU16,"")</f>
        <v>18.600000000000001</v>
      </c>
      <c r="OK16" s="40">
        <f>IF(SUM(NR16:NU16)-NV16&gt;0,SUM(NR16:NU16)-NV16,"")</f>
        <v>43.05</v>
      </c>
      <c r="OL16" s="40">
        <f>IF(NY16&gt;0,NY16,"")</f>
        <v>8.3000000000000007</v>
      </c>
      <c r="OM16" s="40">
        <f>IF(NZ16&gt;0,NZ16,"")</f>
        <v>16.440000000000001</v>
      </c>
      <c r="ON16" s="40">
        <f>IF(SUM(NW16:NZ16)-OA16&gt;0,SUM(NW16:NZ16)-OA16,"")</f>
        <v>40.99</v>
      </c>
      <c r="OO16" s="40">
        <f>IF(SUM(OH16,OK16,ON16)&gt;0,SUM(OH16,OK16,ON16),"")</f>
        <v>126.46000000000001</v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IF(SUM(PP16,PS16,PV16)&gt;0,SUM(PP16,PS16,PV16),"")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0" t="str">
        <f>IF(PZ16&gt;0,PZ16,"")</f>
        <v/>
      </c>
      <c r="QS16" s="40" t="str">
        <f>IF(QA16&gt;0,QA16,"")</f>
        <v/>
      </c>
      <c r="QT16" s="40" t="str">
        <f>IF(SUM(PX16:QA16)-QB16&gt;0,SUM(PX16:QA16)-QB16,"")</f>
        <v/>
      </c>
      <c r="QU16" s="40" t="str">
        <f>IF(QE16&gt;0,QE16,"")</f>
        <v/>
      </c>
      <c r="QV16" s="40" t="str">
        <f>IF(QF16&gt;0,QF16,"")</f>
        <v/>
      </c>
      <c r="QW16" s="40" t="str">
        <f>IF(SUM(QC16:QF16)-QG16&gt;0,SUM(QC16:QF16)-QG16,"")</f>
        <v/>
      </c>
      <c r="QX16" s="40" t="str">
        <f>IF(MAX(QT16,QW16)&gt;0,MAX(QT16,QW16),"")</f>
        <v/>
      </c>
      <c r="QY16" s="40" t="str">
        <f>IF(QJ16&gt;0,QJ16,"")</f>
        <v/>
      </c>
      <c r="QZ16" s="40" t="str">
        <f>IF(QK16&gt;0,QK16,"")</f>
        <v/>
      </c>
      <c r="RA16" s="40" t="str">
        <f>IF(SUM(QH16:QK16)-QL16&gt;0,SUM(QH16:QK16)-QL16,"")</f>
        <v/>
      </c>
      <c r="RB16" s="40" t="str">
        <f>IF(QO16&gt;0,QO16,"")</f>
        <v/>
      </c>
      <c r="RC16" s="40" t="str">
        <f>IF(QP16&gt;0,QP16,"")</f>
        <v/>
      </c>
      <c r="RD16" s="40" t="str">
        <f>IF(SUM(QM16:QP16)-QQ16&gt;0,SUM(QM16:QP16)-QQ16,"")</f>
        <v/>
      </c>
      <c r="RE16" s="40" t="str">
        <f>IF(SUM(QX16,RA16,RD16)&gt;0,SUM(QX16,RA16,RD16),"")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0" t="str">
        <f>IF(SP16&gt;0,SP16,"")</f>
        <v/>
      </c>
      <c r="TI16" s="40" t="str">
        <f>IF(SQ16&gt;0,SQ16,"")</f>
        <v/>
      </c>
      <c r="TJ16" s="40" t="str">
        <f>IF(SUM(SN16:SQ16)-SR16&gt;0,SUM(SN16:SQ16)-SR16,"")</f>
        <v/>
      </c>
      <c r="TK16" s="40" t="str">
        <f>IF(SU16&gt;0,SU16,"")</f>
        <v/>
      </c>
      <c r="TL16" s="40" t="str">
        <f>IF(SV16&gt;0,SV16,"")</f>
        <v/>
      </c>
      <c r="TM16" s="40" t="str">
        <f>IF(SUM(SS16:SV16)-SW16&gt;0,SUM(SS16:SV16)-SW16,"")</f>
        <v/>
      </c>
      <c r="TN16" s="40" t="str">
        <f>IF(MAX(TJ16,TM16)&gt;0,MAX(TJ16,TM16),"")</f>
        <v/>
      </c>
      <c r="TO16" s="40" t="str">
        <f>IF(SZ16&gt;0,SZ16,"")</f>
        <v/>
      </c>
      <c r="TP16" s="40" t="str">
        <f>IF(TA16&gt;0,TA16,"")</f>
        <v/>
      </c>
      <c r="TQ16" s="40" t="str">
        <f>IF(SUM(SX16:TA16)-TB16&gt;0,SUM(SX16:TA16)-TB16,"")</f>
        <v/>
      </c>
      <c r="TR16" s="40" t="str">
        <f>IF(TE16&gt;0,TE16,"")</f>
        <v/>
      </c>
      <c r="TS16" s="40" t="str">
        <f>IF(TF16&gt;0,TF16,"")</f>
        <v/>
      </c>
      <c r="TT16" s="40" t="str">
        <f>IF(SUM(TC16:TF16)-TG16&gt;0,SUM(TC16:TF16)-TG16,"")</f>
        <v/>
      </c>
      <c r="TU16" s="40" t="str">
        <f>IF(SUM(TN16,TQ16,TT16)&gt;0,SUM(TN16,TQ16,TT16),"")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IF(SUM(UV16,UY16,VB16)&gt;0,SUM(UV16,UY16,VB16),"")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0" t="str">
        <f>IF(VF16&gt;0,VF16,"")</f>
        <v/>
      </c>
      <c r="VY16" s="40" t="str">
        <f>IF(VG16&gt;0,VG16,"")</f>
        <v/>
      </c>
      <c r="VZ16" s="40" t="str">
        <f>IF(SUM(VD16:VG16)-VH16&gt;0,SUM(VD16:VG16)-VH16,"")</f>
        <v/>
      </c>
      <c r="WA16" s="40" t="str">
        <f>IF(VK16&gt;0,VK16,"")</f>
        <v/>
      </c>
      <c r="WB16" s="40" t="str">
        <f>IF(VL16&gt;0,VL16,"")</f>
        <v/>
      </c>
      <c r="WC16" s="40" t="str">
        <f>IF(SUM(VI16:VL16)-VM16&gt;0,SUM(VI16:VL16)-VM16,"")</f>
        <v/>
      </c>
      <c r="WD16" s="40" t="str">
        <f>IF(MAX(VZ16,WC16)&gt;0,MAX(VZ16,WC16),"")</f>
        <v/>
      </c>
      <c r="WE16" s="40" t="str">
        <f>IF(VP16&gt;0,VP16,"")</f>
        <v/>
      </c>
      <c r="WF16" s="40" t="str">
        <f>IF(VQ16&gt;0,VQ16,"")</f>
        <v/>
      </c>
      <c r="WG16" s="40" t="str">
        <f>IF(SUM(VN16:VQ16)-VR16&gt;0,SUM(VN16:VQ16)-VR16,"")</f>
        <v/>
      </c>
      <c r="WH16" s="40" t="str">
        <f>IF(VU16&gt;0,VU16,"")</f>
        <v/>
      </c>
      <c r="WI16" s="40" t="str">
        <f>IF(VV16&gt;0,VV16,"")</f>
        <v/>
      </c>
      <c r="WJ16" s="40" t="str">
        <f>IF(SUM(VS16:VV16)-VW16&gt;0,SUM(VS16:VV16)-VW16,"")</f>
        <v/>
      </c>
      <c r="WK16" s="40" t="str">
        <f>IF(SUM(WD16,WG16,WJ16)&gt;0,SUM(WD16,WG16,WJ16),"")</f>
        <v/>
      </c>
      <c r="WL16" s="26">
        <f>IF($CH16="P",BS16,(BS16+AR16)/2)</f>
        <v>0</v>
      </c>
      <c r="WM16" s="26">
        <f>IF($CH16="P",BT16,(BT16+AS16)/2)</f>
        <v>0</v>
      </c>
      <c r="WN16" s="26">
        <f>IF($CH16="P",BU16,(BU16+AT16)/2)</f>
        <v>0</v>
      </c>
      <c r="WO16" s="26">
        <f>IF($CH16="P",BV16,(BV16+AU16)/2)</f>
        <v>0</v>
      </c>
      <c r="WP16" s="26">
        <f>IF($CH16="P",BW16,(BW16+AV16)/2)</f>
        <v>0</v>
      </c>
      <c r="WQ16" s="26">
        <f>IF($CH16="P",BX16,(BX16+AW16)/2)</f>
        <v>0</v>
      </c>
      <c r="WR16" s="26">
        <f>IF($CH16="P",BY16,(BY16+AX16)/2)</f>
        <v>0</v>
      </c>
      <c r="WS16" s="26">
        <f>IF($CH16="P",BZ16,(BZ16+AY16)/2)</f>
        <v>0</v>
      </c>
      <c r="WT16" s="26">
        <f>IF($CH16="P",CA16,(CA16+AZ16)/2)</f>
        <v>0</v>
      </c>
      <c r="WU16" s="26">
        <f>IF($CH16="P",CB16,(CB16+BA16)/2)</f>
        <v>0</v>
      </c>
      <c r="WV16" s="26">
        <f>IF($CH16="P",CC16,(CC16+BB16)/2)</f>
        <v>0</v>
      </c>
      <c r="WW16" s="26">
        <f>IF($CH16="P",CD16,(CD16+BC16)/2)</f>
        <v>0</v>
      </c>
      <c r="WX16" s="26">
        <f>IF($CH16="P",CE16,(CE16+BD16)/2)</f>
        <v>0</v>
      </c>
      <c r="WY16" s="26">
        <f>IF($CH16="P",CF16,(CF16+BE16)/2)</f>
        <v>0</v>
      </c>
      <c r="WZ16" s="26">
        <f>IF($CH16="P",CG16,(CG16+BF16)/2)</f>
        <v>0</v>
      </c>
      <c r="XA16" s="28" t="s">
        <v>55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DD"),SUMPRODUCT((H$4:H$20&lt;&gt;"")*(H$4:H$20&lt;&gt;"No DD")*(E$4:E$20&gt;E17))+1,IF(H17="No DD",SUMPRODUCT((H$4:H$20="No DD")*(E$4:E$20&gt;E17))+1+SUMPRODUCT((H$4:H$20&lt;&gt;"")*(H$4:H$20&lt;&gt;"No DD")),""))</f>
        <v/>
      </c>
      <c r="B17" s="5" t="s">
        <v>188</v>
      </c>
      <c r="C17" s="4" t="s">
        <v>8</v>
      </c>
      <c r="D17" s="4" t="s">
        <v>187</v>
      </c>
      <c r="E17" s="9">
        <f>SUM(J17,L17,N17)</f>
        <v>42.83</v>
      </c>
      <c r="F17" s="3" t="str">
        <f>IF(OR(AND(AG17&gt;=AQ$22,AG17&lt;&gt;"",AI17&gt;=AQ$26,AI17&lt;&gt;"",AF17=""),AND(AJ17&gt;=AQ$22,AJ17&lt;&gt;"",AL17&gt;=AQ$26,AL17&lt;&gt;"",AF17=""),AND(AN17&gt;=AQ$22,AN17&lt;&gt;"",AP17&gt;=AQ$26,AP17&lt;&gt;"",AF17=""),AND(BH17&gt;=BR$22,BH17&lt;&gt;"",BJ17&gt;=BR$26,BJ17&lt;&gt;"",BG17=""),AND(BK17&gt;=BR$22,BK17&lt;&gt;"",BM17&gt;=BR$26,BM17&lt;&gt;"",BG17=""),AND(BO17&gt;=BR$22,BO17&lt;&gt;"",BQ17&gt;=BR$26,BQ17&lt;&gt;"",BG17=""),AND(CI17&gt;=CS$22,CI17&lt;&gt;"",CK17&gt;=CS$26,CK17&lt;&gt;"",CH17=""),AND(CL17&gt;=CS$22,CL17&lt;&gt;"",CN17&gt;=CS$26,CN17&lt;&gt;"",CH17=""),AND(CP17&gt;=CS$22,CP17&lt;&gt;"",CR17&gt;=CS$26,CR17&lt;&gt;"",CH17=""),AND(DP17&gt;=EC$22,DP17&lt;&gt;"",DR17&gt;=EC$26,DR17&lt;&gt;""),AND(DS17&gt;=EC$22,DS17&lt;&gt;"",DU17&gt;=EC$26,DU17&lt;&gt;""),AND(DW17&gt;=EC$22,DW17&lt;&gt;"",DY17&gt;=EC$26,DY17&lt;&gt;""),AND(DZ17&gt;=EC$22,DZ17&lt;&gt;"",EB17&gt;=EC$26,EB17&lt;&gt;""),AND(EX17&gt;=FK$22,EX17&lt;&gt;"",EZ17&gt;=FK$26,EZ17&lt;&gt;""),AND(FA17&gt;=FK$22,FA17&lt;&gt;"",FC17&gt;=FK$26,FC17&lt;&gt;""),AND(FE17&gt;=FK$22,FE17&lt;&gt;"",FG17&gt;=FK$26,FG17&lt;&gt;""),AND(FH17&gt;=FK$22,FH17&lt;&gt;"",FJ17&gt;=FK$26,FJ17&lt;&gt;""),AND(GF17&gt;=GS$22,GF17&lt;&gt;"",GH17&gt;=GS$26,GH17&lt;&gt;""),AND(GI17&gt;=GS$22,GI17&lt;&gt;"",GK17&gt;=GS$26,GK17&lt;&gt;""),AND(GM17&gt;=GS$22,GM17&lt;&gt;"",GO17&gt;=GS$26,GO17&lt;&gt;""),AND(GP17&gt;=GS$22,GP17&lt;&gt;"",GR17&gt;=GS$26,GR17&lt;&gt;""),AND(HN17&gt;=IA$22,HN17&lt;&gt;"",HP17&gt;=IA$26,HP17&lt;&gt;""),AND(HQ17&gt;=IA$22,HQ17&lt;&gt;"",HS17&gt;=IA$26,HS17&lt;&gt;""),AND(HU17&gt;=IA$22,HU17&lt;&gt;"",HW17&gt;=IA$26,HW17&lt;&gt;""),AND(HX17&gt;=IA$22,HX17&lt;&gt;"",HZ17&gt;=IA$26,HZ17&lt;&gt;""),AND(IV17&gt;=JI$22,IV17&lt;&gt;"",IX17&gt;=JI$26,IX17&lt;&gt;""),AND(IY17&gt;=JI$22,IY17&lt;&gt;"",JA17&gt;=JI$26,JA17&lt;&gt;""),AND(JC17&gt;=JI$22,JC17&lt;&gt;"",JE17&gt;=JI$26,JE17&lt;&gt;""),AND(JF17&gt;=JI$22,JF17&lt;&gt;"",JH17&gt;=JI$26,JH17&lt;&gt;""),AND(KD17&gt;=KQ$22,KD17&lt;&gt;"",KF17&gt;=KQ$26,KF17&lt;&gt;""),AND(KG17&gt;=KQ$22,KG17&lt;&gt;"",KI17&gt;=KQ$26,KI17&lt;&gt;""),AND(KK17&gt;=KQ$22,KK17&lt;&gt;"",KM17&gt;=KQ$26,KM17&lt;&gt;""),AND(KN17&gt;=KQ$22,KN17&lt;&gt;"",KP17&gt;=KQ$26,KP17&lt;&gt;""),AND(LL17&gt;=LY$22,LL17&lt;&gt;"",LN17&gt;=LY$26,LN17&lt;&gt;""),AND(LO17&gt;=LY$22,LO17&lt;&gt;"",LQ17&gt;=LY$26,LQ17&lt;&gt;""),AND(LS17&gt;=LY$22,LS17&lt;&gt;"",LU17&gt;=LY$26,LU17&lt;&gt;""),AND(LV17&gt;=LY$22,LV17&lt;&gt;"",LX17&gt;=LY$26,LX17&lt;&gt;""),AND(MT17&gt;=NG$22,MT17&lt;&gt;"",MV17&gt;=NG$26,MV17&lt;&gt;""),AND(MW17&gt;=NG$22,MW17&lt;&gt;"",MY17&gt;=NG$26,MY17&lt;&gt;""),AND(NA17&gt;=NG$22,NA17&lt;&gt;"",NC17&gt;=NG$26,NC17&lt;&gt;""),AND(ND17&gt;=NG$22,ND17&lt;&gt;"",NF17&gt;=NG$26,NF17&lt;&gt;""),AND(OB17&gt;=OO$22,OB17&lt;&gt;"",OD17&gt;=OO$26,OD17&lt;&gt;""),AND(OE17&gt;=OO$22,OE17&lt;&gt;"",OG17&gt;=OO$26,OG17&lt;&gt;""),AND(OI17&gt;=OO$22,OI17&lt;&gt;"",OK17&gt;=OO$26,OK17&lt;&gt;""),AND(OL17&gt;=OO$22,OL17&lt;&gt;"",ON17&gt;=OO$26,ON17&lt;&gt;""),AND(PJ17&gt;=PW$22,PJ17&lt;&gt;"",PL17&gt;=PW$26,PL17&lt;&gt;""),AND(PM17&gt;=PW$22,PM17&lt;&gt;"",PO17&gt;=PW$26,PO17&lt;&gt;""),AND(PQ17&gt;=PW$22,PQ17&lt;&gt;"",PS17&gt;=PW$26,PS17&lt;&gt;""),AND(PT17&gt;=PW$22,PT17&lt;&gt;"",PV17&gt;=PW$26,PV17&lt;&gt;""),AND(QR17&gt;=RE$22,QR17&lt;&gt;"",QT17&gt;=RE$26,QT17&lt;&gt;""),AND(QU17&gt;=RE$22,QU17&lt;&gt;"",QW17&gt;=RE$26,QW17&lt;&gt;""),AND(QY17&gt;=RE$22,QY17&lt;&gt;"",RA17&gt;=RE$26,RA17&lt;&gt;""),AND(RB17&gt;=RE$22,RB17&lt;&gt;"",RD17&gt;=RE$26,RD17&lt;&gt;""),AND(RZ17&gt;=SM$22,RZ17&lt;&gt;"",SB17&gt;=SM$26,SB17&lt;&gt;""),AND(SC17&gt;=SM$22,SC17&lt;&gt;"",SE17&gt;=SM$26,SE17&lt;&gt;""),AND(SG17&gt;=SM$22,SG17&lt;&gt;"",SI17&gt;=SM$26,SI17&lt;&gt;""),AND(SJ17&gt;=SM$22,SJ17&lt;&gt;"",SL17&gt;=SM$26,SL17&lt;&gt;""),AND(TH17&gt;=TU$22,TH17&lt;&gt;"",TJ17&gt;=TU$26,TJ17&lt;&gt;""),AND(TK17&gt;=TU$22,TK17&lt;&gt;"",TM17&gt;=TU$26,TM17&lt;&gt;""),AND(TO17&gt;=TU$22,TO17&lt;&gt;"",TQ17&gt;=TU$26,TQ17&lt;&gt;""),AND(TR17&gt;=TU$22,TR17&lt;&gt;"",TT17&gt;=TU$26,TT17&lt;&gt;""),AND(UP17&gt;=VC$22,UP17&lt;&gt;"",UR17&gt;=VC$26,UR17&lt;&gt;""),AND(US17&gt;=VC$22,US17&lt;&gt;"",UU17&gt;=VC$26,UU17&lt;&gt;""),AND(UW17&gt;=VC$22,UW17&lt;&gt;"",UY17&gt;=VC$26,UY17&lt;&gt;""),AND(UZ17&gt;=VC$22,UZ17&lt;&gt;"",VB17&gt;=VC$26,VB17&lt;&gt;""),AND(VX17&gt;=WK$22,VX17&lt;&gt;"",VZ17&gt;=WK$26,VZ17&lt;&gt;""),AND(WA17&gt;=WK$22,WA17&lt;&gt;"",WC17&gt;=WK$26,WC17&lt;&gt;""),AND(WE17&gt;=WK$22,WE17&lt;&gt;"",WG17&gt;=WK$26,WG17&lt;&gt;""),AND(WH17&gt;=WK$22,WH17&lt;&gt;"",WJ17&gt;=WK$26,WJ17&lt;&gt;"")),"P","")</f>
        <v/>
      </c>
      <c r="G17" s="3" t="str">
        <f>IF(OR(AND(AI17&gt;=AQ$26,AI17&lt;&gt;"",AF17=""),AND(AL17&gt;=AQ$26,AL17&lt;&gt;"",AF17=""),AND(AP17&gt;=AQ$26,AP17&lt;&gt;"",AF17=""),AND(BJ17&gt;=BR$26,BJ17&lt;&gt;"",BG17=""),AND(BM17&gt;=BR$26,BM17&lt;&gt;"",BG17=""),AND(BQ17&gt;=BR$26,BQ17&lt;&gt;"",BG17=""),AND(CK17&gt;=CS$26,CK17&lt;&gt;"",CH17=""),AND(CN17&gt;=CS$26,CN17&lt;&gt;"",CH17=""),AND(CR17&gt;=CS$26,CR17&lt;&gt;"",CH17=""),AND(DR17&gt;=EC$26,DR17&lt;&gt;""),AND(DU17&gt;=EC$26,DU17&lt;&gt;""),AND(DY17&gt;=EC$26,DY17&lt;&gt;""),AND(EB17&gt;=EC$26,EB17&lt;&gt;""),AND(EZ17&gt;=FK$26,EZ17&lt;&gt;""),AND(FC17&gt;=FK$26,FC17&lt;&gt;""),AND(FG17&gt;=FK$26,FG17&lt;&gt;""),AND(FJ17&gt;=FK$26,FJ17&lt;&gt;""),AND(GH17&gt;=GS$26,GH17&lt;&gt;""),AND(GK17&gt;=GS$26,GK17&lt;&gt;""),AND(GO17&gt;=GS$26,GO17&lt;&gt;""),AND(GR17&gt;=GS$26,GR17&lt;&gt;""),AND(HP17&gt;=IA$26,HP17&lt;&gt;""),AND(HS17&gt;=IA$26,HS17&lt;&gt;""),AND(HW17&gt;=IA$26,HW17&lt;&gt;""),AND(HZ17&gt;=IA$26,HZ17&lt;&gt;""),AND(IX17&gt;=JI$26,IX17&lt;&gt;""),AND(JA17&gt;=JI$26,JA17&lt;&gt;""),AND(JE17&gt;=JI$26,JE17&lt;&gt;""),AND(JH17&gt;=JI$26,JH17&lt;&gt;""),AND(KF17&gt;=KQ$26,KF17&lt;&gt;""),AND(KI17&gt;=KQ$26,KI17&lt;&gt;""),AND(KM17&gt;=KQ$26,KM17&lt;&gt;""),AND(KP17&gt;=KQ$26,KP17&lt;&gt;""),AND(LN17&gt;=LY$26,LN17&lt;&gt;""),AND(LQ17&gt;=LY$26,LQ17&lt;&gt;""),AND(LU17&gt;=LY$26,LU17&lt;&gt;""),AND(LX17&gt;=LY$26,LX17&lt;&gt;""),AND(MV17&gt;=NG$26,MV17&lt;&gt;""),AND(MY17&gt;=NG$26,MY17&lt;&gt;""),AND(NC17&gt;=NG$26,NC17&lt;&gt;""),AND(NF17&gt;=NG$26,NF17&lt;&gt;""),AND(OD17&gt;=OO$26,OD17&lt;&gt;""),AND(OG17&gt;=OO$26,OG17&lt;&gt;""),AND(OK17&gt;=OO$26,OK17&lt;&gt;""),AND(ON17&gt;=OO$26,ON17&lt;&gt;""),AND(PL17&gt;=PW$26,PL17&lt;&gt;""),AND(PO17&gt;=PW$26,PO17&lt;&gt;""),AND(PS17&gt;=PW$26,PS17&lt;&gt;""),AND(PV17&gt;=PW$26,PV17&lt;&gt;""),AND(QT17&gt;=RE$26,QT17&lt;&gt;""),AND(QW17&gt;=RE$26,QW17&lt;&gt;""),AND(RA17&gt;=RE$26,RA17&lt;&gt;""),AND(RD17&gt;=RE$26,RD17&lt;&gt;""),AND(SB17&gt;=SM$26,SB17&lt;&gt;""),AND(SE17&gt;=SM$26,SE17&lt;&gt;""),AND(SI17&gt;=SM$26,SI17&lt;&gt;""),AND(SL17&gt;=SM$26,SL17&lt;&gt;""),AND(TJ17&gt;=TU$26,TJ17&lt;&gt;""),AND(TM17&gt;=TU$26,TM17&lt;&gt;""),AND(TQ17&gt;=TU$26,TQ17&lt;&gt;""),AND(TT17&gt;=TU$26,TT17&lt;&gt;""),AND(UR17&gt;=VC$26,UR17&lt;&gt;""),AND(UU17&gt;=VC$26,UU17&lt;&gt;""),AND(UY17&gt;=VC$26,UY17&lt;&gt;""),AND(VB17&gt;=VC$26,VB17&lt;&gt;""),AND(VZ17&gt;=WK$26,VZ17&lt;&gt;""),AND(WC17&gt;=WK$26,WC17&lt;&gt;""),AND(WG17&gt;=WK$26,WG17&lt;&gt;""),AND(WJ17&gt;=WK$26,WJ17&lt;&gt;"")),"P","")</f>
        <v/>
      </c>
      <c r="H17" s="36" t="str">
        <f>IF(AND(G17="P",F17=""),"No DD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Merit",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Excellence",IF(I17="P","Worlds Team",IF(F17="P","National Team","")))))</f>
        <v/>
      </c>
      <c r="I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42.83</v>
      </c>
      <c r="O17" s="11" t="str">
        <f>IF(N17="","",IF(N17=CT17,"("&amp;CT$2&amp;")",IF(N17=CU17,"("&amp;CU$2&amp;")")))</f>
        <v>(Prelim)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2023 WAGC (Nov 16)</v>
      </c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7"/>
      <c r="AG17" s="38" t="str">
        <f>IF(S17&gt;0,S17,"")</f>
        <v/>
      </c>
      <c r="AH17" s="38" t="str">
        <f>IF(T17&gt;0,T17,"")</f>
        <v/>
      </c>
      <c r="AI17" s="40" t="str">
        <f>IF(SUM(Q17:T17)-U17&gt;0,SUM(Q17:T17)-U17,"")</f>
        <v/>
      </c>
      <c r="AJ17" s="40" t="str">
        <f>IF(X17&gt;0,X17,"")</f>
        <v/>
      </c>
      <c r="AK17" s="40" t="str">
        <f>IF(Y17&gt;0,Y17,"")</f>
        <v/>
      </c>
      <c r="AL17" s="40" t="str">
        <f>IF(SUM(V17:Y17)-Z17&gt;0,SUM(V17:Y17)-Z17,"")</f>
        <v/>
      </c>
      <c r="AM17" s="40" t="str">
        <f>IF(AI17="","",MAX(AI17,AL17))</f>
        <v/>
      </c>
      <c r="AN17" s="40" t="str">
        <f>IF(AC17&gt;0,AC17,"")</f>
        <v/>
      </c>
      <c r="AO17" s="40" t="str">
        <f>IF(AD17&gt;0,AD17,"")</f>
        <v/>
      </c>
      <c r="AP17" s="40" t="str">
        <f>IF(SUM(AA17:AD17)-AE17&gt;0,SUM(AA17:AD17)-AE17,"")</f>
        <v/>
      </c>
      <c r="AQ17" s="40" t="str">
        <f>IF(SUM(AM17,AP17)&gt;0,SUM(AM17,AP17),"")</f>
        <v/>
      </c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8"/>
      <c r="BH17" s="39" t="str">
        <f>IF(AT17&gt;0,AT17,"")</f>
        <v/>
      </c>
      <c r="BI17" s="39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  <c r="CE17" s="22"/>
      <c r="CF17" s="22"/>
      <c r="CG17" s="22"/>
      <c r="CH17" s="27"/>
      <c r="CI17" s="38" t="str">
        <f>IF(BU17&gt;0,BU17,"")</f>
        <v/>
      </c>
      <c r="CJ17" s="38" t="str">
        <f>IF(BV17&gt;0,BV17,"")</f>
        <v/>
      </c>
      <c r="CK17" s="40" t="str">
        <f>IF(SUM(BS17:BV17)-BW17&gt;0,SUM(BS17:BV17)-BW17,"")</f>
        <v/>
      </c>
      <c r="CL17" s="40" t="str">
        <f>IF(BZ17&gt;0,BZ17,"")</f>
        <v/>
      </c>
      <c r="CM17" s="40" t="str">
        <f>IF(CA17&gt;0,CA17,"")</f>
        <v/>
      </c>
      <c r="CN17" s="40" t="str">
        <f>IF(SUM(BX17:CA17)-CB17&gt;0,SUM(BX17:CA17)-CB17,"")</f>
        <v/>
      </c>
      <c r="CO17" s="40" t="str">
        <f>IF(CK17="","",MAX(CK17,CN17))</f>
        <v/>
      </c>
      <c r="CP17" s="40" t="str">
        <f>IF(CE17&gt;0,CE17,"")</f>
        <v/>
      </c>
      <c r="CQ17" s="40" t="str">
        <f>IF(CF17&gt;0,CF17,"")</f>
        <v/>
      </c>
      <c r="CR17" s="40" t="str">
        <f>IF(SUM(CC17:CF17)-CG17&gt;0,SUM(CC17:CF17)-CG17,"")</f>
        <v/>
      </c>
      <c r="CS17" s="40" t="str">
        <f>IF(SUM(CO17,CR17)&gt;0,SUM(CO17,CR17),"")</f>
        <v/>
      </c>
      <c r="CT17" s="51">
        <f>IF(MAX(DV17,FD17,GL17,HT17,JB17,KJ17,LR17,MZ17,OH17,PP17,QX17,SF17,TN17,UV17,WD17)-IF(L17="",0,L17)&gt;0.001,MAX(DV17,FD17,GL17,HT17,JB17,KJ17,LR17,MZ17,OH17,PP17,QX17,SF17,TN17,UV17,WD17)-IF(L17="",0,L17),"")</f>
        <v>42.83</v>
      </c>
      <c r="CU17" s="51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0" t="str">
        <f>IF(CX17&gt;0,CX17,"")</f>
        <v/>
      </c>
      <c r="DQ17" s="40" t="str">
        <f>IF(CY17&gt;0,CY17,"")</f>
        <v/>
      </c>
      <c r="DR17" s="40" t="str">
        <f>IF(SUM(CV17:CY17)-CZ17&gt;0,SUM(CV17:CY17)-CZ17,"")</f>
        <v/>
      </c>
      <c r="DS17" s="40" t="str">
        <f>IF(DC17&gt;0,DC17,"")</f>
        <v/>
      </c>
      <c r="DT17" s="40" t="str">
        <f>IF(DD17&gt;0,DD17,"")</f>
        <v/>
      </c>
      <c r="DU17" s="40" t="str">
        <f>IF(SUM(DA17:DD17)-DE17&gt;0,SUM(DA17:DD17)-DE17,"")</f>
        <v/>
      </c>
      <c r="DV17" s="40" t="str">
        <f>IF(MAX(DR17,DU17)&gt;0,MAX(DR17,DU17),"")</f>
        <v/>
      </c>
      <c r="DW17" s="40" t="str">
        <f>IF(DH17&gt;0,DH17,"")</f>
        <v/>
      </c>
      <c r="DX17" s="40" t="str">
        <f>IF(DI17&gt;0,DI17,"")</f>
        <v/>
      </c>
      <c r="DY17" s="40" t="str">
        <f>IF(SUM(DF17:DI17)-DJ17&gt;0,SUM(DF17:DI17)-DJ17,"")</f>
        <v/>
      </c>
      <c r="DZ17" s="40" t="str">
        <f>IF(DM17&gt;0,DM17,"")</f>
        <v/>
      </c>
      <c r="EA17" s="40" t="str">
        <f>IF(DN17&gt;0,DN17,"")</f>
        <v/>
      </c>
      <c r="EB17" s="40" t="str">
        <f>IF(SUM(DK17:DN17)-DO17&gt;0,SUM(DK17:DN17)-DO17,"")</f>
        <v/>
      </c>
      <c r="EC17" s="40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0" t="str">
        <f>IF(FN17&gt;0,FN17,"")</f>
        <v/>
      </c>
      <c r="GG17" s="40" t="str">
        <f>IF(FO17&gt;0,FO17,"")</f>
        <v/>
      </c>
      <c r="GH17" s="40" t="str">
        <f>IF(SUM(FL17:FO17)-FP17&gt;0,SUM(FL17:FO17)-FP17,"")</f>
        <v/>
      </c>
      <c r="GI17" s="40" t="str">
        <f>IF(FS17&gt;0,FS17,"")</f>
        <v/>
      </c>
      <c r="GJ17" s="40" t="str">
        <f>IF(FT17&gt;0,FT17,"")</f>
        <v/>
      </c>
      <c r="GK17" s="40" t="str">
        <f>IF(SUM(FQ17:FT17)-FU17&gt;0,SUM(FQ17:FT17)-FU17,"")</f>
        <v/>
      </c>
      <c r="GL17" s="40" t="str">
        <f>IF(MAX(GH17,GK17)&gt;0,MAX(GH17,GK17),"")</f>
        <v/>
      </c>
      <c r="GM17" s="40" t="str">
        <f>IF(FX17&gt;0,FX17,"")</f>
        <v/>
      </c>
      <c r="GN17" s="40" t="str">
        <f>IF(FY17&gt;0,FY17,"")</f>
        <v/>
      </c>
      <c r="GO17" s="40" t="str">
        <f>IF(SUM(FV17:FY17)-FZ17&gt;0,SUM(FV17:FY17)-FZ17,"")</f>
        <v/>
      </c>
      <c r="GP17" s="40" t="str">
        <f>IF(GC17&gt;0,GC17,"")</f>
        <v/>
      </c>
      <c r="GQ17" s="40" t="str">
        <f>IF(GD17&gt;0,GD17,"")</f>
        <v/>
      </c>
      <c r="GR17" s="40" t="str">
        <f>IF(SUM(GA17:GD17)-GE17&gt;0,SUM(GA17:GD17)-GE17,"")</f>
        <v/>
      </c>
      <c r="GS17" s="40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0" t="str">
        <f>IF(ID17&gt;0,ID17,"")</f>
        <v/>
      </c>
      <c r="IW17" s="40" t="str">
        <f>IF(IE17&gt;0,IE17,"")</f>
        <v/>
      </c>
      <c r="IX17" s="40" t="str">
        <f>IF(SUM(IB17:IE17)-IF17&gt;0,SUM(IB17:IE17)-IF17,"")</f>
        <v/>
      </c>
      <c r="IY17" s="40" t="str">
        <f>IF(II17&gt;0,II17,"")</f>
        <v/>
      </c>
      <c r="IZ17" s="40" t="str">
        <f>IF(IJ17&gt;0,IJ17,"")</f>
        <v/>
      </c>
      <c r="JA17" s="40" t="str">
        <f>IF(SUM(IG17:IJ17)-IK17&gt;0,SUM(IG17:IJ17)-IK17,"")</f>
        <v/>
      </c>
      <c r="JB17" s="40" t="str">
        <f>IF(MAX(IX17,JA17)&gt;0,MAX(IX17,JA17),"")</f>
        <v/>
      </c>
      <c r="JC17" s="40" t="str">
        <f>IF(IN17&gt;0,IN17,"")</f>
        <v/>
      </c>
      <c r="JD17" s="40" t="str">
        <f>IF(IO17&gt;0,IO17,"")</f>
        <v/>
      </c>
      <c r="JE17" s="40" t="str">
        <f>IF(SUM(IL17:IO17)-IP17&gt;0,SUM(IL17:IO17)-IP17,"")</f>
        <v/>
      </c>
      <c r="JF17" s="40" t="str">
        <f>IF(IS17&gt;0,IS17,"")</f>
        <v/>
      </c>
      <c r="JG17" s="40" t="str">
        <f>IF(IT17&gt;0,IT17,"")</f>
        <v/>
      </c>
      <c r="JH17" s="40" t="str">
        <f>IF(SUM(IQ17:IT17)-IU17&gt;0,SUM(IQ17:IT17)-IU17,"")</f>
        <v/>
      </c>
      <c r="JI17" s="40" t="str">
        <f>IF(SUM(JB17,JE17,JH17)&gt;0,SUM(JB17,JE17,JH17),"")</f>
        <v/>
      </c>
      <c r="JJ17" s="18">
        <v>7.2</v>
      </c>
      <c r="JK17" s="18">
        <v>9.4499999999999993</v>
      </c>
      <c r="JL17" s="18">
        <v>9.6</v>
      </c>
      <c r="JM17" s="18">
        <v>16.579999999999998</v>
      </c>
      <c r="JN17" s="18">
        <v>0</v>
      </c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>
        <f>IF(JL17&gt;0,JL17,"")</f>
        <v>9.6</v>
      </c>
      <c r="KE17" s="11">
        <f>IF(JM17&gt;0,JM17,"")</f>
        <v>16.579999999999998</v>
      </c>
      <c r="KF17" s="11">
        <f>IF(SUM(JJ17:JM17)-JN17&gt;0,SUM(JJ17:JM17)-JN17,"")</f>
        <v>42.83</v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>
        <f>IF(MAX(KF17,KI17)&gt;0,MAX(KF17,KI17),"")</f>
        <v>42.83</v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>
        <f>IF(SUM(KJ17,KM17,KP17)&gt;0,SUM(KJ17,KM17,KP17),"")</f>
        <v>42.83</v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0" t="str">
        <f>IF(KT17&gt;0,KT17,"")</f>
        <v/>
      </c>
      <c r="LM17" s="40" t="str">
        <f>IF(KU17&gt;0,KU17,"")</f>
        <v/>
      </c>
      <c r="LN17" s="40" t="str">
        <f>IF(SUM(KR17:KU17)-KV17&gt;0,SUM(KR17:KU17)-KV17,"")</f>
        <v/>
      </c>
      <c r="LO17" s="40" t="str">
        <f>IF(KY17&gt;0,KY17,"")</f>
        <v/>
      </c>
      <c r="LP17" s="40" t="str">
        <f>IF(KZ17&gt;0,KZ17,"")</f>
        <v/>
      </c>
      <c r="LQ17" s="40" t="str">
        <f>IF(SUM(KW17:KZ17)-LA17&gt;0,SUM(KW17:KZ17)-LA17,"")</f>
        <v/>
      </c>
      <c r="LR17" s="40" t="str">
        <f>IF(MAX(LN17,LQ17)&gt;0,MAX(LN17,LQ17),"")</f>
        <v/>
      </c>
      <c r="LS17" s="40" t="str">
        <f>IF(LD17&gt;0,LD17,"")</f>
        <v/>
      </c>
      <c r="LT17" s="40" t="str">
        <f>IF(LE17&gt;0,LE17,"")</f>
        <v/>
      </c>
      <c r="LU17" s="40" t="str">
        <f>IF(SUM(LB17:LE17)-LF17&gt;0,SUM(LB17:LE17)-LF17,"")</f>
        <v/>
      </c>
      <c r="LV17" s="40" t="str">
        <f>IF(LI17&gt;0,LI17,"")</f>
        <v/>
      </c>
      <c r="LW17" s="40" t="str">
        <f>IF(LJ17&gt;0,LJ17,"")</f>
        <v/>
      </c>
      <c r="LX17" s="40" t="str">
        <f>IF(SUM(LG17:LJ17)-LK17&gt;0,SUM(LG17:LJ17)-LK17,"")</f>
        <v/>
      </c>
      <c r="LY17" s="40" t="str">
        <f>IF(SUM(LR17,LU17,LX17)&gt;0,SUM(LR17,LU17,LX17),"")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IF(SUM(MZ17,NC17,NF17)&gt;0,SUM(MZ17,NC17,NF17),"")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0" t="str">
        <f>IF(NJ17&gt;0,NJ17,"")</f>
        <v/>
      </c>
      <c r="OC17" s="40" t="str">
        <f>IF(NK17&gt;0,NK17,"")</f>
        <v/>
      </c>
      <c r="OD17" s="40" t="str">
        <f>IF(SUM(NH17:NK17)-NL17&gt;0,SUM(NH17:NK17)-NL17,"")</f>
        <v/>
      </c>
      <c r="OE17" s="40" t="str">
        <f>IF(NO17&gt;0,NO17,"")</f>
        <v/>
      </c>
      <c r="OF17" s="40" t="str">
        <f>IF(NP17&gt;0,NP17,"")</f>
        <v/>
      </c>
      <c r="OG17" s="40" t="str">
        <f>IF(SUM(NM17:NP17)-NQ17&gt;0,SUM(NM17:NP17)-NQ17,"")</f>
        <v/>
      </c>
      <c r="OH17" s="40" t="str">
        <f>IF(MAX(OD17,OG17)&gt;0,MAX(OD17,OG17),"")</f>
        <v/>
      </c>
      <c r="OI17" s="40" t="str">
        <f>IF(NT17&gt;0,NT17,"")</f>
        <v/>
      </c>
      <c r="OJ17" s="40" t="str">
        <f>IF(NU17&gt;0,NU17,"")</f>
        <v/>
      </c>
      <c r="OK17" s="40" t="str">
        <f>IF(SUM(NR17:NU17)-NV17&gt;0,SUM(NR17:NU17)-NV17,"")</f>
        <v/>
      </c>
      <c r="OL17" s="40" t="str">
        <f>IF(NY17&gt;0,NY17,"")</f>
        <v/>
      </c>
      <c r="OM17" s="40" t="str">
        <f>IF(NZ17&gt;0,NZ17,"")</f>
        <v/>
      </c>
      <c r="ON17" s="40" t="str">
        <f>IF(SUM(NW17:NZ17)-OA17&gt;0,SUM(NW17:NZ17)-OA17,"")</f>
        <v/>
      </c>
      <c r="OO17" s="40" t="str">
        <f>IF(SUM(OH17,OK17,ON17)&gt;0,SUM(OH17,OK17,ON17),"")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IF(SUM(PP17,PS17,PV17)&gt;0,SUM(PP17,PS17,PV17),"")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0" t="str">
        <f>IF(PZ17&gt;0,PZ17,"")</f>
        <v/>
      </c>
      <c r="QS17" s="40" t="str">
        <f>IF(QA17&gt;0,QA17,"")</f>
        <v/>
      </c>
      <c r="QT17" s="40" t="str">
        <f>IF(SUM(PX17:QA17)-QB17&gt;0,SUM(PX17:QA17)-QB17,"")</f>
        <v/>
      </c>
      <c r="QU17" s="40" t="str">
        <f>IF(QE17&gt;0,QE17,"")</f>
        <v/>
      </c>
      <c r="QV17" s="40" t="str">
        <f>IF(QF17&gt;0,QF17,"")</f>
        <v/>
      </c>
      <c r="QW17" s="40" t="str">
        <f>IF(SUM(QC17:QF17)-QG17&gt;0,SUM(QC17:QF17)-QG17,"")</f>
        <v/>
      </c>
      <c r="QX17" s="40" t="str">
        <f>IF(MAX(QT17,QW17)&gt;0,MAX(QT17,QW17),"")</f>
        <v/>
      </c>
      <c r="QY17" s="40" t="str">
        <f>IF(QJ17&gt;0,QJ17,"")</f>
        <v/>
      </c>
      <c r="QZ17" s="40" t="str">
        <f>IF(QK17&gt;0,QK17,"")</f>
        <v/>
      </c>
      <c r="RA17" s="40" t="str">
        <f>IF(SUM(QH17:QK17)-QL17&gt;0,SUM(QH17:QK17)-QL17,"")</f>
        <v/>
      </c>
      <c r="RB17" s="40" t="str">
        <f>IF(QO17&gt;0,QO17,"")</f>
        <v/>
      </c>
      <c r="RC17" s="40" t="str">
        <f>IF(QP17&gt;0,QP17,"")</f>
        <v/>
      </c>
      <c r="RD17" s="40" t="str">
        <f>IF(SUM(QM17:QP17)-QQ17&gt;0,SUM(QM17:QP17)-QQ17,"")</f>
        <v/>
      </c>
      <c r="RE17" s="40" t="str">
        <f>IF(SUM(QX17,RA17,RD17)&gt;0,SUM(QX17,RA17,RD17),"")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0" t="str">
        <f>IF(SP17&gt;0,SP17,"")</f>
        <v/>
      </c>
      <c r="TI17" s="40" t="str">
        <f>IF(SQ17&gt;0,SQ17,"")</f>
        <v/>
      </c>
      <c r="TJ17" s="40" t="str">
        <f>IF(SUM(SN17:SQ17)-SR17&gt;0,SUM(SN17:SQ17)-SR17,"")</f>
        <v/>
      </c>
      <c r="TK17" s="40" t="str">
        <f>IF(SU17&gt;0,SU17,"")</f>
        <v/>
      </c>
      <c r="TL17" s="40" t="str">
        <f>IF(SV17&gt;0,SV17,"")</f>
        <v/>
      </c>
      <c r="TM17" s="40" t="str">
        <f>IF(SUM(SS17:SV17)-SW17&gt;0,SUM(SS17:SV17)-SW17,"")</f>
        <v/>
      </c>
      <c r="TN17" s="40" t="str">
        <f>IF(MAX(TJ17,TM17)&gt;0,MAX(TJ17,TM17),"")</f>
        <v/>
      </c>
      <c r="TO17" s="40" t="str">
        <f>IF(SZ17&gt;0,SZ17,"")</f>
        <v/>
      </c>
      <c r="TP17" s="40" t="str">
        <f>IF(TA17&gt;0,TA17,"")</f>
        <v/>
      </c>
      <c r="TQ17" s="40" t="str">
        <f>IF(SUM(SX17:TA17)-TB17&gt;0,SUM(SX17:TA17)-TB17,"")</f>
        <v/>
      </c>
      <c r="TR17" s="40" t="str">
        <f>IF(TE17&gt;0,TE17,"")</f>
        <v/>
      </c>
      <c r="TS17" s="40" t="str">
        <f>IF(TF17&gt;0,TF17,"")</f>
        <v/>
      </c>
      <c r="TT17" s="40" t="str">
        <f>IF(SUM(TC17:TF17)-TG17&gt;0,SUM(TC17:TF17)-TG17,"")</f>
        <v/>
      </c>
      <c r="TU17" s="40" t="str">
        <f>IF(SUM(TN17,TQ17,TT17)&gt;0,SUM(TN17,TQ17,TT17),"")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IF(SUM(UV17,UY17,VB17)&gt;0,SUM(UV17,UY17,VB17),"")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0" t="str">
        <f>IF(VF17&gt;0,VF17,"")</f>
        <v/>
      </c>
      <c r="VY17" s="40" t="str">
        <f>IF(VG17&gt;0,VG17,"")</f>
        <v/>
      </c>
      <c r="VZ17" s="40" t="str">
        <f>IF(SUM(VD17:VG17)-VH17&gt;0,SUM(VD17:VG17)-VH17,"")</f>
        <v/>
      </c>
      <c r="WA17" s="40" t="str">
        <f>IF(VK17&gt;0,VK17,"")</f>
        <v/>
      </c>
      <c r="WB17" s="40" t="str">
        <f>IF(VL17&gt;0,VL17,"")</f>
        <v/>
      </c>
      <c r="WC17" s="40" t="str">
        <f>IF(SUM(VI17:VL17)-VM17&gt;0,SUM(VI17:VL17)-VM17,"")</f>
        <v/>
      </c>
      <c r="WD17" s="40" t="str">
        <f>IF(MAX(VZ17,WC17)&gt;0,MAX(VZ17,WC17),"")</f>
        <v/>
      </c>
      <c r="WE17" s="40" t="str">
        <f>IF(VP17&gt;0,VP17,"")</f>
        <v/>
      </c>
      <c r="WF17" s="40" t="str">
        <f>IF(VQ17&gt;0,VQ17,"")</f>
        <v/>
      </c>
      <c r="WG17" s="40" t="str">
        <f>IF(SUM(VN17:VQ17)-VR17&gt;0,SUM(VN17:VQ17)-VR17,"")</f>
        <v/>
      </c>
      <c r="WH17" s="40" t="str">
        <f>IF(VU17&gt;0,VU17,"")</f>
        <v/>
      </c>
      <c r="WI17" s="40" t="str">
        <f>IF(VV17&gt;0,VV17,"")</f>
        <v/>
      </c>
      <c r="WJ17" s="40" t="str">
        <f>IF(SUM(VS17:VV17)-VW17&gt;0,SUM(VS17:VV17)-VW17,"")</f>
        <v/>
      </c>
      <c r="WK17" s="40" t="str">
        <f>IF(SUM(WD17,WG17,WJ17)&gt;0,SUM(WD17,WG17,WJ17),"")</f>
        <v/>
      </c>
      <c r="WL17" s="26">
        <f>IF($CH17="P",BS17,(BS17+AR17)/2)</f>
        <v>0</v>
      </c>
      <c r="WM17" s="26">
        <f>IF($CH17="P",BT17,(BT17+AS17)/2)</f>
        <v>0</v>
      </c>
      <c r="WN17" s="26">
        <f>IF($CH17="P",BU17,(BU17+AT17)/2)</f>
        <v>0</v>
      </c>
      <c r="WO17" s="26">
        <f>IF($CH17="P",BV17,(BV17+AU17)/2)</f>
        <v>0</v>
      </c>
      <c r="WP17" s="26">
        <f>IF($CH17="P",BW17,(BW17+AV17)/2)</f>
        <v>0</v>
      </c>
      <c r="WQ17" s="26">
        <f>IF($CH17="P",BX17,(BX17+AW17)/2)</f>
        <v>0</v>
      </c>
      <c r="WR17" s="26">
        <f>IF($CH17="P",BY17,(BY17+AX17)/2)</f>
        <v>0</v>
      </c>
      <c r="WS17" s="26">
        <f>IF($CH17="P",BZ17,(BZ17+AY17)/2)</f>
        <v>0</v>
      </c>
      <c r="WT17" s="26">
        <f>IF($CH17="P",CA17,(CA17+AZ17)/2)</f>
        <v>0</v>
      </c>
      <c r="WU17" s="26">
        <f>IF($CH17="P",CB17,(CB17+BA17)/2)</f>
        <v>0</v>
      </c>
      <c r="WV17" s="26">
        <f>IF($CH17="P",CC17,(CC17+BB17)/2)</f>
        <v>0</v>
      </c>
      <c r="WW17" s="26">
        <f>IF($CH17="P",CD17,(CD17+BC17)/2)</f>
        <v>0</v>
      </c>
      <c r="WX17" s="26">
        <f>IF($CH17="P",CE17,(CE17+BD17)/2)</f>
        <v>0</v>
      </c>
      <c r="WY17" s="26">
        <f>IF($CH17="P",CF17,(CF17+BE17)/2)</f>
        <v>0</v>
      </c>
      <c r="WZ17" s="26">
        <f>IF($CH17="P",CG17,(CG17+BF17)/2)</f>
        <v>0</v>
      </c>
      <c r="XA17" s="28" t="s">
        <v>55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DD"),SUMPRODUCT((H$4:H$20&lt;&gt;"")*(H$4:H$20&lt;&gt;"No DD")*(E$4:E$20&gt;E18))+1,IF(H18="No DD",SUMPRODUCT((H$4:H$20="No DD")*(E$4:E$20&gt;E18))+1+SUMPRODUCT((H$4:H$20&lt;&gt;"")*(H$4:H$20&lt;&gt;"No DD")),""))</f>
        <v/>
      </c>
      <c r="B18" s="5" t="s">
        <v>173</v>
      </c>
      <c r="C18" s="4" t="s">
        <v>3</v>
      </c>
      <c r="D18" s="4" t="s">
        <v>174</v>
      </c>
      <c r="E18" s="9">
        <f>SUM(J18,L18,N18)</f>
        <v>42.67</v>
      </c>
      <c r="F18" s="3" t="str">
        <f>IF(OR(AND(AG18&gt;=AQ$22,AG18&lt;&gt;"",AI18&gt;=AQ$26,AI18&lt;&gt;"",AF18=""),AND(AJ18&gt;=AQ$22,AJ18&lt;&gt;"",AL18&gt;=AQ$26,AL18&lt;&gt;"",AF18=""),AND(AN18&gt;=AQ$22,AN18&lt;&gt;"",AP18&gt;=AQ$26,AP18&lt;&gt;"",AF18=""),AND(BH18&gt;=BR$22,BH18&lt;&gt;"",BJ18&gt;=BR$26,BJ18&lt;&gt;"",BG18=""),AND(BK18&gt;=BR$22,BK18&lt;&gt;"",BM18&gt;=BR$26,BM18&lt;&gt;"",BG18=""),AND(BO18&gt;=BR$22,BO18&lt;&gt;"",BQ18&gt;=BR$26,BQ18&lt;&gt;"",BG18=""),AND(CI18&gt;=CS$22,CI18&lt;&gt;"",CK18&gt;=CS$26,CK18&lt;&gt;"",CH18=""),AND(CL18&gt;=CS$22,CL18&lt;&gt;"",CN18&gt;=CS$26,CN18&lt;&gt;"",CH18=""),AND(CP18&gt;=CS$22,CP18&lt;&gt;"",CR18&gt;=CS$26,CR18&lt;&gt;"",CH18=""),AND(DP18&gt;=EC$22,DP18&lt;&gt;"",DR18&gt;=EC$26,DR18&lt;&gt;""),AND(DS18&gt;=EC$22,DS18&lt;&gt;"",DU18&gt;=EC$26,DU18&lt;&gt;""),AND(DW18&gt;=EC$22,DW18&lt;&gt;"",DY18&gt;=EC$26,DY18&lt;&gt;""),AND(DZ18&gt;=EC$22,DZ18&lt;&gt;"",EB18&gt;=EC$26,EB18&lt;&gt;""),AND(EX18&gt;=FK$22,EX18&lt;&gt;"",EZ18&gt;=FK$26,EZ18&lt;&gt;""),AND(FA18&gt;=FK$22,FA18&lt;&gt;"",FC18&gt;=FK$26,FC18&lt;&gt;""),AND(FE18&gt;=FK$22,FE18&lt;&gt;"",FG18&gt;=FK$26,FG18&lt;&gt;""),AND(FH18&gt;=FK$22,FH18&lt;&gt;"",FJ18&gt;=FK$26,FJ18&lt;&gt;""),AND(GF18&gt;=GS$22,GF18&lt;&gt;"",GH18&gt;=GS$26,GH18&lt;&gt;""),AND(GI18&gt;=GS$22,GI18&lt;&gt;"",GK18&gt;=GS$26,GK18&lt;&gt;""),AND(GM18&gt;=GS$22,GM18&lt;&gt;"",GO18&gt;=GS$26,GO18&lt;&gt;""),AND(GP18&gt;=GS$22,GP18&lt;&gt;"",GR18&gt;=GS$26,GR18&lt;&gt;""),AND(HN18&gt;=IA$22,HN18&lt;&gt;"",HP18&gt;=IA$26,HP18&lt;&gt;""),AND(HQ18&gt;=IA$22,HQ18&lt;&gt;"",HS18&gt;=IA$26,HS18&lt;&gt;""),AND(HU18&gt;=IA$22,HU18&lt;&gt;"",HW18&gt;=IA$26,HW18&lt;&gt;""),AND(HX18&gt;=IA$22,HX18&lt;&gt;"",HZ18&gt;=IA$26,HZ18&lt;&gt;""),AND(IV18&gt;=JI$22,IV18&lt;&gt;"",IX18&gt;=JI$26,IX18&lt;&gt;""),AND(IY18&gt;=JI$22,IY18&lt;&gt;"",JA18&gt;=JI$26,JA18&lt;&gt;""),AND(JC18&gt;=JI$22,JC18&lt;&gt;"",JE18&gt;=JI$26,JE18&lt;&gt;""),AND(JF18&gt;=JI$22,JF18&lt;&gt;"",JH18&gt;=JI$26,JH18&lt;&gt;""),AND(KD18&gt;=KQ$22,KD18&lt;&gt;"",KF18&gt;=KQ$26,KF18&lt;&gt;""),AND(KG18&gt;=KQ$22,KG18&lt;&gt;"",KI18&gt;=KQ$26,KI18&lt;&gt;""),AND(KK18&gt;=KQ$22,KK18&lt;&gt;"",KM18&gt;=KQ$26,KM18&lt;&gt;""),AND(KN18&gt;=KQ$22,KN18&lt;&gt;"",KP18&gt;=KQ$26,KP18&lt;&gt;""),AND(LL18&gt;=LY$22,LL18&lt;&gt;"",LN18&gt;=LY$26,LN18&lt;&gt;""),AND(LO18&gt;=LY$22,LO18&lt;&gt;"",LQ18&gt;=LY$26,LQ18&lt;&gt;""),AND(LS18&gt;=LY$22,LS18&lt;&gt;"",LU18&gt;=LY$26,LU18&lt;&gt;""),AND(LV18&gt;=LY$22,LV18&lt;&gt;"",LX18&gt;=LY$26,LX18&lt;&gt;""),AND(MT18&gt;=NG$22,MT18&lt;&gt;"",MV18&gt;=NG$26,MV18&lt;&gt;""),AND(MW18&gt;=NG$22,MW18&lt;&gt;"",MY18&gt;=NG$26,MY18&lt;&gt;""),AND(NA18&gt;=NG$22,NA18&lt;&gt;"",NC18&gt;=NG$26,NC18&lt;&gt;""),AND(ND18&gt;=NG$22,ND18&lt;&gt;"",NF18&gt;=NG$26,NF18&lt;&gt;""),AND(OB18&gt;=OO$22,OB18&lt;&gt;"",OD18&gt;=OO$26,OD18&lt;&gt;""),AND(OE18&gt;=OO$22,OE18&lt;&gt;"",OG18&gt;=OO$26,OG18&lt;&gt;""),AND(OI18&gt;=OO$22,OI18&lt;&gt;"",OK18&gt;=OO$26,OK18&lt;&gt;""),AND(OL18&gt;=OO$22,OL18&lt;&gt;"",ON18&gt;=OO$26,ON18&lt;&gt;""),AND(PJ18&gt;=PW$22,PJ18&lt;&gt;"",PL18&gt;=PW$26,PL18&lt;&gt;""),AND(PM18&gt;=PW$22,PM18&lt;&gt;"",PO18&gt;=PW$26,PO18&lt;&gt;""),AND(PQ18&gt;=PW$22,PQ18&lt;&gt;"",PS18&gt;=PW$26,PS18&lt;&gt;""),AND(PT18&gt;=PW$22,PT18&lt;&gt;"",PV18&gt;=PW$26,PV18&lt;&gt;""),AND(QR18&gt;=RE$22,QR18&lt;&gt;"",QT18&gt;=RE$26,QT18&lt;&gt;""),AND(QU18&gt;=RE$22,QU18&lt;&gt;"",QW18&gt;=RE$26,QW18&lt;&gt;""),AND(QY18&gt;=RE$22,QY18&lt;&gt;"",RA18&gt;=RE$26,RA18&lt;&gt;""),AND(RB18&gt;=RE$22,RB18&lt;&gt;"",RD18&gt;=RE$26,RD18&lt;&gt;""),AND(RZ18&gt;=SM$22,RZ18&lt;&gt;"",SB18&gt;=SM$26,SB18&lt;&gt;""),AND(SC18&gt;=SM$22,SC18&lt;&gt;"",SE18&gt;=SM$26,SE18&lt;&gt;""),AND(SG18&gt;=SM$22,SG18&lt;&gt;"",SI18&gt;=SM$26,SI18&lt;&gt;""),AND(SJ18&gt;=SM$22,SJ18&lt;&gt;"",SL18&gt;=SM$26,SL18&lt;&gt;""),AND(TH18&gt;=TU$22,TH18&lt;&gt;"",TJ18&gt;=TU$26,TJ18&lt;&gt;""),AND(TK18&gt;=TU$22,TK18&lt;&gt;"",TM18&gt;=TU$26,TM18&lt;&gt;""),AND(TO18&gt;=TU$22,TO18&lt;&gt;"",TQ18&gt;=TU$26,TQ18&lt;&gt;""),AND(TR18&gt;=TU$22,TR18&lt;&gt;"",TT18&gt;=TU$26,TT18&lt;&gt;""),AND(UP18&gt;=VC$22,UP18&lt;&gt;"",UR18&gt;=VC$26,UR18&lt;&gt;""),AND(US18&gt;=VC$22,US18&lt;&gt;"",UU18&gt;=VC$26,UU18&lt;&gt;""),AND(UW18&gt;=VC$22,UW18&lt;&gt;"",UY18&gt;=VC$26,UY18&lt;&gt;""),AND(UZ18&gt;=VC$22,UZ18&lt;&gt;"",VB18&gt;=VC$26,VB18&lt;&gt;""),AND(VX18&gt;=WK$22,VX18&lt;&gt;"",VZ18&gt;=WK$26,VZ18&lt;&gt;""),AND(WA18&gt;=WK$22,WA18&lt;&gt;"",WC18&gt;=WK$26,WC18&lt;&gt;""),AND(WE18&gt;=WK$22,WE18&lt;&gt;"",WG18&gt;=WK$26,WG18&lt;&gt;""),AND(WH18&gt;=WK$22,WH18&lt;&gt;"",WJ18&gt;=WK$26,WJ18&lt;&gt;"")),"P","")</f>
        <v/>
      </c>
      <c r="G18" s="3" t="str">
        <f>IF(OR(AND(AI18&gt;=AQ$26,AI18&lt;&gt;"",AF18=""),AND(AL18&gt;=AQ$26,AL18&lt;&gt;"",AF18=""),AND(AP18&gt;=AQ$26,AP18&lt;&gt;"",AF18=""),AND(BJ18&gt;=BR$26,BJ18&lt;&gt;"",BG18=""),AND(BM18&gt;=BR$26,BM18&lt;&gt;"",BG18=""),AND(BQ18&gt;=BR$26,BQ18&lt;&gt;"",BG18=""),AND(CK18&gt;=CS$26,CK18&lt;&gt;"",CH18=""),AND(CN18&gt;=CS$26,CN18&lt;&gt;"",CH18=""),AND(CR18&gt;=CS$26,CR18&lt;&gt;"",CH18=""),AND(DR18&gt;=EC$26,DR18&lt;&gt;""),AND(DU18&gt;=EC$26,DU18&lt;&gt;""),AND(DY18&gt;=EC$26,DY18&lt;&gt;""),AND(EB18&gt;=EC$26,EB18&lt;&gt;""),AND(EZ18&gt;=FK$26,EZ18&lt;&gt;""),AND(FC18&gt;=FK$26,FC18&lt;&gt;""),AND(FG18&gt;=FK$26,FG18&lt;&gt;""),AND(FJ18&gt;=FK$26,FJ18&lt;&gt;""),AND(GH18&gt;=GS$26,GH18&lt;&gt;""),AND(GK18&gt;=GS$26,GK18&lt;&gt;""),AND(GO18&gt;=GS$26,GO18&lt;&gt;""),AND(GR18&gt;=GS$26,GR18&lt;&gt;""),AND(HP18&gt;=IA$26,HP18&lt;&gt;""),AND(HS18&gt;=IA$26,HS18&lt;&gt;""),AND(HW18&gt;=IA$26,HW18&lt;&gt;""),AND(HZ18&gt;=IA$26,HZ18&lt;&gt;""),AND(IX18&gt;=JI$26,IX18&lt;&gt;""),AND(JA18&gt;=JI$26,JA18&lt;&gt;""),AND(JE18&gt;=JI$26,JE18&lt;&gt;""),AND(JH18&gt;=JI$26,JH18&lt;&gt;""),AND(KF18&gt;=KQ$26,KF18&lt;&gt;""),AND(KI18&gt;=KQ$26,KI18&lt;&gt;""),AND(KM18&gt;=KQ$26,KM18&lt;&gt;""),AND(KP18&gt;=KQ$26,KP18&lt;&gt;""),AND(LN18&gt;=LY$26,LN18&lt;&gt;""),AND(LQ18&gt;=LY$26,LQ18&lt;&gt;""),AND(LU18&gt;=LY$26,LU18&lt;&gt;""),AND(LX18&gt;=LY$26,LX18&lt;&gt;""),AND(MV18&gt;=NG$26,MV18&lt;&gt;""),AND(MY18&gt;=NG$26,MY18&lt;&gt;""),AND(NC18&gt;=NG$26,NC18&lt;&gt;""),AND(NF18&gt;=NG$26,NF18&lt;&gt;""),AND(OD18&gt;=OO$26,OD18&lt;&gt;""),AND(OG18&gt;=OO$26,OG18&lt;&gt;""),AND(OK18&gt;=OO$26,OK18&lt;&gt;""),AND(ON18&gt;=OO$26,ON18&lt;&gt;""),AND(PL18&gt;=PW$26,PL18&lt;&gt;""),AND(PO18&gt;=PW$26,PO18&lt;&gt;""),AND(PS18&gt;=PW$26,PS18&lt;&gt;""),AND(PV18&gt;=PW$26,PV18&lt;&gt;""),AND(QT18&gt;=RE$26,QT18&lt;&gt;""),AND(QW18&gt;=RE$26,QW18&lt;&gt;""),AND(RA18&gt;=RE$26,RA18&lt;&gt;""),AND(RD18&gt;=RE$26,RD18&lt;&gt;""),AND(SB18&gt;=SM$26,SB18&lt;&gt;""),AND(SE18&gt;=SM$26,SE18&lt;&gt;""),AND(SI18&gt;=SM$26,SI18&lt;&gt;""),AND(SL18&gt;=SM$26,SL18&lt;&gt;""),AND(TJ18&gt;=TU$26,TJ18&lt;&gt;""),AND(TM18&gt;=TU$26,TM18&lt;&gt;""),AND(TQ18&gt;=TU$26,TQ18&lt;&gt;""),AND(TT18&gt;=TU$26,TT18&lt;&gt;""),AND(UR18&gt;=VC$26,UR18&lt;&gt;""),AND(UU18&gt;=VC$26,UU18&lt;&gt;""),AND(UY18&gt;=VC$26,UY18&lt;&gt;""),AND(VB18&gt;=VC$26,VB18&lt;&gt;""),AND(VZ18&gt;=WK$26,VZ18&lt;&gt;""),AND(WC18&gt;=WK$26,WC18&lt;&gt;""),AND(WG18&gt;=WK$26,WG18&lt;&gt;""),AND(WJ18&gt;=WK$26,WJ18&lt;&gt;"")),"P","")</f>
        <v/>
      </c>
      <c r="H18" s="36" t="str">
        <f>IF(AND(G18="P",F18=""),"No DD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Merit",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Excellence",IF(I18="P","Worlds Team",IF(F18="P","National Team","")))))</f>
        <v/>
      </c>
      <c r="I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42.67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2023 WAGC (Nov 16)</v>
      </c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7"/>
      <c r="AG18" s="38" t="str">
        <f>IF(S18&gt;0,S18,"")</f>
        <v/>
      </c>
      <c r="AH18" s="38" t="str">
        <f>IF(T18&gt;0,T18,"")</f>
        <v/>
      </c>
      <c r="AI18" s="40" t="str">
        <f>IF(SUM(Q18:T18)-U18&gt;0,SUM(Q18:T18)-U18,"")</f>
        <v/>
      </c>
      <c r="AJ18" s="40" t="str">
        <f>IF(X18&gt;0,X18,"")</f>
        <v/>
      </c>
      <c r="AK18" s="40" t="str">
        <f>IF(Y18&gt;0,Y18,"")</f>
        <v/>
      </c>
      <c r="AL18" s="40" t="str">
        <f>IF(SUM(V18:Y18)-Z18&gt;0,SUM(V18:Y18)-Z18,"")</f>
        <v/>
      </c>
      <c r="AM18" s="40" t="str">
        <f>IF(AI18="","",MAX(AI18,AL18))</f>
        <v/>
      </c>
      <c r="AN18" s="40" t="str">
        <f>IF(AC18&gt;0,AC18,"")</f>
        <v/>
      </c>
      <c r="AO18" s="40" t="str">
        <f>IF(AD18&gt;0,AD18,"")</f>
        <v/>
      </c>
      <c r="AP18" s="40" t="str">
        <f>IF(SUM(AA18:AD18)-AE18&gt;0,SUM(AA18:AD18)-AE18,"")</f>
        <v/>
      </c>
      <c r="AQ18" s="40" t="str">
        <f>IF(SUM(AM18,AP18)&gt;0,SUM(AM18,AP18),"")</f>
        <v/>
      </c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8"/>
      <c r="BH18" s="39" t="str">
        <f>IF(AT18&gt;0,AT18,"")</f>
        <v/>
      </c>
      <c r="BI18" s="39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7"/>
      <c r="CI18" s="38" t="str">
        <f>IF(BU18&gt;0,BU18,"")</f>
        <v/>
      </c>
      <c r="CJ18" s="38" t="str">
        <f>IF(BV18&gt;0,BV18,"")</f>
        <v/>
      </c>
      <c r="CK18" s="40" t="str">
        <f>IF(SUM(BS18:BV18)-BW18&gt;0,SUM(BS18:BV18)-BW18,"")</f>
        <v/>
      </c>
      <c r="CL18" s="40" t="str">
        <f>IF(BZ18&gt;0,BZ18,"")</f>
        <v/>
      </c>
      <c r="CM18" s="40" t="str">
        <f>IF(CA18&gt;0,CA18,"")</f>
        <v/>
      </c>
      <c r="CN18" s="40" t="str">
        <f>IF(SUM(BX18:CA18)-CB18&gt;0,SUM(BX18:CA18)-CB18,"")</f>
        <v/>
      </c>
      <c r="CO18" s="40" t="str">
        <f>IF(CK18="","",MAX(CK18,CN18))</f>
        <v/>
      </c>
      <c r="CP18" s="40" t="str">
        <f>IF(CE18&gt;0,CE18,"")</f>
        <v/>
      </c>
      <c r="CQ18" s="40" t="str">
        <f>IF(CF18&gt;0,CF18,"")</f>
        <v/>
      </c>
      <c r="CR18" s="40" t="str">
        <f>IF(SUM(CC18:CF18)-CG18&gt;0,SUM(CC18:CF18)-CG18,"")</f>
        <v/>
      </c>
      <c r="CS18" s="40" t="str">
        <f>IF(SUM(CO18,CR18)&gt;0,SUM(CO18,CR18),"")</f>
        <v/>
      </c>
      <c r="CT18" s="51">
        <f>IF(MAX(DV18,FD18,GL18,HT18,JB18,KJ18,LR18,MZ18,OH18,PP18,QX18,SF18,TN18,UV18,WD18)-IF(L18="",0,L18)&gt;0.001,MAX(DV18,FD18,GL18,HT18,JB18,KJ18,LR18,MZ18,OH18,PP18,QX18,SF18,TN18,UV18,WD18)-IF(L18="",0,L18),"")</f>
        <v>42.67</v>
      </c>
      <c r="CU18" s="51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0" t="str">
        <f>IF(CX18&gt;0,CX18,"")</f>
        <v/>
      </c>
      <c r="DQ18" s="40" t="str">
        <f>IF(CY18&gt;0,CY18,"")</f>
        <v/>
      </c>
      <c r="DR18" s="40" t="str">
        <f>IF(SUM(CV18:CY18)-CZ18&gt;0,SUM(CV18:CY18)-CZ18,"")</f>
        <v/>
      </c>
      <c r="DS18" s="40" t="str">
        <f>IF(DC18&gt;0,DC18,"")</f>
        <v/>
      </c>
      <c r="DT18" s="40" t="str">
        <f>IF(DD18&gt;0,DD18,"")</f>
        <v/>
      </c>
      <c r="DU18" s="40" t="str">
        <f>IF(SUM(DA18:DD18)-DE18&gt;0,SUM(DA18:DD18)-DE18,"")</f>
        <v/>
      </c>
      <c r="DV18" s="40" t="str">
        <f>IF(MAX(DR18,DU18)&gt;0,MAX(DR18,DU18),"")</f>
        <v/>
      </c>
      <c r="DW18" s="40" t="str">
        <f>IF(DH18&gt;0,DH18,"")</f>
        <v/>
      </c>
      <c r="DX18" s="40" t="str">
        <f>IF(DI18&gt;0,DI18,"")</f>
        <v/>
      </c>
      <c r="DY18" s="40" t="str">
        <f>IF(SUM(DF18:DI18)-DJ18&gt;0,SUM(DF18:DI18)-DJ18,"")</f>
        <v/>
      </c>
      <c r="DZ18" s="40" t="str">
        <f>IF(DM18&gt;0,DM18,"")</f>
        <v/>
      </c>
      <c r="EA18" s="40" t="str">
        <f>IF(DN18&gt;0,DN18,"")</f>
        <v/>
      </c>
      <c r="EB18" s="40" t="str">
        <f>IF(SUM(DK18:DN18)-DO18&gt;0,SUM(DK18:DN18)-DO18,"")</f>
        <v/>
      </c>
      <c r="EC18" s="40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0" t="str">
        <f>IF(FN18&gt;0,FN18,"")</f>
        <v/>
      </c>
      <c r="GG18" s="40" t="str">
        <f>IF(FO18&gt;0,FO18,"")</f>
        <v/>
      </c>
      <c r="GH18" s="40" t="str">
        <f>IF(SUM(FL18:FO18)-FP18&gt;0,SUM(FL18:FO18)-FP18,"")</f>
        <v/>
      </c>
      <c r="GI18" s="40" t="str">
        <f>IF(FS18&gt;0,FS18,"")</f>
        <v/>
      </c>
      <c r="GJ18" s="40" t="str">
        <f>IF(FT18&gt;0,FT18,"")</f>
        <v/>
      </c>
      <c r="GK18" s="40" t="str">
        <f>IF(SUM(FQ18:FT18)-FU18&gt;0,SUM(FQ18:FT18)-FU18,"")</f>
        <v/>
      </c>
      <c r="GL18" s="40" t="str">
        <f>IF(MAX(GH18,GK18)&gt;0,MAX(GH18,GK18),"")</f>
        <v/>
      </c>
      <c r="GM18" s="40" t="str">
        <f>IF(FX18&gt;0,FX18,"")</f>
        <v/>
      </c>
      <c r="GN18" s="40" t="str">
        <f>IF(FY18&gt;0,FY18,"")</f>
        <v/>
      </c>
      <c r="GO18" s="40" t="str">
        <f>IF(SUM(FV18:FY18)-FZ18&gt;0,SUM(FV18:FY18)-FZ18,"")</f>
        <v/>
      </c>
      <c r="GP18" s="40" t="str">
        <f>IF(GC18&gt;0,GC18,"")</f>
        <v/>
      </c>
      <c r="GQ18" s="40" t="str">
        <f>IF(GD18&gt;0,GD18,"")</f>
        <v/>
      </c>
      <c r="GR18" s="40" t="str">
        <f>IF(SUM(GA18:GD18)-GE18&gt;0,SUM(GA18:GD18)-GE18,"")</f>
        <v/>
      </c>
      <c r="GS18" s="40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0" t="str">
        <f>IF(ID18&gt;0,ID18,"")</f>
        <v/>
      </c>
      <c r="IW18" s="40" t="str">
        <f>IF(IE18&gt;0,IE18,"")</f>
        <v/>
      </c>
      <c r="IX18" s="40" t="str">
        <f>IF(SUM(IB18:IE18)-IF18&gt;0,SUM(IB18:IE18)-IF18,"")</f>
        <v/>
      </c>
      <c r="IY18" s="40" t="str">
        <f>IF(II18&gt;0,II18,"")</f>
        <v/>
      </c>
      <c r="IZ18" s="40" t="str">
        <f>IF(IJ18&gt;0,IJ18,"")</f>
        <v/>
      </c>
      <c r="JA18" s="40" t="str">
        <f>IF(SUM(IG18:IJ18)-IK18&gt;0,SUM(IG18:IJ18)-IK18,"")</f>
        <v/>
      </c>
      <c r="JB18" s="40" t="str">
        <f>IF(MAX(IX18,JA18)&gt;0,MAX(IX18,JA18),"")</f>
        <v/>
      </c>
      <c r="JC18" s="40" t="str">
        <f>IF(IN18&gt;0,IN18,"")</f>
        <v/>
      </c>
      <c r="JD18" s="40" t="str">
        <f>IF(IO18&gt;0,IO18,"")</f>
        <v/>
      </c>
      <c r="JE18" s="40" t="str">
        <f>IF(SUM(IL18:IO18)-IP18&gt;0,SUM(IL18:IO18)-IP18,"")</f>
        <v/>
      </c>
      <c r="JF18" s="40" t="str">
        <f>IF(IS18&gt;0,IS18,"")</f>
        <v/>
      </c>
      <c r="JG18" s="40" t="str">
        <f>IF(IT18&gt;0,IT18,"")</f>
        <v/>
      </c>
      <c r="JH18" s="40" t="str">
        <f>IF(SUM(IQ18:IT18)-IU18&gt;0,SUM(IQ18:IT18)-IU18,"")</f>
        <v/>
      </c>
      <c r="JI18" s="40" t="str">
        <f>IF(SUM(JB18,JE18,JH18)&gt;0,SUM(JB18,JE18,JH18),"")</f>
        <v/>
      </c>
      <c r="JJ18" s="18">
        <v>6.7</v>
      </c>
      <c r="JK18" s="18">
        <v>8.9499999999999993</v>
      </c>
      <c r="JL18" s="18">
        <v>10.5</v>
      </c>
      <c r="JM18" s="18">
        <v>16.52</v>
      </c>
      <c r="JN18" s="18">
        <v>0</v>
      </c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>
        <f>IF(JL18&gt;0,JL18,"")</f>
        <v>10.5</v>
      </c>
      <c r="KE18" s="11">
        <f>IF(JM18&gt;0,JM18,"")</f>
        <v>16.52</v>
      </c>
      <c r="KF18" s="11">
        <f>IF(SUM(JJ18:JM18)-JN18&gt;0,SUM(JJ18:JM18)-JN18,"")</f>
        <v>42.67</v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>
        <f>IF(MAX(KF18,KI18)&gt;0,MAX(KF18,KI18),"")</f>
        <v>42.67</v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>
        <f>IF(SUM(KJ18,KM18,KP18)&gt;0,SUM(KJ18,KM18,KP18),"")</f>
        <v>42.67</v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0" t="str">
        <f>IF(KT18&gt;0,KT18,"")</f>
        <v/>
      </c>
      <c r="LM18" s="40" t="str">
        <f>IF(KU18&gt;0,KU18,"")</f>
        <v/>
      </c>
      <c r="LN18" s="40" t="str">
        <f>IF(SUM(KR18:KU18)-KV18&gt;0,SUM(KR18:KU18)-KV18,"")</f>
        <v/>
      </c>
      <c r="LO18" s="40" t="str">
        <f>IF(KY18&gt;0,KY18,"")</f>
        <v/>
      </c>
      <c r="LP18" s="40" t="str">
        <f>IF(KZ18&gt;0,KZ18,"")</f>
        <v/>
      </c>
      <c r="LQ18" s="40" t="str">
        <f>IF(SUM(KW18:KZ18)-LA18&gt;0,SUM(KW18:KZ18)-LA18,"")</f>
        <v/>
      </c>
      <c r="LR18" s="40" t="str">
        <f>IF(MAX(LN18,LQ18)&gt;0,MAX(LN18,LQ18),"")</f>
        <v/>
      </c>
      <c r="LS18" s="40" t="str">
        <f>IF(LD18&gt;0,LD18,"")</f>
        <v/>
      </c>
      <c r="LT18" s="40" t="str">
        <f>IF(LE18&gt;0,LE18,"")</f>
        <v/>
      </c>
      <c r="LU18" s="40" t="str">
        <f>IF(SUM(LB18:LE18)-LF18&gt;0,SUM(LB18:LE18)-LF18,"")</f>
        <v/>
      </c>
      <c r="LV18" s="40" t="str">
        <f>IF(LI18&gt;0,LI18,"")</f>
        <v/>
      </c>
      <c r="LW18" s="40" t="str">
        <f>IF(LJ18&gt;0,LJ18,"")</f>
        <v/>
      </c>
      <c r="LX18" s="40" t="str">
        <f>IF(SUM(LG18:LJ18)-LK18&gt;0,SUM(LG18:LJ18)-LK18,"")</f>
        <v/>
      </c>
      <c r="LY18" s="40" t="str">
        <f>IF(SUM(LR18,LU18,LX18)&gt;0,SUM(LR18,LU18,LX18),"")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IF(SUM(MZ18,NC18,NF18)&gt;0,SUM(MZ18,NC18,NF18),"")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0" t="str">
        <f>IF(NJ18&gt;0,NJ18,"")</f>
        <v/>
      </c>
      <c r="OC18" s="40" t="str">
        <f>IF(NK18&gt;0,NK18,"")</f>
        <v/>
      </c>
      <c r="OD18" s="40" t="str">
        <f>IF(SUM(NH18:NK18)-NL18&gt;0,SUM(NH18:NK18)-NL18,"")</f>
        <v/>
      </c>
      <c r="OE18" s="40" t="str">
        <f>IF(NO18&gt;0,NO18,"")</f>
        <v/>
      </c>
      <c r="OF18" s="40" t="str">
        <f>IF(NP18&gt;0,NP18,"")</f>
        <v/>
      </c>
      <c r="OG18" s="40" t="str">
        <f>IF(SUM(NM18:NP18)-NQ18&gt;0,SUM(NM18:NP18)-NQ18,"")</f>
        <v/>
      </c>
      <c r="OH18" s="40" t="str">
        <f>IF(MAX(OD18,OG18)&gt;0,MAX(OD18,OG18),"")</f>
        <v/>
      </c>
      <c r="OI18" s="40" t="str">
        <f>IF(NT18&gt;0,NT18,"")</f>
        <v/>
      </c>
      <c r="OJ18" s="40" t="str">
        <f>IF(NU18&gt;0,NU18,"")</f>
        <v/>
      </c>
      <c r="OK18" s="40" t="str">
        <f>IF(SUM(NR18:NU18)-NV18&gt;0,SUM(NR18:NU18)-NV18,"")</f>
        <v/>
      </c>
      <c r="OL18" s="40" t="str">
        <f>IF(NY18&gt;0,NY18,"")</f>
        <v/>
      </c>
      <c r="OM18" s="40" t="str">
        <f>IF(NZ18&gt;0,NZ18,"")</f>
        <v/>
      </c>
      <c r="ON18" s="40" t="str">
        <f>IF(SUM(NW18:NZ18)-OA18&gt;0,SUM(NW18:NZ18)-OA18,"")</f>
        <v/>
      </c>
      <c r="OO18" s="40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0" t="str">
        <f>IF(PZ18&gt;0,PZ18,"")</f>
        <v/>
      </c>
      <c r="QS18" s="40" t="str">
        <f>IF(QA18&gt;0,QA18,"")</f>
        <v/>
      </c>
      <c r="QT18" s="40" t="str">
        <f>IF(SUM(PX18:QA18)-QB18&gt;0,SUM(PX18:QA18)-QB18,"")</f>
        <v/>
      </c>
      <c r="QU18" s="40" t="str">
        <f>IF(QE18&gt;0,QE18,"")</f>
        <v/>
      </c>
      <c r="QV18" s="40" t="str">
        <f>IF(QF18&gt;0,QF18,"")</f>
        <v/>
      </c>
      <c r="QW18" s="40" t="str">
        <f>IF(SUM(QC18:QF18)-QG18&gt;0,SUM(QC18:QF18)-QG18,"")</f>
        <v/>
      </c>
      <c r="QX18" s="40" t="str">
        <f>IF(MAX(QT18,QW18)&gt;0,MAX(QT18,QW18),"")</f>
        <v/>
      </c>
      <c r="QY18" s="40" t="str">
        <f>IF(QJ18&gt;0,QJ18,"")</f>
        <v/>
      </c>
      <c r="QZ18" s="40" t="str">
        <f>IF(QK18&gt;0,QK18,"")</f>
        <v/>
      </c>
      <c r="RA18" s="40" t="str">
        <f>IF(SUM(QH18:QK18)-QL18&gt;0,SUM(QH18:QK18)-QL18,"")</f>
        <v/>
      </c>
      <c r="RB18" s="40" t="str">
        <f>IF(QO18&gt;0,QO18,"")</f>
        <v/>
      </c>
      <c r="RC18" s="40" t="str">
        <f>IF(QP18&gt;0,QP18,"")</f>
        <v/>
      </c>
      <c r="RD18" s="40" t="str">
        <f>IF(SUM(QM18:QP18)-QQ18&gt;0,SUM(QM18:QP18)-QQ18,"")</f>
        <v/>
      </c>
      <c r="RE18" s="40" t="str">
        <f>IF(SUM(QX18,RA18,RD18)&gt;0,SUM(QX18,RA18,RD18),"")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0" t="str">
        <f>IF(SP18&gt;0,SP18,"")</f>
        <v/>
      </c>
      <c r="TI18" s="40" t="str">
        <f>IF(SQ18&gt;0,SQ18,"")</f>
        <v/>
      </c>
      <c r="TJ18" s="40" t="str">
        <f>IF(SUM(SN18:SQ18)-SR18&gt;0,SUM(SN18:SQ18)-SR18,"")</f>
        <v/>
      </c>
      <c r="TK18" s="40" t="str">
        <f>IF(SU18&gt;0,SU18,"")</f>
        <v/>
      </c>
      <c r="TL18" s="40" t="str">
        <f>IF(SV18&gt;0,SV18,"")</f>
        <v/>
      </c>
      <c r="TM18" s="40" t="str">
        <f>IF(SUM(SS18:SV18)-SW18&gt;0,SUM(SS18:SV18)-SW18,"")</f>
        <v/>
      </c>
      <c r="TN18" s="40" t="str">
        <f>IF(MAX(TJ18,TM18)&gt;0,MAX(TJ18,TM18),"")</f>
        <v/>
      </c>
      <c r="TO18" s="40" t="str">
        <f>IF(SZ18&gt;0,SZ18,"")</f>
        <v/>
      </c>
      <c r="TP18" s="40" t="str">
        <f>IF(TA18&gt;0,TA18,"")</f>
        <v/>
      </c>
      <c r="TQ18" s="40" t="str">
        <f>IF(SUM(SX18:TA18)-TB18&gt;0,SUM(SX18:TA18)-TB18,"")</f>
        <v/>
      </c>
      <c r="TR18" s="40" t="str">
        <f>IF(TE18&gt;0,TE18,"")</f>
        <v/>
      </c>
      <c r="TS18" s="40" t="str">
        <f>IF(TF18&gt;0,TF18,"")</f>
        <v/>
      </c>
      <c r="TT18" s="40" t="str">
        <f>IF(SUM(TC18:TF18)-TG18&gt;0,SUM(TC18:TF18)-TG18,"")</f>
        <v/>
      </c>
      <c r="TU18" s="40" t="str">
        <f>IF(SUM(TN18,TQ18,TT18)&gt;0,SUM(TN18,TQ18,TT18),"")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IF(SUM(UV18,UY18,VB18)&gt;0,SUM(UV18,UY18,VB18),"")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0" t="str">
        <f>IF(VF18&gt;0,VF18,"")</f>
        <v/>
      </c>
      <c r="VY18" s="40" t="str">
        <f>IF(VG18&gt;0,VG18,"")</f>
        <v/>
      </c>
      <c r="VZ18" s="40" t="str">
        <f>IF(SUM(VD18:VG18)-VH18&gt;0,SUM(VD18:VG18)-VH18,"")</f>
        <v/>
      </c>
      <c r="WA18" s="40" t="str">
        <f>IF(VK18&gt;0,VK18,"")</f>
        <v/>
      </c>
      <c r="WB18" s="40" t="str">
        <f>IF(VL18&gt;0,VL18,"")</f>
        <v/>
      </c>
      <c r="WC18" s="40" t="str">
        <f>IF(SUM(VI18:VL18)-VM18&gt;0,SUM(VI18:VL18)-VM18,"")</f>
        <v/>
      </c>
      <c r="WD18" s="40" t="str">
        <f>IF(MAX(VZ18,WC18)&gt;0,MAX(VZ18,WC18),"")</f>
        <v/>
      </c>
      <c r="WE18" s="40" t="str">
        <f>IF(VP18&gt;0,VP18,"")</f>
        <v/>
      </c>
      <c r="WF18" s="40" t="str">
        <f>IF(VQ18&gt;0,VQ18,"")</f>
        <v/>
      </c>
      <c r="WG18" s="40" t="str">
        <f>IF(SUM(VN18:VQ18)-VR18&gt;0,SUM(VN18:VQ18)-VR18,"")</f>
        <v/>
      </c>
      <c r="WH18" s="40" t="str">
        <f>IF(VU18&gt;0,VU18,"")</f>
        <v/>
      </c>
      <c r="WI18" s="40" t="str">
        <f>IF(VV18&gt;0,VV18,"")</f>
        <v/>
      </c>
      <c r="WJ18" s="40" t="str">
        <f>IF(SUM(VS18:VV18)-VW18&gt;0,SUM(VS18:VV18)-VW18,"")</f>
        <v/>
      </c>
      <c r="WK18" s="40" t="str">
        <f>IF(SUM(WD18,WG18,WJ18)&gt;0,SUM(WD18,WG18,WJ18),"")</f>
        <v/>
      </c>
      <c r="WL18" s="26">
        <f>IF($CH18="P",BS18,(BS18+AR18)/2)</f>
        <v>0</v>
      </c>
      <c r="WM18" s="26">
        <f>IF($CH18="P",BT18,(BT18+AS18)/2)</f>
        <v>0</v>
      </c>
      <c r="WN18" s="26">
        <f>IF($CH18="P",BU18,(BU18+AT18)/2)</f>
        <v>0</v>
      </c>
      <c r="WO18" s="26">
        <f>IF($CH18="P",BV18,(BV18+AU18)/2)</f>
        <v>0</v>
      </c>
      <c r="WP18" s="26">
        <f>IF($CH18="P",BW18,(BW18+AV18)/2)</f>
        <v>0</v>
      </c>
      <c r="WQ18" s="26">
        <f>IF($CH18="P",BX18,(BX18+AW18)/2)</f>
        <v>0</v>
      </c>
      <c r="WR18" s="26">
        <f>IF($CH18="P",BY18,(BY18+AX18)/2)</f>
        <v>0</v>
      </c>
      <c r="WS18" s="26">
        <f>IF($CH18="P",BZ18,(BZ18+AY18)/2)</f>
        <v>0</v>
      </c>
      <c r="WT18" s="26">
        <f>IF($CH18="P",CA18,(CA18+AZ18)/2)</f>
        <v>0</v>
      </c>
      <c r="WU18" s="26">
        <f>IF($CH18="P",CB18,(CB18+BA18)/2)</f>
        <v>0</v>
      </c>
      <c r="WV18" s="26">
        <f>IF($CH18="P",CC18,(CC18+BB18)/2)</f>
        <v>0</v>
      </c>
      <c r="WW18" s="26">
        <f>IF($CH18="P",CD18,(CD18+BC18)/2)</f>
        <v>0</v>
      </c>
      <c r="WX18" s="26">
        <f>IF($CH18="P",CE18,(CE18+BD18)/2)</f>
        <v>0</v>
      </c>
      <c r="WY18" s="26">
        <f>IF($CH18="P",CF18,(CF18+BE18)/2)</f>
        <v>0</v>
      </c>
      <c r="WZ18" s="26">
        <f>IF($CH18="P",CG18,(CG18+BF18)/2)</f>
        <v>0</v>
      </c>
      <c r="XA18" s="28" t="s">
        <v>55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DD"),SUMPRODUCT((H$4:H$20&lt;&gt;"")*(H$4:H$20&lt;&gt;"No DD")*(E$4:E$20&gt;E19))+1,IF(H19="No DD",SUMPRODUCT((H$4:H$20="No DD")*(E$4:E$20&gt;E19))+1+SUMPRODUCT((H$4:H$20&lt;&gt;"")*(H$4:H$20&lt;&gt;"No DD")),""))</f>
        <v/>
      </c>
      <c r="B19" s="5" t="s">
        <v>260</v>
      </c>
      <c r="C19" s="4" t="s">
        <v>129</v>
      </c>
      <c r="D19" s="4" t="s">
        <v>147</v>
      </c>
      <c r="E19" s="9">
        <f>SUM(J19,L19,N19)</f>
        <v>35.349999999999994</v>
      </c>
      <c r="F19" s="3" t="str">
        <f>IF(OR(AND(AG19&gt;=AQ$22,AG19&lt;&gt;"",AI19&gt;=AQ$26,AI19&lt;&gt;"",AF19=""),AND(AJ19&gt;=AQ$22,AJ19&lt;&gt;"",AL19&gt;=AQ$26,AL19&lt;&gt;"",AF19=""),AND(AN19&gt;=AQ$22,AN19&lt;&gt;"",AP19&gt;=AQ$26,AP19&lt;&gt;"",AF19=""),AND(BH19&gt;=BR$22,BH19&lt;&gt;"",BJ19&gt;=BR$26,BJ19&lt;&gt;"",BG19=""),AND(BK19&gt;=BR$22,BK19&lt;&gt;"",BM19&gt;=BR$26,BM19&lt;&gt;"",BG19=""),AND(BO19&gt;=BR$22,BO19&lt;&gt;"",BQ19&gt;=BR$26,BQ19&lt;&gt;"",BG19=""),AND(CI19&gt;=CS$22,CI19&lt;&gt;"",CK19&gt;=CS$26,CK19&lt;&gt;"",CH19=""),AND(CL19&gt;=CS$22,CL19&lt;&gt;"",CN19&gt;=CS$26,CN19&lt;&gt;"",CH19=""),AND(CP19&gt;=CS$22,CP19&lt;&gt;"",CR19&gt;=CS$26,CR19&lt;&gt;"",CH19=""),AND(DP19&gt;=EC$22,DP19&lt;&gt;"",DR19&gt;=EC$26,DR19&lt;&gt;""),AND(DS19&gt;=EC$22,DS19&lt;&gt;"",DU19&gt;=EC$26,DU19&lt;&gt;""),AND(DW19&gt;=EC$22,DW19&lt;&gt;"",DY19&gt;=EC$26,DY19&lt;&gt;""),AND(DZ19&gt;=EC$22,DZ19&lt;&gt;"",EB19&gt;=EC$26,EB19&lt;&gt;""),AND(EX19&gt;=FK$22,EX19&lt;&gt;"",EZ19&gt;=FK$26,EZ19&lt;&gt;""),AND(FA19&gt;=FK$22,FA19&lt;&gt;"",FC19&gt;=FK$26,FC19&lt;&gt;""),AND(FE19&gt;=FK$22,FE19&lt;&gt;"",FG19&gt;=FK$26,FG19&lt;&gt;""),AND(FH19&gt;=FK$22,FH19&lt;&gt;"",FJ19&gt;=FK$26,FJ19&lt;&gt;""),AND(GF19&gt;=GS$22,GF19&lt;&gt;"",GH19&gt;=GS$26,GH19&lt;&gt;""),AND(GI19&gt;=GS$22,GI19&lt;&gt;"",GK19&gt;=GS$26,GK19&lt;&gt;""),AND(GM19&gt;=GS$22,GM19&lt;&gt;"",GO19&gt;=GS$26,GO19&lt;&gt;""),AND(GP19&gt;=GS$22,GP19&lt;&gt;"",GR19&gt;=GS$26,GR19&lt;&gt;""),AND(HN19&gt;=IA$22,HN19&lt;&gt;"",HP19&gt;=IA$26,HP19&lt;&gt;""),AND(HQ19&gt;=IA$22,HQ19&lt;&gt;"",HS19&gt;=IA$26,HS19&lt;&gt;""),AND(HU19&gt;=IA$22,HU19&lt;&gt;"",HW19&gt;=IA$26,HW19&lt;&gt;""),AND(HX19&gt;=IA$22,HX19&lt;&gt;"",HZ19&gt;=IA$26,HZ19&lt;&gt;""),AND(IV19&gt;=JI$22,IV19&lt;&gt;"",IX19&gt;=JI$26,IX19&lt;&gt;""),AND(IY19&gt;=JI$22,IY19&lt;&gt;"",JA19&gt;=JI$26,JA19&lt;&gt;""),AND(JC19&gt;=JI$22,JC19&lt;&gt;"",JE19&gt;=JI$26,JE19&lt;&gt;""),AND(JF19&gt;=JI$22,JF19&lt;&gt;"",JH19&gt;=JI$26,JH19&lt;&gt;""),AND(KD19&gt;=KQ$22,KD19&lt;&gt;"",KF19&gt;=KQ$26,KF19&lt;&gt;""),AND(KG19&gt;=KQ$22,KG19&lt;&gt;"",KI19&gt;=KQ$26,KI19&lt;&gt;""),AND(KK19&gt;=KQ$22,KK19&lt;&gt;"",KM19&gt;=KQ$26,KM19&lt;&gt;""),AND(KN19&gt;=KQ$22,KN19&lt;&gt;"",KP19&gt;=KQ$26,KP19&lt;&gt;""),AND(LL19&gt;=LY$22,LL19&lt;&gt;"",LN19&gt;=LY$26,LN19&lt;&gt;""),AND(LO19&gt;=LY$22,LO19&lt;&gt;"",LQ19&gt;=LY$26,LQ19&lt;&gt;""),AND(LS19&gt;=LY$22,LS19&lt;&gt;"",LU19&gt;=LY$26,LU19&lt;&gt;""),AND(LV19&gt;=LY$22,LV19&lt;&gt;"",LX19&gt;=LY$26,LX19&lt;&gt;""),AND(MT19&gt;=NG$22,MT19&lt;&gt;"",MV19&gt;=NG$26,MV19&lt;&gt;""),AND(MW19&gt;=NG$22,MW19&lt;&gt;"",MY19&gt;=NG$26,MY19&lt;&gt;""),AND(NA19&gt;=NG$22,NA19&lt;&gt;"",NC19&gt;=NG$26,NC19&lt;&gt;""),AND(ND19&gt;=NG$22,ND19&lt;&gt;"",NF19&gt;=NG$26,NF19&lt;&gt;""),AND(OB19&gt;=OO$22,OB19&lt;&gt;"",OD19&gt;=OO$26,OD19&lt;&gt;""),AND(OE19&gt;=OO$22,OE19&lt;&gt;"",OG19&gt;=OO$26,OG19&lt;&gt;""),AND(OI19&gt;=OO$22,OI19&lt;&gt;"",OK19&gt;=OO$26,OK19&lt;&gt;""),AND(OL19&gt;=OO$22,OL19&lt;&gt;"",ON19&gt;=OO$26,ON19&lt;&gt;""),AND(PJ19&gt;=PW$22,PJ19&lt;&gt;"",PL19&gt;=PW$26,PL19&lt;&gt;""),AND(PM19&gt;=PW$22,PM19&lt;&gt;"",PO19&gt;=PW$26,PO19&lt;&gt;""),AND(PQ19&gt;=PW$22,PQ19&lt;&gt;"",PS19&gt;=PW$26,PS19&lt;&gt;""),AND(PT19&gt;=PW$22,PT19&lt;&gt;"",PV19&gt;=PW$26,PV19&lt;&gt;""),AND(QR19&gt;=RE$22,QR19&lt;&gt;"",QT19&gt;=RE$26,QT19&lt;&gt;""),AND(QU19&gt;=RE$22,QU19&lt;&gt;"",QW19&gt;=RE$26,QW19&lt;&gt;""),AND(QY19&gt;=RE$22,QY19&lt;&gt;"",RA19&gt;=RE$26,RA19&lt;&gt;""),AND(RB19&gt;=RE$22,RB19&lt;&gt;"",RD19&gt;=RE$26,RD19&lt;&gt;""),AND(RZ19&gt;=SM$22,RZ19&lt;&gt;"",SB19&gt;=SM$26,SB19&lt;&gt;""),AND(SC19&gt;=SM$22,SC19&lt;&gt;"",SE19&gt;=SM$26,SE19&lt;&gt;""),AND(SG19&gt;=SM$22,SG19&lt;&gt;"",SI19&gt;=SM$26,SI19&lt;&gt;""),AND(SJ19&gt;=SM$22,SJ19&lt;&gt;"",SL19&gt;=SM$26,SL19&lt;&gt;""),AND(TH19&gt;=TU$22,TH19&lt;&gt;"",TJ19&gt;=TU$26,TJ19&lt;&gt;""),AND(TK19&gt;=TU$22,TK19&lt;&gt;"",TM19&gt;=TU$26,TM19&lt;&gt;""),AND(TO19&gt;=TU$22,TO19&lt;&gt;"",TQ19&gt;=TU$26,TQ19&lt;&gt;""),AND(TR19&gt;=TU$22,TR19&lt;&gt;"",TT19&gt;=TU$26,TT19&lt;&gt;""),AND(UP19&gt;=VC$22,UP19&lt;&gt;"",UR19&gt;=VC$26,UR19&lt;&gt;""),AND(US19&gt;=VC$22,US19&lt;&gt;"",UU19&gt;=VC$26,UU19&lt;&gt;""),AND(UW19&gt;=VC$22,UW19&lt;&gt;"",UY19&gt;=VC$26,UY19&lt;&gt;""),AND(UZ19&gt;=VC$22,UZ19&lt;&gt;"",VB19&gt;=VC$26,VB19&lt;&gt;""),AND(VX19&gt;=WK$22,VX19&lt;&gt;"",VZ19&gt;=WK$26,VZ19&lt;&gt;""),AND(WA19&gt;=WK$22,WA19&lt;&gt;"",WC19&gt;=WK$26,WC19&lt;&gt;""),AND(WE19&gt;=WK$22,WE19&lt;&gt;"",WG19&gt;=WK$26,WG19&lt;&gt;""),AND(WH19&gt;=WK$22,WH19&lt;&gt;"",WJ19&gt;=WK$26,WJ19&lt;&gt;"")),"P","")</f>
        <v/>
      </c>
      <c r="G19" s="3" t="str">
        <f>IF(OR(AND(AI19&gt;=AQ$26,AI19&lt;&gt;"",AF19=""),AND(AL19&gt;=AQ$26,AL19&lt;&gt;"",AF19=""),AND(AP19&gt;=AQ$26,AP19&lt;&gt;"",AF19=""),AND(BJ19&gt;=BR$26,BJ19&lt;&gt;"",BG19=""),AND(BM19&gt;=BR$26,BM19&lt;&gt;"",BG19=""),AND(BQ19&gt;=BR$26,BQ19&lt;&gt;"",BG19=""),AND(CK19&gt;=CS$26,CK19&lt;&gt;"",CH19=""),AND(CN19&gt;=CS$26,CN19&lt;&gt;"",CH19=""),AND(CR19&gt;=CS$26,CR19&lt;&gt;"",CH19=""),AND(DR19&gt;=EC$26,DR19&lt;&gt;""),AND(DU19&gt;=EC$26,DU19&lt;&gt;""),AND(DY19&gt;=EC$26,DY19&lt;&gt;""),AND(EB19&gt;=EC$26,EB19&lt;&gt;""),AND(EZ19&gt;=FK$26,EZ19&lt;&gt;""),AND(FC19&gt;=FK$26,FC19&lt;&gt;""),AND(FG19&gt;=FK$26,FG19&lt;&gt;""),AND(FJ19&gt;=FK$26,FJ19&lt;&gt;""),AND(GH19&gt;=GS$26,GH19&lt;&gt;""),AND(GK19&gt;=GS$26,GK19&lt;&gt;""),AND(GO19&gt;=GS$26,GO19&lt;&gt;""),AND(GR19&gt;=GS$26,GR19&lt;&gt;""),AND(HP19&gt;=IA$26,HP19&lt;&gt;""),AND(HS19&gt;=IA$26,HS19&lt;&gt;""),AND(HW19&gt;=IA$26,HW19&lt;&gt;""),AND(HZ19&gt;=IA$26,HZ19&lt;&gt;""),AND(IX19&gt;=JI$26,IX19&lt;&gt;""),AND(JA19&gt;=JI$26,JA19&lt;&gt;""),AND(JE19&gt;=JI$26,JE19&lt;&gt;""),AND(JH19&gt;=JI$26,JH19&lt;&gt;""),AND(KF19&gt;=KQ$26,KF19&lt;&gt;""),AND(KI19&gt;=KQ$26,KI19&lt;&gt;""),AND(KM19&gt;=KQ$26,KM19&lt;&gt;""),AND(KP19&gt;=KQ$26,KP19&lt;&gt;""),AND(LN19&gt;=LY$26,LN19&lt;&gt;""),AND(LQ19&gt;=LY$26,LQ19&lt;&gt;""),AND(LU19&gt;=LY$26,LU19&lt;&gt;""),AND(LX19&gt;=LY$26,LX19&lt;&gt;""),AND(MV19&gt;=NG$26,MV19&lt;&gt;""),AND(MY19&gt;=NG$26,MY19&lt;&gt;""),AND(NC19&gt;=NG$26,NC19&lt;&gt;""),AND(NF19&gt;=NG$26,NF19&lt;&gt;""),AND(OD19&gt;=OO$26,OD19&lt;&gt;""),AND(OG19&gt;=OO$26,OG19&lt;&gt;""),AND(OK19&gt;=OO$26,OK19&lt;&gt;""),AND(ON19&gt;=OO$26,ON19&lt;&gt;""),AND(PL19&gt;=PW$26,PL19&lt;&gt;""),AND(PO19&gt;=PW$26,PO19&lt;&gt;""),AND(PS19&gt;=PW$26,PS19&lt;&gt;""),AND(PV19&gt;=PW$26,PV19&lt;&gt;""),AND(QT19&gt;=RE$26,QT19&lt;&gt;""),AND(QW19&gt;=RE$26,QW19&lt;&gt;""),AND(RA19&gt;=RE$26,RA19&lt;&gt;""),AND(RD19&gt;=RE$26,RD19&lt;&gt;""),AND(SB19&gt;=SM$26,SB19&lt;&gt;""),AND(SE19&gt;=SM$26,SE19&lt;&gt;""),AND(SI19&gt;=SM$26,SI19&lt;&gt;""),AND(SL19&gt;=SM$26,SL19&lt;&gt;""),AND(TJ19&gt;=TU$26,TJ19&lt;&gt;""),AND(TM19&gt;=TU$26,TM19&lt;&gt;""),AND(TQ19&gt;=TU$26,TQ19&lt;&gt;""),AND(TT19&gt;=TU$26,TT19&lt;&gt;""),AND(UR19&gt;=VC$26,UR19&lt;&gt;""),AND(UU19&gt;=VC$26,UU19&lt;&gt;""),AND(UY19&gt;=VC$26,UY19&lt;&gt;""),AND(VB19&gt;=VC$26,VB19&lt;&gt;""),AND(VZ19&gt;=WK$26,VZ19&lt;&gt;""),AND(WC19&gt;=WK$26,WC19&lt;&gt;""),AND(WG19&gt;=WK$26,WG19&lt;&gt;""),AND(WJ19&gt;=WK$26,WJ19&lt;&gt;"")),"P","")</f>
        <v/>
      </c>
      <c r="H19" s="36" t="str">
        <f>IF(AND(G19="P",F19=""),"No DD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Merit",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Excellence",IF(I19="P","Worlds Team",IF(F19="P","National Team","")))))</f>
        <v/>
      </c>
      <c r="I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,AND(TH19&gt;=TU$23,TH19&lt;&gt;"",TJ19&gt;=TU$27,TJ19&lt;&gt;""),AND(TK19&gt;=TU$23,TK19&lt;&gt;"",TM19&gt;=TU$27,TM19&lt;&gt;""),AND(TO19&gt;=TU$23,TO19&lt;&gt;"",TQ19&gt;=TU$27,TQ19&lt;&gt;""),AND(TR19&gt;=TU$23,TR19&lt;&gt;"",TT19&gt;=TU$27,TT19&lt;&gt;""),AND(UP19&gt;=VC$23,UP19&lt;&gt;"",UR19&gt;=VC$27,UR19&lt;&gt;""),AND(US19&gt;=VC$23,US19&lt;&gt;"",UU19&gt;=VC$27,UU19&lt;&gt;""),AND(UW19&gt;=VC$23,UW19&lt;&gt;"",UY19&gt;=VC$27,UY19&lt;&gt;""),AND(UZ19&gt;=VC$23,UZ19&lt;&gt;"",VB19&gt;=VC$27,VB19&lt;&gt;""),AND(VX19&gt;=WK$23,VX19&lt;&gt;"",VZ19&gt;=WK$27,VZ19&lt;&gt;""),AND(WA19&gt;=WK$23,WA19&lt;&gt;"",WC19&gt;=WK$27,WC19&lt;&gt;""),AND(WE19&gt;=WK$23,WE19&lt;&gt;"",WG19&gt;=WK$27,WG19&lt;&gt;""),AND(WH19&gt;=WK$23,WH19&lt;&gt;"",WJ19&gt;=WK$27,WJ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35.349999999999994</v>
      </c>
      <c r="O19" s="11" t="str">
        <f>IF(N19="","",IF(N19=CT19,"("&amp;CT$2&amp;")",IF(N19=CU19,"("&amp;CU$2&amp;")")))</f>
        <v>(Prelim)</v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>2024 Pan Am [Club] Championships (May 19)</v>
      </c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7"/>
      <c r="AG19" s="38" t="str">
        <f>IF(S19&gt;0,S19,"")</f>
        <v/>
      </c>
      <c r="AH19" s="38" t="str">
        <f>IF(T19&gt;0,T19,"")</f>
        <v/>
      </c>
      <c r="AI19" s="40" t="str">
        <f>IF(SUM(Q19:T19)-U19&gt;0,SUM(Q19:T19)-U19,"")</f>
        <v/>
      </c>
      <c r="AJ19" s="40" t="str">
        <f>IF(X19&gt;0,X19,"")</f>
        <v/>
      </c>
      <c r="AK19" s="40" t="str">
        <f>IF(Y19&gt;0,Y19,"")</f>
        <v/>
      </c>
      <c r="AL19" s="40" t="str">
        <f>IF(SUM(V19:Y19)-Z19&gt;0,SUM(V19:Y19)-Z19,"")</f>
        <v/>
      </c>
      <c r="AM19" s="40" t="str">
        <f>IF(AI19="","",MAX(AI19,AL19))</f>
        <v/>
      </c>
      <c r="AN19" s="40" t="str">
        <f>IF(AC19&gt;0,AC19,"")</f>
        <v/>
      </c>
      <c r="AO19" s="40" t="str">
        <f>IF(AD19&gt;0,AD19,"")</f>
        <v/>
      </c>
      <c r="AP19" s="40" t="str">
        <f>IF(SUM(AA19:AD19)-AE19&gt;0,SUM(AA19:AD19)-AE19,"")</f>
        <v/>
      </c>
      <c r="AQ19" s="40" t="str">
        <f>IF(SUM(AM19,AP19)&gt;0,SUM(AM19,AP19),"")</f>
        <v/>
      </c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8"/>
      <c r="BH19" s="39" t="str">
        <f>IF(AT19&gt;0,AT19,"")</f>
        <v/>
      </c>
      <c r="BI19" s="39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7"/>
      <c r="CI19" s="38" t="str">
        <f>IF(BU19&gt;0,BU19,"")</f>
        <v/>
      </c>
      <c r="CJ19" s="38" t="str">
        <f>IF(BV19&gt;0,BV19,"")</f>
        <v/>
      </c>
      <c r="CK19" s="40" t="str">
        <f>IF(SUM(BS19:BV19)-BW19&gt;0,SUM(BS19:BV19)-BW19,"")</f>
        <v/>
      </c>
      <c r="CL19" s="40" t="str">
        <f>IF(BZ19&gt;0,BZ19,"")</f>
        <v/>
      </c>
      <c r="CM19" s="40" t="str">
        <f>IF(CA19&gt;0,CA19,"")</f>
        <v/>
      </c>
      <c r="CN19" s="40" t="str">
        <f>IF(SUM(BX19:CA19)-CB19&gt;0,SUM(BX19:CA19)-CB19,"")</f>
        <v/>
      </c>
      <c r="CO19" s="40" t="str">
        <f>IF(CK19="","",MAX(CK19,CN19))</f>
        <v/>
      </c>
      <c r="CP19" s="40" t="str">
        <f>IF(CE19&gt;0,CE19,"")</f>
        <v/>
      </c>
      <c r="CQ19" s="40" t="str">
        <f>IF(CF19&gt;0,CF19,"")</f>
        <v/>
      </c>
      <c r="CR19" s="40" t="str">
        <f>IF(SUM(CC19:CF19)-CG19&gt;0,SUM(CC19:CF19)-CG19,"")</f>
        <v/>
      </c>
      <c r="CS19" s="40" t="str">
        <f>IF(SUM(CO19,CR19)&gt;0,SUM(CO19,CR19),"")</f>
        <v/>
      </c>
      <c r="CT19" s="51">
        <f>IF(MAX(DV19,FD19,GL19,HT19,JB19,KJ19,LR19,MZ19,OH19,PP19,QX19,SF19,TN19,UV19,WD19)-IF(L19="",0,L19)&gt;0.001,MAX(DV19,FD19,GL19,HT19,JB19,KJ19,LR19,MZ19,OH19,PP19,QX19,SF19,TN19,UV19,WD19)-IF(L19="",0,L19),"")</f>
        <v>35.349999999999994</v>
      </c>
      <c r="CU19" s="51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0" t="str">
        <f>IF(CX19&gt;0,CX19,"")</f>
        <v/>
      </c>
      <c r="DQ19" s="40" t="str">
        <f>IF(CY19&gt;0,CY19,"")</f>
        <v/>
      </c>
      <c r="DR19" s="40" t="str">
        <f>IF(SUM(CV19:CY19)-CZ19&gt;0,SUM(CV19:CY19)-CZ19,"")</f>
        <v/>
      </c>
      <c r="DS19" s="40" t="str">
        <f>IF(DC19&gt;0,DC19,"")</f>
        <v/>
      </c>
      <c r="DT19" s="40" t="str">
        <f>IF(DD19&gt;0,DD19,"")</f>
        <v/>
      </c>
      <c r="DU19" s="40" t="str">
        <f>IF(SUM(DA19:DD19)-DE19&gt;0,SUM(DA19:DD19)-DE19,"")</f>
        <v/>
      </c>
      <c r="DV19" s="40" t="str">
        <f>IF(MAX(DR19,DU19)&gt;0,MAX(DR19,DU19),"")</f>
        <v/>
      </c>
      <c r="DW19" s="40" t="str">
        <f>IF(DH19&gt;0,DH19,"")</f>
        <v/>
      </c>
      <c r="DX19" s="40" t="str">
        <f>IF(DI19&gt;0,DI19,"")</f>
        <v/>
      </c>
      <c r="DY19" s="40" t="str">
        <f>IF(SUM(DF19:DI19)-DJ19&gt;0,SUM(DF19:DI19)-DJ19,"")</f>
        <v/>
      </c>
      <c r="DZ19" s="40" t="str">
        <f>IF(DM19&gt;0,DM19,"")</f>
        <v/>
      </c>
      <c r="EA19" s="40" t="str">
        <f>IF(DN19&gt;0,DN19,"")</f>
        <v/>
      </c>
      <c r="EB19" s="40" t="str">
        <f>IF(SUM(DK19:DN19)-DO19&gt;0,SUM(DK19:DN19)-DO19,"")</f>
        <v/>
      </c>
      <c r="EC19" s="40" t="str">
        <f>IF(SUM(DV19,DY19,EB19)&gt;0,SUM(DV19,DY19,EB19),"")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IF(SUM(FD19,FG19,FJ19)&gt;0,SUM(FD19,FG19,FJ19),"")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0" t="str">
        <f>IF(FN19&gt;0,FN19,"")</f>
        <v/>
      </c>
      <c r="GG19" s="40" t="str">
        <f>IF(FO19&gt;0,FO19,"")</f>
        <v/>
      </c>
      <c r="GH19" s="40" t="str">
        <f>IF(SUM(FL19:FO19)-FP19&gt;0,SUM(FL19:FO19)-FP19,"")</f>
        <v/>
      </c>
      <c r="GI19" s="40" t="str">
        <f>IF(FS19&gt;0,FS19,"")</f>
        <v/>
      </c>
      <c r="GJ19" s="40" t="str">
        <f>IF(FT19&gt;0,FT19,"")</f>
        <v/>
      </c>
      <c r="GK19" s="40" t="str">
        <f>IF(SUM(FQ19:FT19)-FU19&gt;0,SUM(FQ19:FT19)-FU19,"")</f>
        <v/>
      </c>
      <c r="GL19" s="40" t="str">
        <f>IF(MAX(GH19,GK19)&gt;0,MAX(GH19,GK19),"")</f>
        <v/>
      </c>
      <c r="GM19" s="40" t="str">
        <f>IF(FX19&gt;0,FX19,"")</f>
        <v/>
      </c>
      <c r="GN19" s="40" t="str">
        <f>IF(FY19&gt;0,FY19,"")</f>
        <v/>
      </c>
      <c r="GO19" s="40" t="str">
        <f>IF(SUM(FV19:FY19)-FZ19&gt;0,SUM(FV19:FY19)-FZ19,"")</f>
        <v/>
      </c>
      <c r="GP19" s="40" t="str">
        <f>IF(GC19&gt;0,GC19,"")</f>
        <v/>
      </c>
      <c r="GQ19" s="40" t="str">
        <f>IF(GD19&gt;0,GD19,"")</f>
        <v/>
      </c>
      <c r="GR19" s="40" t="str">
        <f>IF(SUM(GA19:GD19)-GE19&gt;0,SUM(GA19:GD19)-GE19,"")</f>
        <v/>
      </c>
      <c r="GS19" s="40" t="str">
        <f>IF(SUM(GL19,GO19,GR19)&gt;0,SUM(GL19,GO19,GR19),"")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IF(SUM(HT19,HW19,HZ19)&gt;0,SUM(HT19,HW19,HZ19),"")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0" t="str">
        <f>IF(ID19&gt;0,ID19,"")</f>
        <v/>
      </c>
      <c r="IW19" s="40" t="str">
        <f>IF(IE19&gt;0,IE19,"")</f>
        <v/>
      </c>
      <c r="IX19" s="40" t="str">
        <f>IF(SUM(IB19:IE19)-IF19&gt;0,SUM(IB19:IE19)-IF19,"")</f>
        <v/>
      </c>
      <c r="IY19" s="40" t="str">
        <f>IF(II19&gt;0,II19,"")</f>
        <v/>
      </c>
      <c r="IZ19" s="40" t="str">
        <f>IF(IJ19&gt;0,IJ19,"")</f>
        <v/>
      </c>
      <c r="JA19" s="40" t="str">
        <f>IF(SUM(IG19:IJ19)-IK19&gt;0,SUM(IG19:IJ19)-IK19,"")</f>
        <v/>
      </c>
      <c r="JB19" s="40" t="str">
        <f>IF(MAX(IX19,JA19)&gt;0,MAX(IX19,JA19),"")</f>
        <v/>
      </c>
      <c r="JC19" s="40" t="str">
        <f>IF(IN19&gt;0,IN19,"")</f>
        <v/>
      </c>
      <c r="JD19" s="40" t="str">
        <f>IF(IO19&gt;0,IO19,"")</f>
        <v/>
      </c>
      <c r="JE19" s="40" t="str">
        <f>IF(SUM(IL19:IO19)-IP19&gt;0,SUM(IL19:IO19)-IP19,"")</f>
        <v/>
      </c>
      <c r="JF19" s="40" t="str">
        <f>IF(IS19&gt;0,IS19,"")</f>
        <v/>
      </c>
      <c r="JG19" s="40" t="str">
        <f>IF(IT19&gt;0,IT19,"")</f>
        <v/>
      </c>
      <c r="JH19" s="40" t="str">
        <f>IF(SUM(IQ19:IT19)-IU19&gt;0,SUM(IQ19:IT19)-IU19,"")</f>
        <v/>
      </c>
      <c r="JI19" s="40" t="str">
        <f>IF(SUM(JB19,JE19,JH19)&gt;0,SUM(JB19,JE19,JH19),"")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IF(SUM(KJ19,KM19,KP19)&gt;0,SUM(KJ19,KM19,KP19),"")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0" t="str">
        <f>IF(KT19&gt;0,KT19,"")</f>
        <v/>
      </c>
      <c r="LM19" s="40" t="str">
        <f>IF(KU19&gt;0,KU19,"")</f>
        <v/>
      </c>
      <c r="LN19" s="40" t="str">
        <f>IF(SUM(KR19:KU19)-KV19&gt;0,SUM(KR19:KU19)-KV19,"")</f>
        <v/>
      </c>
      <c r="LO19" s="40" t="str">
        <f>IF(KY19&gt;0,KY19,"")</f>
        <v/>
      </c>
      <c r="LP19" s="40" t="str">
        <f>IF(KZ19&gt;0,KZ19,"")</f>
        <v/>
      </c>
      <c r="LQ19" s="40" t="str">
        <f>IF(SUM(KW19:KZ19)-LA19&gt;0,SUM(KW19:KZ19)-LA19,"")</f>
        <v/>
      </c>
      <c r="LR19" s="40" t="str">
        <f>IF(MAX(LN19,LQ19)&gt;0,MAX(LN19,LQ19),"")</f>
        <v/>
      </c>
      <c r="LS19" s="40" t="str">
        <f>IF(LD19&gt;0,LD19,"")</f>
        <v/>
      </c>
      <c r="LT19" s="40" t="str">
        <f>IF(LE19&gt;0,LE19,"")</f>
        <v/>
      </c>
      <c r="LU19" s="40" t="str">
        <f>IF(SUM(LB19:LE19)-LF19&gt;0,SUM(LB19:LE19)-LF19,"")</f>
        <v/>
      </c>
      <c r="LV19" s="40" t="str">
        <f>IF(LI19&gt;0,LI19,"")</f>
        <v/>
      </c>
      <c r="LW19" s="40" t="str">
        <f>IF(LJ19&gt;0,LJ19,"")</f>
        <v/>
      </c>
      <c r="LX19" s="40" t="str">
        <f>IF(SUM(LG19:LJ19)-LK19&gt;0,SUM(LG19:LJ19)-LK19,"")</f>
        <v/>
      </c>
      <c r="LY19" s="40" t="str">
        <f>IF(SUM(LR19,LU19,LX19)&gt;0,SUM(LR19,LU19,LX19),"")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IF(SUM(MZ19,NC19,NF19)&gt;0,SUM(MZ19,NC19,NF19),"")</f>
        <v/>
      </c>
      <c r="NH19" s="17">
        <v>0.7</v>
      </c>
      <c r="NI19" s="17">
        <v>1</v>
      </c>
      <c r="NJ19" s="17">
        <v>1.5</v>
      </c>
      <c r="NK19" s="17">
        <v>1.74</v>
      </c>
      <c r="NL19" s="17">
        <v>0</v>
      </c>
      <c r="NM19" s="17">
        <v>5.6</v>
      </c>
      <c r="NN19" s="17">
        <v>7.25</v>
      </c>
      <c r="NO19" s="17">
        <v>8.8000000000000007</v>
      </c>
      <c r="NP19" s="17">
        <v>13.7</v>
      </c>
      <c r="NQ19" s="17">
        <v>0</v>
      </c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0">
        <f>IF(NJ19&gt;0,NJ19,"")</f>
        <v>1.5</v>
      </c>
      <c r="OC19" s="40">
        <f>IF(NK19&gt;0,NK19,"")</f>
        <v>1.74</v>
      </c>
      <c r="OD19" s="40">
        <f>IF(SUM(NH19:NK19)-NL19&gt;0,SUM(NH19:NK19)-NL19,"")</f>
        <v>4.9400000000000004</v>
      </c>
      <c r="OE19" s="40">
        <f>IF(NO19&gt;0,NO19,"")</f>
        <v>8.8000000000000007</v>
      </c>
      <c r="OF19" s="40">
        <f>IF(NP19&gt;0,NP19,"")</f>
        <v>13.7</v>
      </c>
      <c r="OG19" s="40">
        <f>IF(SUM(NM19:NP19)-NQ19&gt;0,SUM(NM19:NP19)-NQ19,"")</f>
        <v>35.349999999999994</v>
      </c>
      <c r="OH19" s="40">
        <f>IF(MAX(OD19,OG19)&gt;0,MAX(OD19,OG19),"")</f>
        <v>35.349999999999994</v>
      </c>
      <c r="OI19" s="40" t="str">
        <f>IF(NT19&gt;0,NT19,"")</f>
        <v/>
      </c>
      <c r="OJ19" s="40" t="str">
        <f>IF(NU19&gt;0,NU19,"")</f>
        <v/>
      </c>
      <c r="OK19" s="40" t="str">
        <f>IF(SUM(NR19:NU19)-NV19&gt;0,SUM(NR19:NU19)-NV19,"")</f>
        <v/>
      </c>
      <c r="OL19" s="40" t="str">
        <f>IF(NY19&gt;0,NY19,"")</f>
        <v/>
      </c>
      <c r="OM19" s="40" t="str">
        <f>IF(NZ19&gt;0,NZ19,"")</f>
        <v/>
      </c>
      <c r="ON19" s="40" t="str">
        <f>IF(SUM(NW19:NZ19)-OA19&gt;0,SUM(NW19:NZ19)-OA19,"")</f>
        <v/>
      </c>
      <c r="OO19" s="40">
        <f>IF(SUM(OH19,OK19,ON19)&gt;0,SUM(OH19,OK19,ON19),"")</f>
        <v>35.349999999999994</v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IF(SUM(PP19,PS19,PV19)&gt;0,SUM(PP19,PS19,PV19),"")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0" t="str">
        <f>IF(PZ19&gt;0,PZ19,"")</f>
        <v/>
      </c>
      <c r="QS19" s="40" t="str">
        <f>IF(QA19&gt;0,QA19,"")</f>
        <v/>
      </c>
      <c r="QT19" s="40" t="str">
        <f>IF(SUM(PX19:QA19)-QB19&gt;0,SUM(PX19:QA19)-QB19,"")</f>
        <v/>
      </c>
      <c r="QU19" s="40" t="str">
        <f>IF(QE19&gt;0,QE19,"")</f>
        <v/>
      </c>
      <c r="QV19" s="40" t="str">
        <f>IF(QF19&gt;0,QF19,"")</f>
        <v/>
      </c>
      <c r="QW19" s="40" t="str">
        <f>IF(SUM(QC19:QF19)-QG19&gt;0,SUM(QC19:QF19)-QG19,"")</f>
        <v/>
      </c>
      <c r="QX19" s="40" t="str">
        <f>IF(MAX(QT19,QW19)&gt;0,MAX(QT19,QW19),"")</f>
        <v/>
      </c>
      <c r="QY19" s="40" t="str">
        <f>IF(QJ19&gt;0,QJ19,"")</f>
        <v/>
      </c>
      <c r="QZ19" s="40" t="str">
        <f>IF(QK19&gt;0,QK19,"")</f>
        <v/>
      </c>
      <c r="RA19" s="40" t="str">
        <f>IF(SUM(QH19:QK19)-QL19&gt;0,SUM(QH19:QK19)-QL19,"")</f>
        <v/>
      </c>
      <c r="RB19" s="40" t="str">
        <f>IF(QO19&gt;0,QO19,"")</f>
        <v/>
      </c>
      <c r="RC19" s="40" t="str">
        <f>IF(QP19&gt;0,QP19,"")</f>
        <v/>
      </c>
      <c r="RD19" s="40" t="str">
        <f>IF(SUM(QM19:QP19)-QQ19&gt;0,SUM(QM19:QP19)-QQ19,"")</f>
        <v/>
      </c>
      <c r="RE19" s="40" t="str">
        <f>IF(SUM(QX19,RA19,RD19)&gt;0,SUM(QX19,RA19,RD19),"")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IF(SUM(SF19,SI19,SL19)&gt;0,SUM(SF19,SI19,SL19),"")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0" t="str">
        <f>IF(SP19&gt;0,SP19,"")</f>
        <v/>
      </c>
      <c r="TI19" s="40" t="str">
        <f>IF(SQ19&gt;0,SQ19,"")</f>
        <v/>
      </c>
      <c r="TJ19" s="40" t="str">
        <f>IF(SUM(SN19:SQ19)-SR19&gt;0,SUM(SN19:SQ19)-SR19,"")</f>
        <v/>
      </c>
      <c r="TK19" s="40" t="str">
        <f>IF(SU19&gt;0,SU19,"")</f>
        <v/>
      </c>
      <c r="TL19" s="40" t="str">
        <f>IF(SV19&gt;0,SV19,"")</f>
        <v/>
      </c>
      <c r="TM19" s="40" t="str">
        <f>IF(SUM(SS19:SV19)-SW19&gt;0,SUM(SS19:SV19)-SW19,"")</f>
        <v/>
      </c>
      <c r="TN19" s="40" t="str">
        <f>IF(MAX(TJ19,TM19)&gt;0,MAX(TJ19,TM19),"")</f>
        <v/>
      </c>
      <c r="TO19" s="40" t="str">
        <f>IF(SZ19&gt;0,SZ19,"")</f>
        <v/>
      </c>
      <c r="TP19" s="40" t="str">
        <f>IF(TA19&gt;0,TA19,"")</f>
        <v/>
      </c>
      <c r="TQ19" s="40" t="str">
        <f>IF(SUM(SX19:TA19)-TB19&gt;0,SUM(SX19:TA19)-TB19,"")</f>
        <v/>
      </c>
      <c r="TR19" s="40" t="str">
        <f>IF(TE19&gt;0,TE19,"")</f>
        <v/>
      </c>
      <c r="TS19" s="40" t="str">
        <f>IF(TF19&gt;0,TF19,"")</f>
        <v/>
      </c>
      <c r="TT19" s="40" t="str">
        <f>IF(SUM(TC19:TF19)-TG19&gt;0,SUM(TC19:TF19)-TG19,"")</f>
        <v/>
      </c>
      <c r="TU19" s="40" t="str">
        <f>IF(SUM(TN19,TQ19,TT19)&gt;0,SUM(TN19,TQ19,TT19),"")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IF(SUM(UV19,UY19,VB19)&gt;0,SUM(UV19,UY19,VB19),"")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0" t="str">
        <f>IF(VF19&gt;0,VF19,"")</f>
        <v/>
      </c>
      <c r="VY19" s="40" t="str">
        <f>IF(VG19&gt;0,VG19,"")</f>
        <v/>
      </c>
      <c r="VZ19" s="40" t="str">
        <f>IF(SUM(VD19:VG19)-VH19&gt;0,SUM(VD19:VG19)-VH19,"")</f>
        <v/>
      </c>
      <c r="WA19" s="40" t="str">
        <f>IF(VK19&gt;0,VK19,"")</f>
        <v/>
      </c>
      <c r="WB19" s="40" t="str">
        <f>IF(VL19&gt;0,VL19,"")</f>
        <v/>
      </c>
      <c r="WC19" s="40" t="str">
        <f>IF(SUM(VI19:VL19)-VM19&gt;0,SUM(VI19:VL19)-VM19,"")</f>
        <v/>
      </c>
      <c r="WD19" s="40" t="str">
        <f>IF(MAX(VZ19,WC19)&gt;0,MAX(VZ19,WC19),"")</f>
        <v/>
      </c>
      <c r="WE19" s="40" t="str">
        <f>IF(VP19&gt;0,VP19,"")</f>
        <v/>
      </c>
      <c r="WF19" s="40" t="str">
        <f>IF(VQ19&gt;0,VQ19,"")</f>
        <v/>
      </c>
      <c r="WG19" s="40" t="str">
        <f>IF(SUM(VN19:VQ19)-VR19&gt;0,SUM(VN19:VQ19)-VR19,"")</f>
        <v/>
      </c>
      <c r="WH19" s="40" t="str">
        <f>IF(VU19&gt;0,VU19,"")</f>
        <v/>
      </c>
      <c r="WI19" s="40" t="str">
        <f>IF(VV19&gt;0,VV19,"")</f>
        <v/>
      </c>
      <c r="WJ19" s="40" t="str">
        <f>IF(SUM(VS19:VV19)-VW19&gt;0,SUM(VS19:VV19)-VW19,"")</f>
        <v/>
      </c>
      <c r="WK19" s="40" t="str">
        <f>IF(SUM(WD19,WG19,WJ19)&gt;0,SUM(WD19,WG19,WJ19),"")</f>
        <v/>
      </c>
      <c r="WL19" s="26">
        <f>IF($CH19="P",BS19,(BS19+AR19)/2)</f>
        <v>0</v>
      </c>
      <c r="WM19" s="26">
        <f>IF($CH19="P",BT19,(BT19+AS19)/2)</f>
        <v>0</v>
      </c>
      <c r="WN19" s="26">
        <f>IF($CH19="P",BU19,(BU19+AT19)/2)</f>
        <v>0</v>
      </c>
      <c r="WO19" s="26">
        <f>IF($CH19="P",BV19,(BV19+AU19)/2)</f>
        <v>0</v>
      </c>
      <c r="WP19" s="26">
        <f>IF($CH19="P",BW19,(BW19+AV19)/2)</f>
        <v>0</v>
      </c>
      <c r="WQ19" s="26">
        <f>IF($CH19="P",BX19,(BX19+AW19)/2)</f>
        <v>0</v>
      </c>
      <c r="WR19" s="26">
        <f>IF($CH19="P",BY19,(BY19+AX19)/2)</f>
        <v>0</v>
      </c>
      <c r="WS19" s="26">
        <f>IF($CH19="P",BZ19,(BZ19+AY19)/2)</f>
        <v>0</v>
      </c>
      <c r="WT19" s="26">
        <f>IF($CH19="P",CA19,(CA19+AZ19)/2)</f>
        <v>0</v>
      </c>
      <c r="WU19" s="26">
        <f>IF($CH19="P",CB19,(CB19+BA19)/2)</f>
        <v>0</v>
      </c>
      <c r="WV19" s="26">
        <f>IF($CH19="P",CC19,(CC19+BB19)/2)</f>
        <v>0</v>
      </c>
      <c r="WW19" s="26">
        <f>IF($CH19="P",CD19,(CD19+BC19)/2)</f>
        <v>0</v>
      </c>
      <c r="WX19" s="26">
        <f>IF($CH19="P",CE19,(CE19+BD19)/2)</f>
        <v>0</v>
      </c>
      <c r="WY19" s="26">
        <f>IF($CH19="P",CF19,(CF19+BE19)/2)</f>
        <v>0</v>
      </c>
      <c r="WZ19" s="26">
        <f>IF($CH19="P",CG19,(CG19+BF19)/2)</f>
        <v>0</v>
      </c>
      <c r="XA19" s="28" t="s">
        <v>55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B20" s="5"/>
      <c r="D20" s="1"/>
    </row>
    <row r="21" spans="1:636" x14ac:dyDescent="0.2">
      <c r="G21" s="36"/>
      <c r="I21" s="36"/>
    </row>
    <row r="22" spans="1:636" x14ac:dyDescent="0.2">
      <c r="B22" s="23" t="s">
        <v>53</v>
      </c>
      <c r="C22" s="5"/>
      <c r="G22" s="3"/>
      <c r="AJ22" s="41"/>
      <c r="AK22" s="41"/>
      <c r="AL22" s="41"/>
      <c r="AN22" s="32"/>
      <c r="AO22" s="32"/>
      <c r="AQ22" s="42">
        <v>10.4</v>
      </c>
      <c r="BK22" s="41"/>
      <c r="BL22" s="41"/>
      <c r="BM22" s="41"/>
      <c r="BO22" s="32"/>
      <c r="BP22" s="32"/>
      <c r="BR22" s="42">
        <v>10.4</v>
      </c>
      <c r="CL22" s="41"/>
      <c r="CM22" s="41"/>
      <c r="CN22" s="41"/>
      <c r="CP22" s="32"/>
      <c r="CQ22" s="32"/>
      <c r="CS22" s="42">
        <v>10.4</v>
      </c>
      <c r="DP22" s="5"/>
      <c r="DQ22" s="5"/>
      <c r="DZ22" s="2"/>
      <c r="EA22" s="2"/>
      <c r="EC22" s="42">
        <v>10.4</v>
      </c>
      <c r="EX22" s="5"/>
      <c r="EY22" s="5"/>
      <c r="FH22" s="2"/>
      <c r="FI22" s="2"/>
      <c r="FK22" s="42">
        <v>10.4</v>
      </c>
      <c r="GF22" s="5"/>
      <c r="GG22" s="5"/>
      <c r="GP22" s="2"/>
      <c r="GQ22" s="2"/>
      <c r="GS22" s="42">
        <v>10.4</v>
      </c>
      <c r="HN22" s="5"/>
      <c r="HO22" s="5"/>
      <c r="HX22" s="2"/>
      <c r="HY22" s="2"/>
      <c r="IA22" s="42">
        <v>10.4</v>
      </c>
      <c r="IV22" s="5"/>
      <c r="IW22" s="5"/>
      <c r="JF22" s="2"/>
      <c r="JG22" s="2"/>
      <c r="JI22" s="42">
        <v>10.4</v>
      </c>
      <c r="KD22" s="5"/>
      <c r="KE22" s="5"/>
      <c r="KN22" s="2"/>
      <c r="KO22" s="2"/>
      <c r="KQ22" s="42">
        <v>10.4</v>
      </c>
      <c r="LL22" s="5"/>
      <c r="LM22" s="5"/>
      <c r="LV22" s="2"/>
      <c r="LW22" s="2"/>
      <c r="LY22" s="42">
        <v>10.4</v>
      </c>
      <c r="MT22" s="5"/>
      <c r="MU22" s="5"/>
      <c r="ND22" s="2"/>
      <c r="NE22" s="2"/>
      <c r="NG22" s="42">
        <v>10.4</v>
      </c>
      <c r="OB22" s="5"/>
      <c r="OC22" s="5"/>
      <c r="OL22" s="2"/>
      <c r="OM22" s="2"/>
      <c r="OO22" s="42">
        <v>10.4</v>
      </c>
      <c r="PJ22" s="5"/>
      <c r="PK22" s="5"/>
      <c r="PT22" s="2"/>
      <c r="PU22" s="2"/>
      <c r="PW22" s="42">
        <v>10.4</v>
      </c>
      <c r="QR22" s="5"/>
      <c r="QS22" s="5"/>
      <c r="RB22" s="2"/>
      <c r="RC22" s="2"/>
      <c r="RE22" s="42">
        <v>10.4</v>
      </c>
      <c r="RZ22" s="5"/>
      <c r="SA22" s="5"/>
      <c r="SJ22" s="2"/>
      <c r="SK22" s="2"/>
      <c r="SM22" s="42">
        <v>10.4</v>
      </c>
      <c r="TH22" s="5"/>
      <c r="TI22" s="5"/>
      <c r="TR22" s="2"/>
      <c r="TS22" s="2"/>
      <c r="TU22" s="42">
        <v>10.4</v>
      </c>
      <c r="UP22" s="5"/>
      <c r="UQ22" s="5"/>
      <c r="UZ22" s="2"/>
      <c r="VA22" s="2"/>
      <c r="VC22" s="42">
        <v>10.4</v>
      </c>
      <c r="VX22" s="5"/>
      <c r="VY22" s="5"/>
      <c r="WH22" s="2"/>
      <c r="WI22" s="2"/>
      <c r="WK22" s="42">
        <v>10.4</v>
      </c>
    </row>
    <row r="23" spans="1:636" x14ac:dyDescent="0.2">
      <c r="B23" s="30" t="s">
        <v>52</v>
      </c>
      <c r="C23" s="5"/>
      <c r="P23" s="2"/>
      <c r="AJ23" s="41"/>
      <c r="AK23" s="41"/>
      <c r="AL23" s="41"/>
      <c r="AN23" s="32"/>
      <c r="AO23" s="32"/>
      <c r="AQ23" s="43">
        <v>11.2</v>
      </c>
      <c r="BK23" s="41"/>
      <c r="BL23" s="41"/>
      <c r="BM23" s="41"/>
      <c r="BO23" s="32"/>
      <c r="BP23" s="32"/>
      <c r="BR23" s="43">
        <v>11.2</v>
      </c>
      <c r="CL23" s="41"/>
      <c r="CM23" s="41"/>
      <c r="CN23" s="41"/>
      <c r="CP23" s="32"/>
      <c r="CQ23" s="32"/>
      <c r="CS23" s="43">
        <v>11.2</v>
      </c>
      <c r="DP23" s="5"/>
      <c r="DQ23" s="5"/>
      <c r="DZ23" s="2"/>
      <c r="EA23" s="2"/>
      <c r="EC23" s="43">
        <v>11.2</v>
      </c>
      <c r="EX23" s="5"/>
      <c r="EY23" s="5"/>
      <c r="FH23" s="2"/>
      <c r="FI23" s="2"/>
      <c r="FK23" s="43">
        <v>11.2</v>
      </c>
      <c r="GF23" s="5"/>
      <c r="GG23" s="5"/>
      <c r="GP23" s="2"/>
      <c r="GQ23" s="2"/>
      <c r="GS23" s="43">
        <v>11.2</v>
      </c>
      <c r="HN23" s="5"/>
      <c r="HO23" s="5"/>
      <c r="HX23" s="2"/>
      <c r="HY23" s="2"/>
      <c r="IA23" s="43">
        <v>11.2</v>
      </c>
      <c r="IV23" s="5"/>
      <c r="IW23" s="5"/>
      <c r="JF23" s="2"/>
      <c r="JG23" s="2"/>
      <c r="JI23" s="43">
        <v>11.2</v>
      </c>
      <c r="KD23" s="5"/>
      <c r="KE23" s="5"/>
      <c r="KN23" s="2"/>
      <c r="KO23" s="2"/>
      <c r="KQ23" s="43">
        <v>11.2</v>
      </c>
      <c r="LL23" s="5"/>
      <c r="LM23" s="5"/>
      <c r="LV23" s="2"/>
      <c r="LW23" s="2"/>
      <c r="LY23" s="43">
        <v>11.2</v>
      </c>
      <c r="MT23" s="5"/>
      <c r="MU23" s="5"/>
      <c r="ND23" s="2"/>
      <c r="NE23" s="2"/>
      <c r="NG23" s="43">
        <v>11.2</v>
      </c>
      <c r="OB23" s="5"/>
      <c r="OC23" s="5"/>
      <c r="OL23" s="2"/>
      <c r="OM23" s="2"/>
      <c r="OO23" s="43">
        <v>11.2</v>
      </c>
      <c r="PJ23" s="5"/>
      <c r="PK23" s="5"/>
      <c r="PT23" s="2"/>
      <c r="PU23" s="2"/>
      <c r="PW23" s="43">
        <v>11.2</v>
      </c>
      <c r="QR23" s="5"/>
      <c r="QS23" s="5"/>
      <c r="RB23" s="2"/>
      <c r="RC23" s="2"/>
      <c r="RE23" s="43">
        <v>11.2</v>
      </c>
      <c r="RZ23" s="5"/>
      <c r="SA23" s="5"/>
      <c r="SJ23" s="2"/>
      <c r="SK23" s="2"/>
      <c r="SM23" s="43">
        <v>11.2</v>
      </c>
      <c r="TH23" s="5"/>
      <c r="TI23" s="5"/>
      <c r="TR23" s="2"/>
      <c r="TS23" s="2"/>
      <c r="TU23" s="43">
        <v>11.2</v>
      </c>
      <c r="UP23" s="5"/>
      <c r="UQ23" s="5"/>
      <c r="UZ23" s="2"/>
      <c r="VA23" s="2"/>
      <c r="VC23" s="43">
        <v>11.2</v>
      </c>
      <c r="VX23" s="5"/>
      <c r="VY23" s="5"/>
      <c r="WH23" s="2"/>
      <c r="WI23" s="2"/>
      <c r="WK23" s="43">
        <v>11.2</v>
      </c>
    </row>
    <row r="24" spans="1:636" x14ac:dyDescent="0.2">
      <c r="A24" s="5"/>
      <c r="B24" s="31" t="s">
        <v>65</v>
      </c>
      <c r="C24" s="5"/>
      <c r="E24" s="2"/>
      <c r="AJ24" s="41"/>
      <c r="AK24" s="41"/>
      <c r="AL24" s="41"/>
      <c r="AM24" s="32"/>
      <c r="AN24" s="32"/>
      <c r="AO24" s="32"/>
      <c r="AP24" s="32"/>
      <c r="AQ24" s="44">
        <v>12</v>
      </c>
      <c r="BK24" s="41"/>
      <c r="BL24" s="41"/>
      <c r="BM24" s="41"/>
      <c r="BO24" s="32"/>
      <c r="BP24" s="32"/>
      <c r="BR24" s="44">
        <v>12</v>
      </c>
      <c r="CL24" s="41"/>
      <c r="CM24" s="41"/>
      <c r="CN24" s="41"/>
      <c r="CO24" s="32"/>
      <c r="CP24" s="32"/>
      <c r="CQ24" s="32"/>
      <c r="CR24" s="32"/>
      <c r="CS24" s="44">
        <v>12</v>
      </c>
      <c r="DP24" s="5"/>
      <c r="DQ24" s="5"/>
      <c r="DZ24" s="2"/>
      <c r="EA24" s="2"/>
      <c r="EC24" s="44">
        <v>12</v>
      </c>
      <c r="EX24" s="5"/>
      <c r="EY24" s="5"/>
      <c r="FH24" s="2"/>
      <c r="FI24" s="2"/>
      <c r="FK24" s="44">
        <v>12</v>
      </c>
      <c r="GF24" s="5"/>
      <c r="GG24" s="5"/>
      <c r="GP24" s="2"/>
      <c r="GQ24" s="2"/>
      <c r="GS24" s="44">
        <v>12</v>
      </c>
      <c r="HN24" s="5"/>
      <c r="HO24" s="5"/>
      <c r="HX24" s="2"/>
      <c r="HY24" s="2"/>
      <c r="IA24" s="44">
        <v>12</v>
      </c>
      <c r="IV24" s="5"/>
      <c r="IW24" s="5"/>
      <c r="JF24" s="2"/>
      <c r="JG24" s="2"/>
      <c r="JI24" s="44">
        <v>12</v>
      </c>
      <c r="KD24" s="5"/>
      <c r="KE24" s="5"/>
      <c r="KN24" s="2"/>
      <c r="KO24" s="2"/>
      <c r="KQ24" s="44">
        <v>12</v>
      </c>
      <c r="LL24" s="5"/>
      <c r="LM24" s="5"/>
      <c r="LV24" s="2"/>
      <c r="LW24" s="2"/>
      <c r="LY24" s="44">
        <v>12</v>
      </c>
      <c r="MT24" s="5"/>
      <c r="MU24" s="5"/>
      <c r="ND24" s="2"/>
      <c r="NE24" s="2"/>
      <c r="NG24" s="44">
        <v>12</v>
      </c>
      <c r="OB24" s="5"/>
      <c r="OC24" s="5"/>
      <c r="OL24" s="2"/>
      <c r="OM24" s="2"/>
      <c r="OO24" s="44">
        <v>12</v>
      </c>
      <c r="PJ24" s="5"/>
      <c r="PK24" s="5"/>
      <c r="PT24" s="2"/>
      <c r="PU24" s="2"/>
      <c r="PW24" s="44">
        <v>12</v>
      </c>
      <c r="QR24" s="5"/>
      <c r="QS24" s="5"/>
      <c r="RB24" s="2"/>
      <c r="RC24" s="2"/>
      <c r="RE24" s="44">
        <v>12</v>
      </c>
      <c r="RZ24" s="5"/>
      <c r="SA24" s="5"/>
      <c r="SJ24" s="2"/>
      <c r="SK24" s="2"/>
      <c r="SM24" s="44">
        <v>12</v>
      </c>
      <c r="TH24" s="5"/>
      <c r="TI24" s="5"/>
      <c r="TR24" s="2"/>
      <c r="TS24" s="2"/>
      <c r="TU24" s="44">
        <v>12</v>
      </c>
      <c r="UP24" s="5"/>
      <c r="UQ24" s="5"/>
      <c r="UZ24" s="2"/>
      <c r="VA24" s="2"/>
      <c r="VC24" s="44">
        <v>12</v>
      </c>
      <c r="VX24" s="5"/>
      <c r="VY24" s="5"/>
      <c r="WH24" s="2"/>
      <c r="WI24" s="2"/>
      <c r="WK24" s="44">
        <v>12</v>
      </c>
    </row>
    <row r="25" spans="1:636" x14ac:dyDescent="0.2">
      <c r="A25" s="5"/>
      <c r="B25" s="35" t="s">
        <v>78</v>
      </c>
      <c r="C25" s="5"/>
      <c r="E25" s="2"/>
      <c r="AJ25" s="41"/>
      <c r="AK25" s="41"/>
      <c r="AL25" s="41"/>
      <c r="AM25" s="32"/>
      <c r="AN25" s="32"/>
      <c r="AO25" s="32"/>
      <c r="AP25" s="32"/>
      <c r="AQ25" s="45">
        <v>12.4</v>
      </c>
      <c r="BK25" s="41"/>
      <c r="BL25" s="41"/>
      <c r="BM25" s="41"/>
      <c r="BO25" s="32"/>
      <c r="BP25" s="32"/>
      <c r="BR25" s="45">
        <v>12.4</v>
      </c>
      <c r="CL25" s="41"/>
      <c r="CM25" s="41"/>
      <c r="CN25" s="41"/>
      <c r="CO25" s="32"/>
      <c r="CP25" s="32"/>
      <c r="CQ25" s="32"/>
      <c r="CR25" s="32"/>
      <c r="CS25" s="45">
        <v>12.4</v>
      </c>
      <c r="DP25" s="5"/>
      <c r="DQ25" s="5"/>
      <c r="DZ25" s="2"/>
      <c r="EA25" s="2"/>
      <c r="EC25" s="45">
        <v>12.4</v>
      </c>
      <c r="EX25" s="5"/>
      <c r="EY25" s="5"/>
      <c r="FH25" s="2"/>
      <c r="FI25" s="2"/>
      <c r="FK25" s="45">
        <v>12.4</v>
      </c>
      <c r="GF25" s="5"/>
      <c r="GG25" s="5"/>
      <c r="GP25" s="2"/>
      <c r="GQ25" s="2"/>
      <c r="GS25" s="45">
        <v>12.4</v>
      </c>
      <c r="HN25" s="5"/>
      <c r="HO25" s="5"/>
      <c r="HX25" s="2"/>
      <c r="HY25" s="2"/>
      <c r="IA25" s="45">
        <v>12.4</v>
      </c>
      <c r="IV25" s="5"/>
      <c r="IW25" s="5"/>
      <c r="JF25" s="2"/>
      <c r="JG25" s="2"/>
      <c r="JI25" s="45">
        <v>12.4</v>
      </c>
      <c r="KD25" s="5"/>
      <c r="KE25" s="5"/>
      <c r="KN25" s="2"/>
      <c r="KO25" s="2"/>
      <c r="KQ25" s="45">
        <v>12.4</v>
      </c>
      <c r="LL25" s="5"/>
      <c r="LM25" s="5"/>
      <c r="LV25" s="2"/>
      <c r="LW25" s="2"/>
      <c r="LY25" s="45">
        <v>12.4</v>
      </c>
      <c r="MT25" s="5"/>
      <c r="MU25" s="5"/>
      <c r="ND25" s="2"/>
      <c r="NE25" s="2"/>
      <c r="NG25" s="45">
        <v>12.4</v>
      </c>
      <c r="OB25" s="5"/>
      <c r="OC25" s="5"/>
      <c r="OL25" s="2"/>
      <c r="OM25" s="2"/>
      <c r="OO25" s="45">
        <v>12.4</v>
      </c>
      <c r="PJ25" s="5"/>
      <c r="PK25" s="5"/>
      <c r="PT25" s="2"/>
      <c r="PU25" s="2"/>
      <c r="PW25" s="45">
        <v>12.4</v>
      </c>
      <c r="QR25" s="5"/>
      <c r="QS25" s="5"/>
      <c r="RB25" s="2"/>
      <c r="RC25" s="2"/>
      <c r="RE25" s="45">
        <v>12.4</v>
      </c>
      <c r="RZ25" s="5"/>
      <c r="SA25" s="5"/>
      <c r="SJ25" s="2"/>
      <c r="SK25" s="2"/>
      <c r="SM25" s="45">
        <v>12.4</v>
      </c>
      <c r="TH25" s="5"/>
      <c r="TI25" s="5"/>
      <c r="TR25" s="2"/>
      <c r="TS25" s="2"/>
      <c r="TU25" s="45">
        <v>12.4</v>
      </c>
      <c r="UP25" s="5"/>
      <c r="UQ25" s="5"/>
      <c r="UZ25" s="2"/>
      <c r="VA25" s="2"/>
      <c r="VC25" s="45">
        <v>12.4</v>
      </c>
      <c r="VX25" s="5"/>
      <c r="VY25" s="5"/>
      <c r="WH25" s="2"/>
      <c r="WI25" s="2"/>
      <c r="WK25" s="45">
        <v>12.4</v>
      </c>
    </row>
    <row r="26" spans="1:636" x14ac:dyDescent="0.2">
      <c r="A26" s="5"/>
      <c r="B26" s="34" t="s">
        <v>50</v>
      </c>
      <c r="C26" s="5"/>
      <c r="AJ26" s="41"/>
      <c r="AK26" s="41"/>
      <c r="AL26" s="41"/>
      <c r="AM26" s="32"/>
      <c r="AN26" s="32"/>
      <c r="AO26" s="32"/>
      <c r="AP26" s="32"/>
      <c r="AQ26" s="46">
        <v>44</v>
      </c>
      <c r="BK26" s="41"/>
      <c r="BL26" s="41"/>
      <c r="BM26" s="41"/>
      <c r="BO26" s="32"/>
      <c r="BP26" s="32"/>
      <c r="BR26" s="46">
        <v>44</v>
      </c>
      <c r="CL26" s="41"/>
      <c r="CM26" s="41"/>
      <c r="CN26" s="41"/>
      <c r="CO26" s="32"/>
      <c r="CP26" s="32"/>
      <c r="CQ26" s="32"/>
      <c r="CR26" s="32"/>
      <c r="CS26" s="46">
        <v>44</v>
      </c>
      <c r="DP26" s="5"/>
      <c r="DQ26" s="5"/>
      <c r="DZ26" s="2"/>
      <c r="EA26" s="2"/>
      <c r="EC26" s="46">
        <v>44</v>
      </c>
      <c r="EX26" s="5"/>
      <c r="EY26" s="5"/>
      <c r="FH26" s="2"/>
      <c r="FI26" s="2"/>
      <c r="FK26" s="46">
        <v>44</v>
      </c>
      <c r="GF26" s="5"/>
      <c r="GG26" s="5"/>
      <c r="GP26" s="2"/>
      <c r="GQ26" s="2"/>
      <c r="GS26" s="46">
        <v>44</v>
      </c>
      <c r="HN26" s="5"/>
      <c r="HO26" s="5"/>
      <c r="HX26" s="2"/>
      <c r="HY26" s="2"/>
      <c r="IA26" s="46">
        <v>44</v>
      </c>
      <c r="IV26" s="5"/>
      <c r="IW26" s="5"/>
      <c r="JF26" s="2"/>
      <c r="JG26" s="2"/>
      <c r="JI26" s="46">
        <v>44</v>
      </c>
      <c r="KD26" s="5"/>
      <c r="KE26" s="5"/>
      <c r="KN26" s="2"/>
      <c r="KO26" s="2"/>
      <c r="KQ26" s="46">
        <v>44</v>
      </c>
      <c r="LL26" s="5"/>
      <c r="LM26" s="5"/>
      <c r="LV26" s="2"/>
      <c r="LW26" s="2"/>
      <c r="LY26" s="46">
        <v>44</v>
      </c>
      <c r="MT26" s="5"/>
      <c r="MU26" s="5"/>
      <c r="ND26" s="2"/>
      <c r="NE26" s="2"/>
      <c r="NG26" s="46">
        <v>44</v>
      </c>
      <c r="OB26" s="5"/>
      <c r="OC26" s="5"/>
      <c r="OL26" s="2"/>
      <c r="OM26" s="2"/>
      <c r="OO26" s="46">
        <v>44</v>
      </c>
      <c r="PJ26" s="5"/>
      <c r="PK26" s="5"/>
      <c r="PT26" s="2"/>
      <c r="PU26" s="2"/>
      <c r="PW26" s="46">
        <v>44</v>
      </c>
      <c r="QR26" s="5"/>
      <c r="QS26" s="5"/>
      <c r="RB26" s="2"/>
      <c r="RC26" s="2"/>
      <c r="RE26" s="46">
        <v>44</v>
      </c>
      <c r="RZ26" s="5"/>
      <c r="SA26" s="5"/>
      <c r="SJ26" s="2"/>
      <c r="SK26" s="2"/>
      <c r="SM26" s="46">
        <v>44</v>
      </c>
      <c r="TH26" s="5"/>
      <c r="TI26" s="5"/>
      <c r="TR26" s="2"/>
      <c r="TS26" s="2"/>
      <c r="TU26" s="46">
        <v>44</v>
      </c>
      <c r="UP26" s="5"/>
      <c r="UQ26" s="5"/>
      <c r="UZ26" s="2"/>
      <c r="VA26" s="2"/>
      <c r="VC26" s="46">
        <v>44</v>
      </c>
      <c r="VX26" s="5"/>
      <c r="VY26" s="5"/>
      <c r="WH26" s="2"/>
      <c r="WI26" s="2"/>
      <c r="WK26" s="46">
        <v>44</v>
      </c>
    </row>
    <row r="27" spans="1:636" x14ac:dyDescent="0.2">
      <c r="A27" s="5"/>
      <c r="B27" s="24" t="s">
        <v>51</v>
      </c>
      <c r="C27" s="5"/>
      <c r="AJ27" s="41"/>
      <c r="AK27" s="41"/>
      <c r="AL27" s="41"/>
      <c r="AM27" s="32"/>
      <c r="AN27" s="32"/>
      <c r="AO27" s="32"/>
      <c r="AP27" s="32"/>
      <c r="AQ27" s="47">
        <v>45.3</v>
      </c>
      <c r="BK27" s="41"/>
      <c r="BL27" s="41"/>
      <c r="BM27" s="41"/>
      <c r="BO27" s="32"/>
      <c r="BP27" s="32"/>
      <c r="BR27" s="47">
        <v>45.3</v>
      </c>
      <c r="CL27" s="41"/>
      <c r="CM27" s="41"/>
      <c r="CN27" s="41"/>
      <c r="CO27" s="32"/>
      <c r="CP27" s="32"/>
      <c r="CQ27" s="32"/>
      <c r="CR27" s="32"/>
      <c r="CS27" s="47">
        <v>45.3</v>
      </c>
      <c r="DP27" s="5"/>
      <c r="DQ27" s="5"/>
      <c r="DZ27" s="2"/>
      <c r="EA27" s="2"/>
      <c r="EC27" s="47">
        <v>45.3</v>
      </c>
      <c r="EX27" s="5"/>
      <c r="EY27" s="5"/>
      <c r="FH27" s="2"/>
      <c r="FI27" s="2"/>
      <c r="FK27" s="47">
        <v>45.3</v>
      </c>
      <c r="GF27" s="5"/>
      <c r="GG27" s="5"/>
      <c r="GP27" s="2"/>
      <c r="GQ27" s="2"/>
      <c r="GS27" s="47">
        <v>45.3</v>
      </c>
      <c r="HN27" s="5"/>
      <c r="HO27" s="5"/>
      <c r="HX27" s="2"/>
      <c r="HY27" s="2"/>
      <c r="IA27" s="47">
        <v>45.3</v>
      </c>
      <c r="IV27" s="5"/>
      <c r="IW27" s="5"/>
      <c r="JF27" s="2"/>
      <c r="JG27" s="2"/>
      <c r="JI27" s="47">
        <v>45.3</v>
      </c>
      <c r="KD27" s="5"/>
      <c r="KE27" s="5"/>
      <c r="KN27" s="2"/>
      <c r="KO27" s="2"/>
      <c r="KQ27" s="47">
        <v>45.3</v>
      </c>
      <c r="LL27" s="5"/>
      <c r="LM27" s="5"/>
      <c r="LV27" s="2"/>
      <c r="LW27" s="2"/>
      <c r="LY27" s="47">
        <v>45.3</v>
      </c>
      <c r="MT27" s="5"/>
      <c r="MU27" s="5"/>
      <c r="ND27" s="2"/>
      <c r="NE27" s="2"/>
      <c r="NG27" s="47">
        <v>45.3</v>
      </c>
      <c r="OB27" s="5"/>
      <c r="OC27" s="5"/>
      <c r="OL27" s="2"/>
      <c r="OM27" s="2"/>
      <c r="OO27" s="47">
        <v>45.3</v>
      </c>
      <c r="PJ27" s="5"/>
      <c r="PK27" s="5"/>
      <c r="PT27" s="2"/>
      <c r="PU27" s="2"/>
      <c r="PW27" s="47">
        <v>45.3</v>
      </c>
      <c r="QR27" s="5"/>
      <c r="QS27" s="5"/>
      <c r="RB27" s="2"/>
      <c r="RC27" s="2"/>
      <c r="RE27" s="47">
        <v>45.3</v>
      </c>
      <c r="RZ27" s="5"/>
      <c r="SA27" s="5"/>
      <c r="SJ27" s="2"/>
      <c r="SK27" s="2"/>
      <c r="SM27" s="47">
        <v>45.3</v>
      </c>
      <c r="TH27" s="5"/>
      <c r="TI27" s="5"/>
      <c r="TR27" s="2"/>
      <c r="TS27" s="2"/>
      <c r="TU27" s="47">
        <v>45.3</v>
      </c>
      <c r="UP27" s="5"/>
      <c r="UQ27" s="5"/>
      <c r="UZ27" s="2"/>
      <c r="VA27" s="2"/>
      <c r="VC27" s="47">
        <v>45.3</v>
      </c>
      <c r="VX27" s="5"/>
      <c r="VY27" s="5"/>
      <c r="WH27" s="2"/>
      <c r="WI27" s="2"/>
      <c r="WK27" s="47">
        <v>45.3</v>
      </c>
    </row>
    <row r="28" spans="1:636" x14ac:dyDescent="0.2">
      <c r="A28" s="5"/>
      <c r="B28" s="33" t="s">
        <v>64</v>
      </c>
      <c r="C28" s="5"/>
      <c r="AJ28" s="41"/>
      <c r="AK28" s="41"/>
      <c r="AL28" s="41"/>
      <c r="AM28" s="32"/>
      <c r="AN28" s="32"/>
      <c r="AO28" s="32"/>
      <c r="AP28" s="32"/>
      <c r="AQ28" s="48">
        <v>46</v>
      </c>
      <c r="BK28" s="41"/>
      <c r="BL28" s="41"/>
      <c r="BM28" s="41"/>
      <c r="BO28" s="32"/>
      <c r="BP28" s="32"/>
      <c r="BR28" s="48">
        <v>46</v>
      </c>
      <c r="CL28" s="41"/>
      <c r="CM28" s="41"/>
      <c r="CN28" s="41"/>
      <c r="CO28" s="32"/>
      <c r="CP28" s="32"/>
      <c r="CQ28" s="32"/>
      <c r="CR28" s="32"/>
      <c r="CS28" s="48">
        <v>46</v>
      </c>
      <c r="DP28" s="5"/>
      <c r="DQ28" s="5"/>
      <c r="DZ28" s="2"/>
      <c r="EA28" s="2"/>
      <c r="EB28" s="37"/>
      <c r="EC28" s="48">
        <v>46</v>
      </c>
      <c r="EX28" s="5"/>
      <c r="EY28" s="5"/>
      <c r="FH28" s="2"/>
      <c r="FI28" s="2"/>
      <c r="FJ28" s="37"/>
      <c r="FK28" s="48">
        <v>46</v>
      </c>
      <c r="GF28" s="5"/>
      <c r="GG28" s="5"/>
      <c r="GP28" s="2"/>
      <c r="GQ28" s="2"/>
      <c r="GR28" s="37"/>
      <c r="GS28" s="48">
        <v>46</v>
      </c>
      <c r="HN28" s="5"/>
      <c r="HO28" s="5"/>
      <c r="HX28" s="2"/>
      <c r="HY28" s="2"/>
      <c r="HZ28" s="37"/>
      <c r="IA28" s="48">
        <v>46</v>
      </c>
      <c r="IV28" s="5"/>
      <c r="IW28" s="5"/>
      <c r="JF28" s="2"/>
      <c r="JG28" s="2"/>
      <c r="JH28" s="37"/>
      <c r="JI28" s="48">
        <v>46</v>
      </c>
      <c r="KD28" s="5"/>
      <c r="KE28" s="5"/>
      <c r="KN28" s="2"/>
      <c r="KO28" s="2"/>
      <c r="KP28" s="37"/>
      <c r="KQ28" s="48">
        <v>46</v>
      </c>
      <c r="LL28" s="5"/>
      <c r="LM28" s="5"/>
      <c r="LV28" s="2"/>
      <c r="LW28" s="2"/>
      <c r="LX28" s="37"/>
      <c r="LY28" s="48">
        <v>46</v>
      </c>
      <c r="MT28" s="5"/>
      <c r="MU28" s="5"/>
      <c r="ND28" s="2"/>
      <c r="NE28" s="2"/>
      <c r="NF28" s="37"/>
      <c r="NG28" s="48">
        <v>46</v>
      </c>
      <c r="OB28" s="5"/>
      <c r="OC28" s="5"/>
      <c r="OL28" s="2"/>
      <c r="OM28" s="2"/>
      <c r="ON28" s="37"/>
      <c r="OO28" s="48">
        <v>46</v>
      </c>
      <c r="PJ28" s="5"/>
      <c r="PK28" s="5"/>
      <c r="PT28" s="2"/>
      <c r="PU28" s="2"/>
      <c r="PV28" s="37"/>
      <c r="PW28" s="48">
        <v>46</v>
      </c>
      <c r="QR28" s="5"/>
      <c r="QS28" s="5"/>
      <c r="RB28" s="2"/>
      <c r="RC28" s="2"/>
      <c r="RD28" s="37"/>
      <c r="RE28" s="48">
        <v>46</v>
      </c>
      <c r="RZ28" s="5"/>
      <c r="SA28" s="5"/>
      <c r="SJ28" s="2"/>
      <c r="SK28" s="2"/>
      <c r="SL28" s="37"/>
      <c r="SM28" s="48">
        <v>46</v>
      </c>
      <c r="TH28" s="5"/>
      <c r="TI28" s="5"/>
      <c r="TR28" s="2"/>
      <c r="TS28" s="2"/>
      <c r="TT28" s="37"/>
      <c r="TU28" s="48">
        <v>46</v>
      </c>
      <c r="UP28" s="5"/>
      <c r="UQ28" s="5"/>
      <c r="UZ28" s="2"/>
      <c r="VA28" s="2"/>
      <c r="VB28" s="37"/>
      <c r="VC28" s="48">
        <v>46</v>
      </c>
      <c r="VX28" s="5"/>
      <c r="VY28" s="5"/>
      <c r="WH28" s="2"/>
      <c r="WI28" s="2"/>
      <c r="WJ28" s="37"/>
      <c r="WK28" s="48">
        <v>46</v>
      </c>
    </row>
    <row r="29" spans="1:636" x14ac:dyDescent="0.2">
      <c r="A29" s="5"/>
      <c r="B29" s="25" t="s">
        <v>34</v>
      </c>
      <c r="C29" s="5"/>
      <c r="AJ29" s="41"/>
      <c r="AK29" s="41"/>
      <c r="AL29" s="41"/>
      <c r="AM29" s="32"/>
      <c r="AN29" s="41"/>
      <c r="AO29" s="41"/>
      <c r="AP29" s="32"/>
      <c r="AQ29" s="49">
        <v>46.6</v>
      </c>
      <c r="BK29" s="41"/>
      <c r="BL29" s="41"/>
      <c r="BM29" s="41"/>
      <c r="BO29" s="41"/>
      <c r="BP29" s="32"/>
      <c r="BR29" s="49">
        <v>46.6</v>
      </c>
      <c r="CL29" s="41"/>
      <c r="CM29" s="41"/>
      <c r="CN29" s="41"/>
      <c r="CO29" s="32"/>
      <c r="CP29" s="41"/>
      <c r="CQ29" s="32"/>
      <c r="CR29" s="32"/>
      <c r="CS29" s="49">
        <v>46.6</v>
      </c>
      <c r="DP29" s="5"/>
      <c r="DQ29" s="5"/>
      <c r="DZ29" s="41"/>
      <c r="EA29" s="2"/>
      <c r="EC29" s="49">
        <v>46.6</v>
      </c>
      <c r="EX29" s="5"/>
      <c r="EY29" s="5"/>
      <c r="FH29" s="41"/>
      <c r="FI29" s="2"/>
      <c r="FK29" s="49">
        <v>46.6</v>
      </c>
      <c r="GF29" s="5"/>
      <c r="GG29" s="5"/>
      <c r="GP29" s="41"/>
      <c r="GQ29" s="2"/>
      <c r="GS29" s="49">
        <v>46.6</v>
      </c>
      <c r="HN29" s="5"/>
      <c r="HO29" s="5"/>
      <c r="HX29" s="41"/>
      <c r="HY29" s="2"/>
      <c r="IA29" s="49">
        <v>46.6</v>
      </c>
      <c r="IV29" s="5"/>
      <c r="IW29" s="5"/>
      <c r="JF29" s="2"/>
      <c r="JG29" s="2"/>
      <c r="JI29" s="49">
        <v>46.6</v>
      </c>
      <c r="KD29" s="5"/>
      <c r="KE29" s="5"/>
      <c r="KN29" s="2"/>
      <c r="KO29" s="2"/>
      <c r="KQ29" s="49">
        <v>46.6</v>
      </c>
      <c r="LL29" s="5"/>
      <c r="LM29" s="5"/>
      <c r="LV29" s="2"/>
      <c r="LW29" s="2"/>
      <c r="LY29" s="49">
        <v>46.6</v>
      </c>
      <c r="MT29" s="5"/>
      <c r="MU29" s="5"/>
      <c r="ND29" s="2"/>
      <c r="NE29" s="2"/>
      <c r="NG29" s="49">
        <v>46.6</v>
      </c>
      <c r="OB29" s="5"/>
      <c r="OC29" s="5"/>
      <c r="OL29" s="2"/>
      <c r="OM29" s="2"/>
      <c r="OO29" s="49">
        <v>46.6</v>
      </c>
      <c r="PJ29" s="5"/>
      <c r="PK29" s="5"/>
      <c r="PT29" s="2"/>
      <c r="PU29" s="2"/>
      <c r="PW29" s="49">
        <v>46.6</v>
      </c>
      <c r="QR29" s="5"/>
      <c r="QS29" s="5"/>
      <c r="RB29" s="2"/>
      <c r="RC29" s="2"/>
      <c r="RE29" s="49">
        <v>46.6</v>
      </c>
      <c r="RZ29" s="5"/>
      <c r="SA29" s="5"/>
      <c r="SJ29" s="2"/>
      <c r="SK29" s="2"/>
      <c r="SM29" s="49">
        <v>46.6</v>
      </c>
      <c r="TH29" s="5"/>
      <c r="TI29" s="5"/>
      <c r="TR29" s="2"/>
      <c r="TS29" s="2"/>
      <c r="TU29" s="49">
        <v>46.6</v>
      </c>
      <c r="UP29" s="5"/>
      <c r="UQ29" s="5"/>
      <c r="UZ29" s="2"/>
      <c r="VA29" s="2"/>
      <c r="VC29" s="49">
        <v>46.6</v>
      </c>
      <c r="VX29" s="5"/>
      <c r="VY29" s="5"/>
      <c r="WH29" s="2"/>
      <c r="WI29" s="2"/>
      <c r="WK29" s="49">
        <v>46.6</v>
      </c>
    </row>
    <row r="30" spans="1:636" s="36" customFormat="1" x14ac:dyDescent="0.2">
      <c r="A30"/>
      <c r="B30" s="29" t="s">
        <v>56</v>
      </c>
      <c r="C30" s="2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M30" s="32"/>
      <c r="AP30" s="32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O30" s="32"/>
      <c r="CR30" s="32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636" s="36" customFormat="1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2"/>
      <c r="AJ31" s="32"/>
      <c r="AK31" s="32"/>
      <c r="AL31" s="32"/>
      <c r="AM31" s="32"/>
      <c r="AP31" s="32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2"/>
      <c r="CL31" s="32"/>
      <c r="CM31" s="32"/>
      <c r="CN31" s="32"/>
      <c r="CO31" s="32"/>
      <c r="CR31" s="32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6" customFormat="1" ht="17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2"/>
      <c r="AJ32" s="32"/>
      <c r="AK32" s="32"/>
      <c r="AL32" s="32"/>
      <c r="AM32" s="32"/>
      <c r="AP32" s="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2"/>
      <c r="CL32" s="32"/>
      <c r="CM32" s="32"/>
      <c r="CN32" s="32"/>
      <c r="CO32" s="32"/>
      <c r="CR32" s="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6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2"/>
      <c r="AJ33" s="32"/>
      <c r="AK33" s="32"/>
      <c r="AL33" s="32"/>
      <c r="AM33" s="32"/>
      <c r="AP33" s="32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2"/>
      <c r="CL33" s="32"/>
      <c r="CM33" s="32"/>
      <c r="CN33" s="32"/>
      <c r="CO33" s="32"/>
      <c r="CR33" s="32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6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2"/>
      <c r="AJ34" s="32"/>
      <c r="AK34" s="32"/>
      <c r="AL34" s="32"/>
      <c r="AM34" s="32"/>
      <c r="AP34" s="32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2"/>
      <c r="CL34" s="32"/>
      <c r="CM34" s="32"/>
      <c r="CN34" s="32"/>
      <c r="CO34" s="32"/>
      <c r="CR34" s="32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6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2"/>
      <c r="AJ35" s="32"/>
      <c r="AK35" s="32"/>
      <c r="AL35" s="32"/>
      <c r="AM35" s="32"/>
      <c r="AP35" s="32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2"/>
      <c r="CL35" s="32"/>
      <c r="CM35" s="32"/>
      <c r="CN35" s="32"/>
      <c r="CO35" s="32"/>
      <c r="CR35" s="32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6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2"/>
      <c r="AJ36" s="32"/>
      <c r="AK36" s="32"/>
      <c r="AL36" s="32"/>
      <c r="AM36" s="32"/>
      <c r="AP36" s="32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2"/>
      <c r="CL36" s="32"/>
      <c r="CM36" s="32"/>
      <c r="CN36" s="32"/>
      <c r="CO36" s="32"/>
      <c r="CR36" s="32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6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6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6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</row>
    <row r="40" spans="1:536" s="36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6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s="36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36" s="36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36" s="36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36" s="36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0">
      <sortCondition descending="1" ref="F1:F21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348" priority="70" operator="containsText" text="No DD">
      <formula>NOT(ISERROR(SEARCH("No DD",H1)))</formula>
    </cfRule>
    <cfRule type="containsText" dxfId="347" priority="71" operator="containsText" text="Merit">
      <formula>NOT(ISERROR(SEARCH("Merit",H1)))</formula>
    </cfRule>
    <cfRule type="containsText" dxfId="346" priority="72" operator="containsText" text="Excellence">
      <formula>NOT(ISERROR(SEARCH("Excellence",H1)))</formula>
    </cfRule>
    <cfRule type="containsText" dxfId="345" priority="73" operator="containsText" text="Worlds Team">
      <formula>NOT(ISERROR(SEARCH("Worlds Team",H1)))</formula>
    </cfRule>
    <cfRule type="containsText" dxfId="344" priority="74" operator="containsText" text="National Team">
      <formula>NOT(ISERROR(SEARCH("National Team",H1)))</formula>
    </cfRule>
  </conditionalFormatting>
  <conditionalFormatting sqref="A4:A1048576">
    <cfRule type="expression" dxfId="343" priority="31">
      <formula>AND(G4&lt;&gt;"",F4="")</formula>
    </cfRule>
    <cfRule type="expression" dxfId="342" priority="75">
      <formula>IF(A4&gt;4,1,0)</formula>
    </cfRule>
  </conditionalFormatting>
  <conditionalFormatting sqref="Q4:AQ19">
    <cfRule type="expression" dxfId="341" priority="76" stopIfTrue="1">
      <formula>IF($AF4&lt;&gt;"",1,0)</formula>
    </cfRule>
  </conditionalFormatting>
  <conditionalFormatting sqref="AR4:BR19">
    <cfRule type="expression" dxfId="340" priority="69" stopIfTrue="1">
      <formula>IF($BG4&lt;&gt;"",1,0)</formula>
    </cfRule>
  </conditionalFormatting>
  <conditionalFormatting sqref="BS4:CS19">
    <cfRule type="expression" dxfId="339" priority="68" stopIfTrue="1">
      <formula>IF($CH4&lt;&gt;"",1,0)</formula>
    </cfRule>
  </conditionalFormatting>
  <conditionalFormatting sqref="BO30:BO1048576 BH1:BH1048576 BK1:BK1048576 BO1:BO28">
    <cfRule type="cellIs" dxfId="338" priority="81" operator="between">
      <formula>$BR$25</formula>
      <formula>1000</formula>
    </cfRule>
    <cfRule type="cellIs" dxfId="337" priority="82" operator="between">
      <formula>$BR$24</formula>
      <formula>$BR$25</formula>
    </cfRule>
    <cfRule type="cellIs" dxfId="336" priority="83" operator="between">
      <formula>$BR$23</formula>
      <formula>$BR$24</formula>
    </cfRule>
    <cfRule type="cellIs" dxfId="335" priority="84" operator="between">
      <formula>$BR$22</formula>
      <formula>$BR$23</formula>
    </cfRule>
  </conditionalFormatting>
  <conditionalFormatting sqref="CP30:CP1048576 CI1:CI1048576 CL1:CL1048576 CP1:CP28">
    <cfRule type="cellIs" dxfId="334" priority="77" operator="between">
      <formula>$CS$25</formula>
      <formula>1000</formula>
    </cfRule>
    <cfRule type="cellIs" dxfId="333" priority="78" operator="between">
      <formula>$CS$24</formula>
      <formula>$CS$25</formula>
    </cfRule>
    <cfRule type="cellIs" dxfId="332" priority="79" operator="between">
      <formula>$CS$23</formula>
      <formula>$CS$24</formula>
    </cfRule>
    <cfRule type="cellIs" dxfId="331" priority="80" operator="between">
      <formula>$CS$22</formula>
      <formula>$CS$23</formula>
    </cfRule>
  </conditionalFormatting>
  <conditionalFormatting sqref="DZ30:DZ1048576 DP1:DP1048576 DS1:DS1048576 DW1:DW1048576 DZ1:DZ28">
    <cfRule type="cellIs" dxfId="330" priority="88" operator="between">
      <formula>$EC$25</formula>
      <formula>1000</formula>
    </cfRule>
    <cfRule type="cellIs" dxfId="329" priority="89" operator="between">
      <formula>$EC$24</formula>
      <formula>$EC$25</formula>
    </cfRule>
    <cfRule type="cellIs" dxfId="328" priority="90" operator="between">
      <formula>$EC$23</formula>
      <formula>$EC$24</formula>
    </cfRule>
    <cfRule type="cellIs" dxfId="327" priority="91" operator="between">
      <formula>$EC$22</formula>
      <formula>$EC$23</formula>
    </cfRule>
  </conditionalFormatting>
  <conditionalFormatting sqref="FH30:FH1048576 EX1:EX1048576 FA1:FA1048576 FE1:FE1048576 FH1:FH28">
    <cfRule type="cellIs" dxfId="326" priority="64" operator="between">
      <formula>$FK$25</formula>
      <formula>1000</formula>
    </cfRule>
    <cfRule type="cellIs" dxfId="325" priority="65" operator="between">
      <formula>$FK$24</formula>
      <formula>$FK$25</formula>
    </cfRule>
    <cfRule type="cellIs" dxfId="324" priority="66" operator="between">
      <formula>$FK$23</formula>
      <formula>$FK$24</formula>
    </cfRule>
    <cfRule type="cellIs" dxfId="323" priority="67" operator="between">
      <formula>$FK$22</formula>
      <formula>$FK$23</formula>
    </cfRule>
  </conditionalFormatting>
  <conditionalFormatting sqref="HX30:HX1048576 HN1:HN1048576 HQ1:HQ1048576 HU1:HU1048576 HX1:HX28">
    <cfRule type="cellIs" dxfId="322" priority="60" operator="between">
      <formula>$IA$25</formula>
      <formula>1000</formula>
    </cfRule>
    <cfRule type="cellIs" dxfId="321" priority="61" operator="between">
      <formula>$IA$24</formula>
      <formula>$IA$25</formula>
    </cfRule>
    <cfRule type="cellIs" dxfId="320" priority="62" operator="between">
      <formula>$IA$23</formula>
      <formula>$IA$24</formula>
    </cfRule>
    <cfRule type="cellIs" dxfId="319" priority="63" operator="between">
      <formula>$IA$22</formula>
      <formula>$IA$23</formula>
    </cfRule>
  </conditionalFormatting>
  <conditionalFormatting sqref="AO29 AG1:AG1048576 AJ1:AJ1048576 AN1:AN1048576">
    <cfRule type="cellIs" dxfId="318" priority="56" operator="between">
      <formula>$AQ$25</formula>
      <formula>1000</formula>
    </cfRule>
    <cfRule type="cellIs" dxfId="317" priority="57" operator="between">
      <formula>$AQ$24</formula>
      <formula>$AQ$25</formula>
    </cfRule>
    <cfRule type="cellIs" dxfId="316" priority="58" operator="between">
      <formula>$AQ$23</formula>
      <formula>$AQ$24</formula>
    </cfRule>
    <cfRule type="cellIs" dxfId="315" priority="59" operator="between">
      <formula>$AQ$22</formula>
      <formula>$AQ$23</formula>
    </cfRule>
  </conditionalFormatting>
  <conditionalFormatting sqref="BO29">
    <cfRule type="cellIs" dxfId="314" priority="52" operator="between">
      <formula>$AQ$25</formula>
      <formula>1000</formula>
    </cfRule>
    <cfRule type="cellIs" dxfId="313" priority="53" operator="between">
      <formula>$AQ$24</formula>
      <formula>$AQ$25</formula>
    </cfRule>
    <cfRule type="cellIs" dxfId="312" priority="54" operator="between">
      <formula>$AQ$23</formula>
      <formula>$AQ$24</formula>
    </cfRule>
    <cfRule type="cellIs" dxfId="311" priority="55" operator="between">
      <formula>$AQ$22</formula>
      <formula>$AQ$23</formula>
    </cfRule>
  </conditionalFormatting>
  <conditionalFormatting sqref="CP29">
    <cfRule type="cellIs" dxfId="310" priority="48" operator="between">
      <formula>$AQ$25</formula>
      <formula>1000</formula>
    </cfRule>
    <cfRule type="cellIs" dxfId="309" priority="49" operator="between">
      <formula>$AQ$24</formula>
      <formula>$AQ$25</formula>
    </cfRule>
    <cfRule type="cellIs" dxfId="308" priority="50" operator="between">
      <formula>$AQ$23</formula>
      <formula>$AQ$24</formula>
    </cfRule>
    <cfRule type="cellIs" dxfId="307" priority="51" operator="between">
      <formula>$AQ$22</formula>
      <formula>$AQ$23</formula>
    </cfRule>
  </conditionalFormatting>
  <conditionalFormatting sqref="DZ29">
    <cfRule type="cellIs" dxfId="306" priority="44" operator="between">
      <formula>$AQ$25</formula>
      <formula>1000</formula>
    </cfRule>
    <cfRule type="cellIs" dxfId="305" priority="45" operator="between">
      <formula>$AQ$24</formula>
      <formula>$AQ$25</formula>
    </cfRule>
    <cfRule type="cellIs" dxfId="304" priority="46" operator="between">
      <formula>$AQ$23</formula>
      <formula>$AQ$24</formula>
    </cfRule>
    <cfRule type="cellIs" dxfId="303" priority="47" operator="between">
      <formula>$AQ$22</formula>
      <formula>$AQ$23</formula>
    </cfRule>
  </conditionalFormatting>
  <conditionalFormatting sqref="FH29">
    <cfRule type="cellIs" dxfId="302" priority="40" operator="between">
      <formula>$AQ$25</formula>
      <formula>1000</formula>
    </cfRule>
    <cfRule type="cellIs" dxfId="301" priority="41" operator="between">
      <formula>$AQ$24</formula>
      <formula>$AQ$25</formula>
    </cfRule>
    <cfRule type="cellIs" dxfId="300" priority="42" operator="between">
      <formula>$AQ$23</formula>
      <formula>$AQ$24</formula>
    </cfRule>
    <cfRule type="cellIs" dxfId="299" priority="43" operator="between">
      <formula>$AQ$22</formula>
      <formula>$AQ$23</formula>
    </cfRule>
  </conditionalFormatting>
  <conditionalFormatting sqref="HX29">
    <cfRule type="cellIs" dxfId="298" priority="36" operator="between">
      <formula>$AQ$25</formula>
      <formula>1000</formula>
    </cfRule>
    <cfRule type="cellIs" dxfId="297" priority="37" operator="between">
      <formula>$AQ$24</formula>
      <formula>$AQ$25</formula>
    </cfRule>
    <cfRule type="cellIs" dxfId="296" priority="38" operator="between">
      <formula>$AQ$23</formula>
      <formula>$AQ$24</formula>
    </cfRule>
    <cfRule type="cellIs" dxfId="295" priority="39" operator="between">
      <formula>$AQ$22</formula>
      <formula>$AQ$23</formula>
    </cfRule>
  </conditionalFormatting>
  <conditionalFormatting sqref="GP30:GP1048576 GF1:GF1048576 GI1:GI1048576 GM1:GM1048576 GP1:GP28">
    <cfRule type="cellIs" dxfId="294" priority="119" operator="between">
      <formula>$GS$25</formula>
      <formula>1000</formula>
    </cfRule>
    <cfRule type="cellIs" dxfId="293" priority="120" operator="between">
      <formula>$GS$24</formula>
      <formula>$GS$25</formula>
    </cfRule>
    <cfRule type="cellIs" dxfId="292" priority="121" operator="between">
      <formula>$GS$23</formula>
      <formula>$GS$24</formula>
    </cfRule>
    <cfRule type="cellIs" dxfId="291" priority="122" operator="between">
      <formula>$GS$22</formula>
      <formula>$GS$23</formula>
    </cfRule>
  </conditionalFormatting>
  <conditionalFormatting sqref="GP29">
    <cfRule type="cellIs" dxfId="290" priority="32" operator="between">
      <formula>$AQ$25</formula>
      <formula>1000</formula>
    </cfRule>
    <cfRule type="cellIs" dxfId="289" priority="33" operator="between">
      <formula>$AQ$24</formula>
      <formula>$AQ$25</formula>
    </cfRule>
    <cfRule type="cellIs" dxfId="288" priority="34" operator="between">
      <formula>$AQ$23</formula>
      <formula>$AQ$24</formula>
    </cfRule>
    <cfRule type="cellIs" dxfId="287" priority="35" operator="between">
      <formula>$AQ$22</formula>
      <formula>$AQ$23</formula>
    </cfRule>
  </conditionalFormatting>
  <conditionalFormatting sqref="K1:K1048576 M1:M1048576">
    <cfRule type="expression" dxfId="286" priority="85" stopIfTrue="1">
      <formula>IF(K1=$BS$1,1,0)</formula>
    </cfRule>
    <cfRule type="expression" dxfId="285" priority="86">
      <formula>IF(K1=$AR$1,1,0)</formula>
    </cfRule>
    <cfRule type="expression" dxfId="284" priority="87">
      <formula>IF(K1=$Q$1,1,0)</formula>
    </cfRule>
  </conditionalFormatting>
  <conditionalFormatting sqref="CN1:CN1048576 AL1:AL1048576">
    <cfRule type="cellIs" dxfId="283" priority="111786" operator="between">
      <formula>AQ$29</formula>
      <formula>1000</formula>
    </cfRule>
    <cfRule type="cellIs" dxfId="282" priority="111787" operator="between">
      <formula>AQ$28</formula>
      <formula>AQ$29</formula>
    </cfRule>
  </conditionalFormatting>
  <conditionalFormatting sqref="DU1:DU1048576 FC1:FC1048576 GK1:GK1048576 HS1:HS1048576 JA1:JA1048576 KI1:KI1048576 LQ1:LQ1048576 MY1:MY1048576 OG1:OG1048576 PO1:PO1048576 QW1:QW1048576 SE1:SE1048576 TM1:TM29 UU1:UU29 WC1:WC29">
    <cfRule type="cellIs" dxfId="281" priority="111798" operator="between">
      <formula>EC$29</formula>
      <formula>1000</formula>
    </cfRule>
    <cfRule type="cellIs" dxfId="280" priority="111799" operator="between">
      <formula>EC$28</formula>
      <formula>EC$29</formula>
    </cfRule>
  </conditionalFormatting>
  <conditionalFormatting sqref="AI1:AI1048576 AL1:AL1048576 AP1:AP1048576">
    <cfRule type="cellIs" dxfId="279" priority="111882" operator="between">
      <formula>$AQ$29</formula>
      <formula>1000</formula>
    </cfRule>
    <cfRule type="cellIs" dxfId="278" priority="111883" operator="between">
      <formula>$AQ$28</formula>
      <formula>$AQ$29</formula>
    </cfRule>
    <cfRule type="cellIs" dxfId="277" priority="111884" operator="between">
      <formula>$AQ$27</formula>
      <formula>$AQ$28</formula>
    </cfRule>
    <cfRule type="cellIs" dxfId="276" priority="111885" operator="between">
      <formula>$AQ$26</formula>
      <formula>$AQ$27</formula>
    </cfRule>
  </conditionalFormatting>
  <conditionalFormatting sqref="BJ1:BJ1048576 BM1:BM1048576 BQ1:BQ1048576">
    <cfRule type="cellIs" dxfId="275" priority="111918" operator="between">
      <formula>$BR$29</formula>
      <formula>1000</formula>
    </cfRule>
    <cfRule type="cellIs" dxfId="274" priority="111919" operator="between">
      <formula>$BR$28</formula>
      <formula>$BR$29</formula>
    </cfRule>
    <cfRule type="cellIs" dxfId="273" priority="111920" operator="between">
      <formula>$BR$27</formula>
      <formula>$BR$28</formula>
    </cfRule>
    <cfRule type="cellIs" dxfId="272" priority="111921" operator="between">
      <formula>$BR$26</formula>
      <formula>$BR$27</formula>
    </cfRule>
  </conditionalFormatting>
  <conditionalFormatting sqref="CK1:CK1048576 CN1:CN1048576 CR1:CR1048576">
    <cfRule type="cellIs" dxfId="271" priority="111954" operator="between">
      <formula>$CS$29</formula>
      <formula>1000</formula>
    </cfRule>
    <cfRule type="cellIs" dxfId="270" priority="111955" operator="between">
      <formula>$CS$28</formula>
      <formula>$CS$29</formula>
    </cfRule>
    <cfRule type="cellIs" dxfId="269" priority="111956" operator="between">
      <formula>$CS$27</formula>
      <formula>$CS$28</formula>
    </cfRule>
    <cfRule type="cellIs" dxfId="268" priority="111957" operator="between">
      <formula>$CS$26</formula>
      <formula>$CS$27</formula>
    </cfRule>
  </conditionalFormatting>
  <conditionalFormatting sqref="MT1:MT1048576 MW1:MW1048576 NA1:NA1048576 ND1:ND1048576">
    <cfRule type="cellIs" dxfId="267" priority="111990" operator="between">
      <formula>$NG$22</formula>
      <formula>$NG$23</formula>
    </cfRule>
    <cfRule type="cellIs" dxfId="266" priority="111991" operator="between">
      <formula>$NG$23</formula>
      <formula>$NG$24</formula>
    </cfRule>
    <cfRule type="cellIs" dxfId="265" priority="111992" stopIfTrue="1" operator="between">
      <formula>$NG$24</formula>
      <formula>$NG$25</formula>
    </cfRule>
    <cfRule type="cellIs" dxfId="264" priority="111993" stopIfTrue="1" operator="between">
      <formula>$NG$25</formula>
      <formula>1000</formula>
    </cfRule>
  </conditionalFormatting>
  <conditionalFormatting sqref="DR1:DR1048576 DU1:DU1048576 DY1:DY1048576 EB1:EB1048576">
    <cfRule type="cellIs" dxfId="263" priority="112038" operator="between">
      <formula>$EC$29</formula>
      <formula>1000</formula>
    </cfRule>
    <cfRule type="cellIs" dxfId="262" priority="112039" operator="between">
      <formula>$EC$28</formula>
      <formula>$EC$29</formula>
    </cfRule>
    <cfRule type="cellIs" dxfId="261" priority="112040" operator="between">
      <formula>$EC$27</formula>
      <formula>$EC$28</formula>
    </cfRule>
    <cfRule type="cellIs" dxfId="260" priority="112041" operator="between">
      <formula>$EC$26</formula>
      <formula>$EC$27</formula>
    </cfRule>
  </conditionalFormatting>
  <conditionalFormatting sqref="EZ1:EZ1048576 FC1:FC1048576 FG1:FG1048576 FJ1:FJ1048576">
    <cfRule type="cellIs" dxfId="259" priority="112086" operator="between">
      <formula>$FK$29</formula>
      <formula>1000</formula>
    </cfRule>
    <cfRule type="cellIs" dxfId="258" priority="112087" operator="between">
      <formula>$FK$28</formula>
      <formula>$FK$29</formula>
    </cfRule>
    <cfRule type="cellIs" dxfId="257" priority="112088" operator="between">
      <formula>$FK$27</formula>
      <formula>$FK$28</formula>
    </cfRule>
    <cfRule type="cellIs" dxfId="256" priority="112089" operator="between">
      <formula>$FK$26</formula>
      <formula>$FK$27</formula>
    </cfRule>
  </conditionalFormatting>
  <conditionalFormatting sqref="GH1:GH1048576 GK1:GK1048576 GO1:GO1048576 GR1:GR1048576">
    <cfRule type="cellIs" dxfId="255" priority="112134" operator="between">
      <formula>$GS$29</formula>
      <formula>1000</formula>
    </cfRule>
    <cfRule type="cellIs" dxfId="254" priority="112135" operator="between">
      <formula>$GS$28</formula>
      <formula>$GS$29</formula>
    </cfRule>
    <cfRule type="cellIs" dxfId="253" priority="112136" operator="between">
      <formula>$GS$27</formula>
      <formula>$GS$28</formula>
    </cfRule>
    <cfRule type="cellIs" dxfId="252" priority="112137" operator="between">
      <formula>$GS$26</formula>
      <formula>$GS$27</formula>
    </cfRule>
  </conditionalFormatting>
  <conditionalFormatting sqref="HP1:HP1048576 HS1:HS1048576 HW1:HW1048576 HZ1:HZ1048576">
    <cfRule type="cellIs" dxfId="251" priority="112182" operator="between">
      <formula>$IA$29</formula>
      <formula>1000</formula>
    </cfRule>
    <cfRule type="cellIs" dxfId="250" priority="112183" operator="between">
      <formula>$IA$28</formula>
      <formula>$IA$29</formula>
    </cfRule>
    <cfRule type="cellIs" dxfId="249" priority="112184" operator="between">
      <formula>$IA$27</formula>
      <formula>$IA$28</formula>
    </cfRule>
    <cfRule type="cellIs" dxfId="248" priority="112185" operator="between">
      <formula>$IA$26</formula>
      <formula>$IA$27</formula>
    </cfRule>
  </conditionalFormatting>
  <conditionalFormatting sqref="IV1:IV1048576 IY1:IY1048576 JC1:JC1048576 JF1:JF1048576">
    <cfRule type="cellIs" dxfId="247" priority="112230" operator="between">
      <formula>$JI$25</formula>
      <formula>1000</formula>
    </cfRule>
    <cfRule type="cellIs" dxfId="246" priority="112231" operator="between">
      <formula>$JI$24</formula>
      <formula>$JI$25</formula>
    </cfRule>
    <cfRule type="cellIs" dxfId="245" priority="112232" operator="between">
      <formula>$JI$23</formula>
      <formula>$JI$24</formula>
    </cfRule>
    <cfRule type="cellIs" dxfId="244" priority="112233" operator="between">
      <formula>$JI$22</formula>
      <formula>$JI$23</formula>
    </cfRule>
  </conditionalFormatting>
  <conditionalFormatting sqref="IX1:IX1048576 JA1:JA1048576 JE1:JE1048576 JH1:JH1048576">
    <cfRule type="cellIs" dxfId="243" priority="112278" operator="between">
      <formula>$JI$29</formula>
      <formula>1000</formula>
    </cfRule>
    <cfRule type="cellIs" dxfId="242" priority="112279" operator="between">
      <formula>$JI$28</formula>
      <formula>$JI$29</formula>
    </cfRule>
    <cfRule type="cellIs" dxfId="241" priority="112280" operator="between">
      <formula>$JI$27</formula>
      <formula>$JI$28</formula>
    </cfRule>
    <cfRule type="cellIs" dxfId="240" priority="112281" operator="between">
      <formula>$JI$26</formula>
      <formula>$JI$27</formula>
    </cfRule>
  </conditionalFormatting>
  <conditionalFormatting sqref="KD1:KD1048576 KG1:KG1048576 KK1:KK1048576 KN1:KN1048576">
    <cfRule type="cellIs" dxfId="239" priority="112326" operator="between">
      <formula>$KQ$25</formula>
      <formula>1000</formula>
    </cfRule>
    <cfRule type="cellIs" dxfId="238" priority="112327" operator="between">
      <formula>$KQ$24</formula>
      <formula>$KQ$25</formula>
    </cfRule>
    <cfRule type="cellIs" dxfId="237" priority="112328" operator="between">
      <formula>$KQ$23</formula>
      <formula>$KQ$24</formula>
    </cfRule>
    <cfRule type="cellIs" dxfId="236" priority="112329" operator="between">
      <formula>$KQ$22</formula>
      <formula>$KQ$23</formula>
    </cfRule>
  </conditionalFormatting>
  <conditionalFormatting sqref="KF1:KF1048576 KI1:KI1048576 KM1:KM1048576 KP1:KP1048576">
    <cfRule type="cellIs" dxfId="235" priority="112374" operator="between">
      <formula>$KQ$29</formula>
      <formula>1000</formula>
    </cfRule>
    <cfRule type="cellIs" dxfId="234" priority="112375" operator="between">
      <formula>$KQ$28</formula>
      <formula>$KQ$29</formula>
    </cfRule>
    <cfRule type="cellIs" dxfId="233" priority="112376" operator="between">
      <formula>$KQ$27</formula>
      <formula>$KQ$28</formula>
    </cfRule>
    <cfRule type="cellIs" dxfId="232" priority="112377" operator="between">
      <formula>$KQ$26</formula>
      <formula>$KQ$27</formula>
    </cfRule>
  </conditionalFormatting>
  <conditionalFormatting sqref="LL1:LL1048576 LO1:LO1048576 LS1:LS1048576 LV1:LV1048576">
    <cfRule type="cellIs" dxfId="231" priority="112422" operator="between">
      <formula>$LY$25</formula>
      <formula>1000</formula>
    </cfRule>
    <cfRule type="cellIs" dxfId="230" priority="112423" operator="between">
      <formula>$LY$24</formula>
      <formula>$LY$25</formula>
    </cfRule>
    <cfRule type="cellIs" dxfId="229" priority="112424" operator="between">
      <formula>$LY$23</formula>
      <formula>$LY$24</formula>
    </cfRule>
    <cfRule type="cellIs" dxfId="228" priority="112425" operator="between">
      <formula>$LY$22</formula>
      <formula>$LY$23</formula>
    </cfRule>
  </conditionalFormatting>
  <conditionalFormatting sqref="LN1:LN1048576 LQ1:LQ1048576 LU1:LU1048576 LX1:LX1048576">
    <cfRule type="cellIs" dxfId="227" priority="112470" operator="between">
      <formula>$LY$29</formula>
      <formula>1000</formula>
    </cfRule>
    <cfRule type="cellIs" dxfId="226" priority="112471" operator="between">
      <formula>$LY$28</formula>
      <formula>$LY$29</formula>
    </cfRule>
    <cfRule type="cellIs" dxfId="225" priority="112472" operator="between">
      <formula>$LY$27</formula>
      <formula>$LY$28</formula>
    </cfRule>
    <cfRule type="cellIs" dxfId="224" priority="112473" operator="between">
      <formula>$LY$26</formula>
      <formula>$LY$27</formula>
    </cfRule>
  </conditionalFormatting>
  <conditionalFormatting sqref="MV1:MV1048576 MY1:MY1048576 NC1:NC1048576 NF1:NF1048576">
    <cfRule type="cellIs" dxfId="223" priority="112518" operator="between">
      <formula>$NG$29</formula>
      <formula>1000</formula>
    </cfRule>
    <cfRule type="cellIs" dxfId="222" priority="112519" operator="between">
      <formula>$NG$28</formula>
      <formula>$NG$29</formula>
    </cfRule>
    <cfRule type="cellIs" dxfId="221" priority="112520" operator="between">
      <formula>$NG$27</formula>
      <formula>$NG$28</formula>
    </cfRule>
    <cfRule type="cellIs" dxfId="220" priority="112521" operator="between">
      <formula>$NG$26</formula>
      <formula>$NG$27</formula>
    </cfRule>
  </conditionalFormatting>
  <conditionalFormatting sqref="OB1:OB1048576 OE1:OE1048576 OI1:OI1048576 OL1:OL1048576">
    <cfRule type="cellIs" dxfId="219" priority="112566" operator="between">
      <formula>$OO$25</formula>
      <formula>1000</formula>
    </cfRule>
    <cfRule type="cellIs" dxfId="218" priority="112567" operator="between">
      <formula>$OO$24</formula>
      <formula>$OO$25</formula>
    </cfRule>
    <cfRule type="cellIs" dxfId="217" priority="112568" operator="between">
      <formula>$OO$23</formula>
      <formula>$OO$24</formula>
    </cfRule>
    <cfRule type="cellIs" dxfId="216" priority="112569" operator="between">
      <formula>$OO$22</formula>
      <formula>$OO$23</formula>
    </cfRule>
  </conditionalFormatting>
  <conditionalFormatting sqref="OD1:OD1048576 OG1:OG1048576 OK1:OK1048576 ON1:ON1048576">
    <cfRule type="cellIs" dxfId="215" priority="112614" operator="between">
      <formula>$OO$29</formula>
      <formula>1000</formula>
    </cfRule>
    <cfRule type="cellIs" dxfId="214" priority="112615" operator="between">
      <formula>$OO$28</formula>
      <formula>$OO$29</formula>
    </cfRule>
    <cfRule type="cellIs" dxfId="213" priority="112616" operator="between">
      <formula>$OO$27</formula>
      <formula>$OO$28</formula>
    </cfRule>
    <cfRule type="cellIs" dxfId="212" priority="112617" operator="between">
      <formula>$OO$26</formula>
      <formula>$OO$27</formula>
    </cfRule>
  </conditionalFormatting>
  <conditionalFormatting sqref="PJ1:PJ1048576 PM1:PM1048576 PQ1:PQ1048576 PT1:PT1048576">
    <cfRule type="cellIs" dxfId="211" priority="112662" operator="between">
      <formula>$PW$25</formula>
      <formula>1000</formula>
    </cfRule>
    <cfRule type="cellIs" dxfId="210" priority="112663" operator="between">
      <formula>$PW$24</formula>
      <formula>$PW$25</formula>
    </cfRule>
    <cfRule type="cellIs" dxfId="209" priority="112664" operator="between">
      <formula>$PW$23</formula>
      <formula>$PW$24</formula>
    </cfRule>
    <cfRule type="cellIs" dxfId="208" priority="112665" operator="between">
      <formula>$PW$22</formula>
      <formula>$PW$23</formula>
    </cfRule>
  </conditionalFormatting>
  <conditionalFormatting sqref="PL1:PL1048576 PO1:PO1048576 PS1:PS1048576 PV1:PV1048576">
    <cfRule type="cellIs" dxfId="207" priority="112710" operator="between">
      <formula>$PW$29</formula>
      <formula>1000</formula>
    </cfRule>
    <cfRule type="cellIs" dxfId="206" priority="112711" operator="between">
      <formula>$PW$28</formula>
      <formula>$PW$29</formula>
    </cfRule>
    <cfRule type="cellIs" dxfId="205" priority="112712" operator="between">
      <formula>$PW$27</formula>
      <formula>$PW$28</formula>
    </cfRule>
    <cfRule type="cellIs" dxfId="204" priority="112713" operator="between">
      <formula>$PW$26</formula>
      <formula>$PW$27</formula>
    </cfRule>
  </conditionalFormatting>
  <conditionalFormatting sqref="QR1:QR1048576 QU1:QU1048576 QY1:QY1048576 RB1:RB1048576">
    <cfRule type="cellIs" dxfId="203" priority="112758" operator="between">
      <formula>$RE$25</formula>
      <formula>1000</formula>
    </cfRule>
    <cfRule type="cellIs" dxfId="202" priority="112759" operator="between">
      <formula>$RE$24</formula>
      <formula>$RE$25</formula>
    </cfRule>
    <cfRule type="cellIs" dxfId="201" priority="112760" operator="between">
      <formula>$RE$23</formula>
      <formula>$RE$24</formula>
    </cfRule>
    <cfRule type="cellIs" dxfId="200" priority="112761" operator="between">
      <formula>$RE$22</formula>
      <formula>$RE$23</formula>
    </cfRule>
  </conditionalFormatting>
  <conditionalFormatting sqref="QT1:QT1048576 QW1:QW1048576 RA1:RA1048576 RD1:RD1048576">
    <cfRule type="cellIs" dxfId="199" priority="112806" operator="between">
      <formula>$RE$29</formula>
      <formula>1000</formula>
    </cfRule>
    <cfRule type="cellIs" dxfId="198" priority="112807" operator="between">
      <formula>$RE$28</formula>
      <formula>$RE$29</formula>
    </cfRule>
    <cfRule type="cellIs" dxfId="197" priority="112808" operator="between">
      <formula>$RE$27</formula>
      <formula>$RE$28</formula>
    </cfRule>
    <cfRule type="cellIs" dxfId="196" priority="112809" operator="between">
      <formula>$RE$26</formula>
      <formula>$RE$27</formula>
    </cfRule>
  </conditionalFormatting>
  <conditionalFormatting sqref="RZ1:RZ1048576 SC1:SC1048576 SG1:SG1048576 SJ1:SJ1048576 TK1:TK29 TO1:TO29 TR1:TR29 US1:US29 UW1:UW29 UZ1:UZ29 WA1:WA29 WE1:WE29 WH1:WH29 TH1:TH29 UP1:UP29 VX1:VX29">
    <cfRule type="cellIs" dxfId="195" priority="112854" operator="between">
      <formula>$SM$25</formula>
      <formula>1000</formula>
    </cfRule>
    <cfRule type="cellIs" dxfId="194" priority="112855" operator="between">
      <formula>$SM$24</formula>
      <formula>$SM$25</formula>
    </cfRule>
    <cfRule type="cellIs" dxfId="193" priority="112856" operator="between">
      <formula>$SM$23</formula>
      <formula>$SM$24</formula>
    </cfRule>
    <cfRule type="cellIs" dxfId="192" priority="112857" operator="between">
      <formula>$SM$22</formula>
      <formula>$SM$23</formula>
    </cfRule>
  </conditionalFormatting>
  <conditionalFormatting sqref="SB1:SB1048576 SE1:SE1048576 SI1:SI1048576 SL1:SL1048576 TM1:TM29 TQ1:TQ29 TT1:TT29 UU1:UU29 UY1:UY29 VB1:VB29 WC1:WC29 WG1:WG29 WJ1:WJ29 TJ1:TJ29 UR1:UR29 VZ1:VZ29">
    <cfRule type="cellIs" dxfId="191" priority="112998" operator="between">
      <formula>$SM$29</formula>
      <formula>1000</formula>
    </cfRule>
    <cfRule type="cellIs" dxfId="190" priority="112999" operator="between">
      <formula>$SM$28</formula>
      <formula>$SM$29</formula>
    </cfRule>
    <cfRule type="cellIs" dxfId="189" priority="113000" operator="between">
      <formula>$SM$27</formula>
      <formula>$SM$28</formula>
    </cfRule>
    <cfRule type="cellIs" dxfId="188" priority="113001" operator="between">
      <formula>$SM$26</formula>
      <formula>$SM$27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8" t="s">
        <v>11</v>
      </c>
      <c r="H1" s="67" t="s">
        <v>12</v>
      </c>
      <c r="I1" s="68" t="s">
        <v>85</v>
      </c>
      <c r="J1" s="73" t="s">
        <v>116</v>
      </c>
      <c r="K1" s="69" t="s">
        <v>32</v>
      </c>
      <c r="L1" s="73" t="s">
        <v>117</v>
      </c>
      <c r="M1" s="69" t="s">
        <v>32</v>
      </c>
      <c r="N1" s="73" t="s">
        <v>118</v>
      </c>
      <c r="O1" s="69" t="s">
        <v>32</v>
      </c>
      <c r="P1" s="69" t="s">
        <v>13</v>
      </c>
      <c r="Q1" s="69" t="s">
        <v>32</v>
      </c>
      <c r="R1" s="72" t="s">
        <v>14</v>
      </c>
      <c r="S1" s="69" t="s">
        <v>33</v>
      </c>
      <c r="T1" s="69" t="s">
        <v>32</v>
      </c>
      <c r="U1" s="70" t="s">
        <v>197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266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62</v>
      </c>
      <c r="DE1" s="76"/>
      <c r="DF1" s="76"/>
      <c r="DG1" s="70" t="s">
        <v>192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216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279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278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5" t="s">
        <v>66</v>
      </c>
      <c r="TL1" s="75"/>
      <c r="TM1" s="75"/>
      <c r="TN1" s="75"/>
      <c r="TO1" s="75"/>
      <c r="TP1" s="75"/>
      <c r="TQ1" s="75"/>
      <c r="TR1" s="75"/>
      <c r="TS1" s="75"/>
      <c r="TT1" s="75"/>
      <c r="TU1" s="75"/>
      <c r="TV1" s="75"/>
      <c r="TW1" s="75"/>
      <c r="TX1" s="75"/>
      <c r="TY1" s="75"/>
      <c r="TZ1" s="75"/>
      <c r="UA1" s="75"/>
      <c r="UB1" s="75"/>
      <c r="UC1" s="75"/>
      <c r="UD1" s="75"/>
      <c r="UE1" s="75"/>
      <c r="UF1" s="75"/>
      <c r="UG1" s="75"/>
      <c r="UH1" s="75"/>
      <c r="UI1" s="75"/>
      <c r="UJ1" s="75"/>
      <c r="UK1" s="75"/>
      <c r="UL1" s="75"/>
      <c r="UM1" s="75"/>
    </row>
    <row r="2" spans="1:559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108</v>
      </c>
      <c r="V2" s="71"/>
      <c r="W2" s="71"/>
      <c r="X2" s="71"/>
      <c r="Y2" s="71" t="s">
        <v>109</v>
      </c>
      <c r="Z2" s="71"/>
      <c r="AA2" s="71"/>
      <c r="AB2" s="71"/>
      <c r="AC2" s="71" t="s">
        <v>110</v>
      </c>
      <c r="AD2" s="71"/>
      <c r="AE2" s="71"/>
      <c r="AF2" s="71"/>
      <c r="AG2" s="71" t="s">
        <v>111</v>
      </c>
      <c r="AH2" s="71"/>
      <c r="AI2" s="71"/>
      <c r="AJ2" s="71"/>
      <c r="AK2" s="78" t="s">
        <v>112</v>
      </c>
      <c r="AL2" s="78"/>
      <c r="AM2" s="78"/>
      <c r="AN2" s="78"/>
      <c r="AO2" s="14"/>
      <c r="AP2" s="14" t="s">
        <v>113</v>
      </c>
      <c r="AQ2" s="14" t="s">
        <v>114</v>
      </c>
      <c r="AR2" s="14" t="s">
        <v>110</v>
      </c>
      <c r="AS2" s="14" t="s">
        <v>119</v>
      </c>
      <c r="AT2" s="14" t="s">
        <v>24</v>
      </c>
      <c r="AU2" s="14" t="s">
        <v>68</v>
      </c>
      <c r="AV2" s="14" t="s">
        <v>115</v>
      </c>
      <c r="AW2" s="14" t="s">
        <v>18</v>
      </c>
      <c r="AX2" s="74" t="s">
        <v>108</v>
      </c>
      <c r="AY2" s="74"/>
      <c r="AZ2" s="74"/>
      <c r="BA2" s="74"/>
      <c r="BB2" s="74" t="s">
        <v>109</v>
      </c>
      <c r="BC2" s="74"/>
      <c r="BD2" s="74"/>
      <c r="BE2" s="74"/>
      <c r="BF2" s="74" t="s">
        <v>110</v>
      </c>
      <c r="BG2" s="74"/>
      <c r="BH2" s="74"/>
      <c r="BI2" s="74"/>
      <c r="BJ2" s="74" t="s">
        <v>111</v>
      </c>
      <c r="BK2" s="74"/>
      <c r="BL2" s="74"/>
      <c r="BM2" s="74"/>
      <c r="BN2" s="77" t="s">
        <v>112</v>
      </c>
      <c r="BO2" s="77"/>
      <c r="BP2" s="77"/>
      <c r="BQ2" s="77"/>
      <c r="BR2" s="13"/>
      <c r="BS2" s="13" t="s">
        <v>113</v>
      </c>
      <c r="BT2" s="13" t="s">
        <v>114</v>
      </c>
      <c r="BU2" s="13" t="s">
        <v>110</v>
      </c>
      <c r="BV2" s="13" t="s">
        <v>119</v>
      </c>
      <c r="BW2" s="13" t="s">
        <v>24</v>
      </c>
      <c r="BX2" s="13" t="s">
        <v>68</v>
      </c>
      <c r="BY2" s="13" t="s">
        <v>115</v>
      </c>
      <c r="BZ2" s="13" t="s">
        <v>18</v>
      </c>
      <c r="CA2" s="71" t="s">
        <v>108</v>
      </c>
      <c r="CB2" s="71"/>
      <c r="CC2" s="71"/>
      <c r="CD2" s="71"/>
      <c r="CE2" s="71" t="s">
        <v>109</v>
      </c>
      <c r="CF2" s="71"/>
      <c r="CG2" s="71"/>
      <c r="CH2" s="71"/>
      <c r="CI2" s="71" t="s">
        <v>110</v>
      </c>
      <c r="CJ2" s="71"/>
      <c r="CK2" s="71"/>
      <c r="CL2" s="71"/>
      <c r="CM2" s="71" t="s">
        <v>111</v>
      </c>
      <c r="CN2" s="71"/>
      <c r="CO2" s="71"/>
      <c r="CP2" s="71"/>
      <c r="CQ2" s="78" t="s">
        <v>112</v>
      </c>
      <c r="CR2" s="78"/>
      <c r="CS2" s="78"/>
      <c r="CT2" s="78"/>
      <c r="CU2" s="14"/>
      <c r="CV2" s="14" t="s">
        <v>113</v>
      </c>
      <c r="CW2" s="14" t="s">
        <v>114</v>
      </c>
      <c r="CX2" s="14" t="s">
        <v>110</v>
      </c>
      <c r="CY2" s="14" t="s">
        <v>119</v>
      </c>
      <c r="CZ2" s="14" t="s">
        <v>24</v>
      </c>
      <c r="DA2" s="14" t="s">
        <v>68</v>
      </c>
      <c r="DB2" s="14" t="s">
        <v>115</v>
      </c>
      <c r="DC2" s="14" t="s">
        <v>18</v>
      </c>
      <c r="DD2" s="50" t="s">
        <v>114</v>
      </c>
      <c r="DE2" s="50" t="s">
        <v>110</v>
      </c>
      <c r="DF2" s="50" t="s">
        <v>23</v>
      </c>
      <c r="DG2" s="71" t="s">
        <v>108</v>
      </c>
      <c r="DH2" s="71"/>
      <c r="DI2" s="71"/>
      <c r="DJ2" s="71"/>
      <c r="DK2" s="71" t="s">
        <v>109</v>
      </c>
      <c r="DL2" s="71"/>
      <c r="DM2" s="71"/>
      <c r="DN2" s="71"/>
      <c r="DO2" s="71" t="s">
        <v>110</v>
      </c>
      <c r="DP2" s="71"/>
      <c r="DQ2" s="71"/>
      <c r="DR2" s="71"/>
      <c r="DS2" s="71" t="s">
        <v>111</v>
      </c>
      <c r="DT2" s="71"/>
      <c r="DU2" s="71"/>
      <c r="DV2" s="71"/>
      <c r="DW2" s="79" t="s">
        <v>112</v>
      </c>
      <c r="DX2" s="79"/>
      <c r="DY2" s="79"/>
      <c r="DZ2" s="79"/>
      <c r="EA2" s="14" t="s">
        <v>113</v>
      </c>
      <c r="EB2" s="14" t="s">
        <v>114</v>
      </c>
      <c r="EC2" s="14" t="s">
        <v>110</v>
      </c>
      <c r="ED2" s="14" t="s">
        <v>119</v>
      </c>
      <c r="EE2" s="14" t="s">
        <v>24</v>
      </c>
      <c r="EF2" s="14" t="s">
        <v>68</v>
      </c>
      <c r="EG2" s="14" t="s">
        <v>115</v>
      </c>
      <c r="EH2" s="14" t="s">
        <v>18</v>
      </c>
      <c r="EI2" s="74" t="s">
        <v>108</v>
      </c>
      <c r="EJ2" s="74"/>
      <c r="EK2" s="74"/>
      <c r="EL2" s="74"/>
      <c r="EM2" s="74" t="s">
        <v>109</v>
      </c>
      <c r="EN2" s="74"/>
      <c r="EO2" s="74"/>
      <c r="EP2" s="74"/>
      <c r="EQ2" s="74" t="s">
        <v>110</v>
      </c>
      <c r="ER2" s="74"/>
      <c r="ES2" s="74"/>
      <c r="ET2" s="74"/>
      <c r="EU2" s="74" t="s">
        <v>111</v>
      </c>
      <c r="EV2" s="74"/>
      <c r="EW2" s="74"/>
      <c r="EX2" s="74"/>
      <c r="EY2" s="77" t="s">
        <v>112</v>
      </c>
      <c r="EZ2" s="77"/>
      <c r="FA2" s="77"/>
      <c r="FB2" s="77"/>
      <c r="FC2" s="13" t="s">
        <v>113</v>
      </c>
      <c r="FD2" s="13" t="s">
        <v>114</v>
      </c>
      <c r="FE2" s="13" t="s">
        <v>110</v>
      </c>
      <c r="FF2" s="13" t="s">
        <v>119</v>
      </c>
      <c r="FG2" s="13" t="s">
        <v>24</v>
      </c>
      <c r="FH2" s="13" t="s">
        <v>68</v>
      </c>
      <c r="FI2" s="13" t="s">
        <v>115</v>
      </c>
      <c r="FJ2" s="13" t="s">
        <v>18</v>
      </c>
      <c r="FK2" s="71" t="s">
        <v>108</v>
      </c>
      <c r="FL2" s="71"/>
      <c r="FM2" s="71"/>
      <c r="FN2" s="71"/>
      <c r="FO2" s="71" t="s">
        <v>109</v>
      </c>
      <c r="FP2" s="71"/>
      <c r="FQ2" s="71"/>
      <c r="FR2" s="71"/>
      <c r="FS2" s="71" t="s">
        <v>110</v>
      </c>
      <c r="FT2" s="71"/>
      <c r="FU2" s="71"/>
      <c r="FV2" s="71"/>
      <c r="FW2" s="71" t="s">
        <v>111</v>
      </c>
      <c r="FX2" s="71"/>
      <c r="FY2" s="71"/>
      <c r="FZ2" s="71"/>
      <c r="GA2" s="79" t="s">
        <v>112</v>
      </c>
      <c r="GB2" s="79"/>
      <c r="GC2" s="79"/>
      <c r="GD2" s="79"/>
      <c r="GE2" s="14" t="s">
        <v>113</v>
      </c>
      <c r="GF2" s="14" t="s">
        <v>114</v>
      </c>
      <c r="GG2" s="14" t="s">
        <v>110</v>
      </c>
      <c r="GH2" s="14" t="s">
        <v>119</v>
      </c>
      <c r="GI2" s="14" t="s">
        <v>24</v>
      </c>
      <c r="GJ2" s="14" t="s">
        <v>68</v>
      </c>
      <c r="GK2" s="14" t="s">
        <v>115</v>
      </c>
      <c r="GL2" s="14" t="s">
        <v>18</v>
      </c>
      <c r="GM2" s="74" t="s">
        <v>108</v>
      </c>
      <c r="GN2" s="74"/>
      <c r="GO2" s="74"/>
      <c r="GP2" s="74"/>
      <c r="GQ2" s="74" t="s">
        <v>109</v>
      </c>
      <c r="GR2" s="74"/>
      <c r="GS2" s="74"/>
      <c r="GT2" s="74"/>
      <c r="GU2" s="74" t="s">
        <v>110</v>
      </c>
      <c r="GV2" s="74"/>
      <c r="GW2" s="74"/>
      <c r="GX2" s="74"/>
      <c r="GY2" s="74" t="s">
        <v>111</v>
      </c>
      <c r="GZ2" s="74"/>
      <c r="HA2" s="74"/>
      <c r="HB2" s="74"/>
      <c r="HC2" s="77" t="s">
        <v>112</v>
      </c>
      <c r="HD2" s="77"/>
      <c r="HE2" s="77"/>
      <c r="HF2" s="77"/>
      <c r="HG2" s="13" t="s">
        <v>113</v>
      </c>
      <c r="HH2" s="13" t="s">
        <v>114</v>
      </c>
      <c r="HI2" s="13" t="s">
        <v>110</v>
      </c>
      <c r="HJ2" s="13" t="s">
        <v>119</v>
      </c>
      <c r="HK2" s="13" t="s">
        <v>24</v>
      </c>
      <c r="HL2" s="13" t="s">
        <v>68</v>
      </c>
      <c r="HM2" s="13" t="s">
        <v>115</v>
      </c>
      <c r="HN2" s="13" t="s">
        <v>18</v>
      </c>
      <c r="HO2" s="71" t="s">
        <v>108</v>
      </c>
      <c r="HP2" s="71"/>
      <c r="HQ2" s="71"/>
      <c r="HR2" s="71"/>
      <c r="HS2" s="71" t="s">
        <v>109</v>
      </c>
      <c r="HT2" s="71"/>
      <c r="HU2" s="71"/>
      <c r="HV2" s="71"/>
      <c r="HW2" s="71" t="s">
        <v>110</v>
      </c>
      <c r="HX2" s="71"/>
      <c r="HY2" s="71"/>
      <c r="HZ2" s="71"/>
      <c r="IA2" s="71" t="s">
        <v>111</v>
      </c>
      <c r="IB2" s="71"/>
      <c r="IC2" s="71"/>
      <c r="ID2" s="71"/>
      <c r="IE2" s="79" t="s">
        <v>112</v>
      </c>
      <c r="IF2" s="79"/>
      <c r="IG2" s="79"/>
      <c r="IH2" s="79"/>
      <c r="II2" s="14" t="s">
        <v>113</v>
      </c>
      <c r="IJ2" s="14" t="s">
        <v>114</v>
      </c>
      <c r="IK2" s="14" t="s">
        <v>110</v>
      </c>
      <c r="IL2" s="14" t="s">
        <v>119</v>
      </c>
      <c r="IM2" s="14" t="s">
        <v>24</v>
      </c>
      <c r="IN2" s="14" t="s">
        <v>68</v>
      </c>
      <c r="IO2" s="14" t="s">
        <v>115</v>
      </c>
      <c r="IP2" s="14" t="s">
        <v>18</v>
      </c>
      <c r="IQ2" s="74" t="s">
        <v>108</v>
      </c>
      <c r="IR2" s="74"/>
      <c r="IS2" s="74"/>
      <c r="IT2" s="74"/>
      <c r="IU2" s="74" t="s">
        <v>109</v>
      </c>
      <c r="IV2" s="74"/>
      <c r="IW2" s="74"/>
      <c r="IX2" s="74"/>
      <c r="IY2" s="74" t="s">
        <v>110</v>
      </c>
      <c r="IZ2" s="74"/>
      <c r="JA2" s="74"/>
      <c r="JB2" s="74"/>
      <c r="JC2" s="74" t="s">
        <v>111</v>
      </c>
      <c r="JD2" s="74"/>
      <c r="JE2" s="74"/>
      <c r="JF2" s="74"/>
      <c r="JG2" s="77" t="s">
        <v>112</v>
      </c>
      <c r="JH2" s="77"/>
      <c r="JI2" s="77"/>
      <c r="JJ2" s="77"/>
      <c r="JK2" s="13" t="s">
        <v>113</v>
      </c>
      <c r="JL2" s="13" t="s">
        <v>114</v>
      </c>
      <c r="JM2" s="13" t="s">
        <v>110</v>
      </c>
      <c r="JN2" s="13" t="s">
        <v>119</v>
      </c>
      <c r="JO2" s="13" t="s">
        <v>24</v>
      </c>
      <c r="JP2" s="13" t="s">
        <v>68</v>
      </c>
      <c r="JQ2" s="13" t="s">
        <v>115</v>
      </c>
      <c r="JR2" s="13" t="s">
        <v>18</v>
      </c>
      <c r="JS2" s="71" t="s">
        <v>108</v>
      </c>
      <c r="JT2" s="71"/>
      <c r="JU2" s="71"/>
      <c r="JV2" s="71"/>
      <c r="JW2" s="71" t="s">
        <v>109</v>
      </c>
      <c r="JX2" s="71"/>
      <c r="JY2" s="71"/>
      <c r="JZ2" s="71"/>
      <c r="KA2" s="71" t="s">
        <v>110</v>
      </c>
      <c r="KB2" s="71"/>
      <c r="KC2" s="71"/>
      <c r="KD2" s="71"/>
      <c r="KE2" s="71" t="s">
        <v>111</v>
      </c>
      <c r="KF2" s="71"/>
      <c r="KG2" s="71"/>
      <c r="KH2" s="71"/>
      <c r="KI2" s="79" t="s">
        <v>112</v>
      </c>
      <c r="KJ2" s="79"/>
      <c r="KK2" s="79"/>
      <c r="KL2" s="79"/>
      <c r="KM2" s="14" t="s">
        <v>113</v>
      </c>
      <c r="KN2" s="14" t="s">
        <v>114</v>
      </c>
      <c r="KO2" s="14" t="s">
        <v>110</v>
      </c>
      <c r="KP2" s="14" t="s">
        <v>119</v>
      </c>
      <c r="KQ2" s="14" t="s">
        <v>24</v>
      </c>
      <c r="KR2" s="14" t="s">
        <v>68</v>
      </c>
      <c r="KS2" s="14" t="s">
        <v>115</v>
      </c>
      <c r="KT2" s="14" t="s">
        <v>18</v>
      </c>
      <c r="KU2" s="74" t="s">
        <v>108</v>
      </c>
      <c r="KV2" s="74"/>
      <c r="KW2" s="74"/>
      <c r="KX2" s="74"/>
      <c r="KY2" s="74" t="s">
        <v>109</v>
      </c>
      <c r="KZ2" s="74"/>
      <c r="LA2" s="74"/>
      <c r="LB2" s="74"/>
      <c r="LC2" s="74" t="s">
        <v>110</v>
      </c>
      <c r="LD2" s="74"/>
      <c r="LE2" s="74"/>
      <c r="LF2" s="74"/>
      <c r="LG2" s="74" t="s">
        <v>111</v>
      </c>
      <c r="LH2" s="74"/>
      <c r="LI2" s="74"/>
      <c r="LJ2" s="74"/>
      <c r="LK2" s="77" t="s">
        <v>112</v>
      </c>
      <c r="LL2" s="77"/>
      <c r="LM2" s="77"/>
      <c r="LN2" s="77"/>
      <c r="LO2" s="13" t="s">
        <v>113</v>
      </c>
      <c r="LP2" s="13" t="s">
        <v>114</v>
      </c>
      <c r="LQ2" s="13" t="s">
        <v>110</v>
      </c>
      <c r="LR2" s="13" t="s">
        <v>119</v>
      </c>
      <c r="LS2" s="13" t="s">
        <v>24</v>
      </c>
      <c r="LT2" s="13" t="s">
        <v>68</v>
      </c>
      <c r="LU2" s="13" t="s">
        <v>115</v>
      </c>
      <c r="LV2" s="13" t="s">
        <v>18</v>
      </c>
      <c r="LW2" s="71" t="s">
        <v>108</v>
      </c>
      <c r="LX2" s="71"/>
      <c r="LY2" s="71"/>
      <c r="LZ2" s="71"/>
      <c r="MA2" s="71" t="s">
        <v>109</v>
      </c>
      <c r="MB2" s="71"/>
      <c r="MC2" s="71"/>
      <c r="MD2" s="71"/>
      <c r="ME2" s="71" t="s">
        <v>110</v>
      </c>
      <c r="MF2" s="71"/>
      <c r="MG2" s="71"/>
      <c r="MH2" s="71"/>
      <c r="MI2" s="71" t="s">
        <v>111</v>
      </c>
      <c r="MJ2" s="71"/>
      <c r="MK2" s="71"/>
      <c r="ML2" s="71"/>
      <c r="MM2" s="79" t="s">
        <v>112</v>
      </c>
      <c r="MN2" s="79"/>
      <c r="MO2" s="79"/>
      <c r="MP2" s="79"/>
      <c r="MQ2" s="14" t="s">
        <v>113</v>
      </c>
      <c r="MR2" s="14" t="s">
        <v>114</v>
      </c>
      <c r="MS2" s="14" t="s">
        <v>110</v>
      </c>
      <c r="MT2" s="14" t="s">
        <v>119</v>
      </c>
      <c r="MU2" s="14" t="s">
        <v>24</v>
      </c>
      <c r="MV2" s="14" t="s">
        <v>68</v>
      </c>
      <c r="MW2" s="14" t="s">
        <v>115</v>
      </c>
      <c r="MX2" s="14" t="s">
        <v>18</v>
      </c>
      <c r="MY2" s="74" t="s">
        <v>108</v>
      </c>
      <c r="MZ2" s="74"/>
      <c r="NA2" s="74"/>
      <c r="NB2" s="74"/>
      <c r="NC2" s="74" t="s">
        <v>109</v>
      </c>
      <c r="ND2" s="74"/>
      <c r="NE2" s="74"/>
      <c r="NF2" s="74"/>
      <c r="NG2" s="74" t="s">
        <v>110</v>
      </c>
      <c r="NH2" s="74"/>
      <c r="NI2" s="74"/>
      <c r="NJ2" s="74"/>
      <c r="NK2" s="74" t="s">
        <v>111</v>
      </c>
      <c r="NL2" s="74"/>
      <c r="NM2" s="74"/>
      <c r="NN2" s="74"/>
      <c r="NO2" s="77" t="s">
        <v>112</v>
      </c>
      <c r="NP2" s="77"/>
      <c r="NQ2" s="77"/>
      <c r="NR2" s="77"/>
      <c r="NS2" s="13" t="s">
        <v>113</v>
      </c>
      <c r="NT2" s="13" t="s">
        <v>114</v>
      </c>
      <c r="NU2" s="13" t="s">
        <v>110</v>
      </c>
      <c r="NV2" s="13" t="s">
        <v>119</v>
      </c>
      <c r="NW2" s="13" t="s">
        <v>24</v>
      </c>
      <c r="NX2" s="13" t="s">
        <v>68</v>
      </c>
      <c r="NY2" s="13" t="s">
        <v>115</v>
      </c>
      <c r="NZ2" s="13" t="s">
        <v>18</v>
      </c>
      <c r="OA2" s="71" t="s">
        <v>108</v>
      </c>
      <c r="OB2" s="71"/>
      <c r="OC2" s="71"/>
      <c r="OD2" s="71"/>
      <c r="OE2" s="71" t="s">
        <v>109</v>
      </c>
      <c r="OF2" s="71"/>
      <c r="OG2" s="71"/>
      <c r="OH2" s="71"/>
      <c r="OI2" s="71" t="s">
        <v>110</v>
      </c>
      <c r="OJ2" s="71"/>
      <c r="OK2" s="71"/>
      <c r="OL2" s="71"/>
      <c r="OM2" s="71" t="s">
        <v>111</v>
      </c>
      <c r="ON2" s="71"/>
      <c r="OO2" s="71"/>
      <c r="OP2" s="71"/>
      <c r="OQ2" s="79" t="s">
        <v>112</v>
      </c>
      <c r="OR2" s="79"/>
      <c r="OS2" s="79"/>
      <c r="OT2" s="79"/>
      <c r="OU2" s="14" t="s">
        <v>113</v>
      </c>
      <c r="OV2" s="14" t="s">
        <v>114</v>
      </c>
      <c r="OW2" s="14" t="s">
        <v>110</v>
      </c>
      <c r="OX2" s="14" t="s">
        <v>119</v>
      </c>
      <c r="OY2" s="14" t="s">
        <v>24</v>
      </c>
      <c r="OZ2" s="14" t="s">
        <v>68</v>
      </c>
      <c r="PA2" s="14" t="s">
        <v>115</v>
      </c>
      <c r="PB2" s="14" t="s">
        <v>18</v>
      </c>
      <c r="PC2" s="74" t="s">
        <v>108</v>
      </c>
      <c r="PD2" s="74"/>
      <c r="PE2" s="74"/>
      <c r="PF2" s="74"/>
      <c r="PG2" s="74" t="s">
        <v>109</v>
      </c>
      <c r="PH2" s="74"/>
      <c r="PI2" s="74"/>
      <c r="PJ2" s="74"/>
      <c r="PK2" s="74" t="s">
        <v>110</v>
      </c>
      <c r="PL2" s="74"/>
      <c r="PM2" s="74"/>
      <c r="PN2" s="74"/>
      <c r="PO2" s="74" t="s">
        <v>111</v>
      </c>
      <c r="PP2" s="74"/>
      <c r="PQ2" s="74"/>
      <c r="PR2" s="74"/>
      <c r="PS2" s="77" t="s">
        <v>112</v>
      </c>
      <c r="PT2" s="77"/>
      <c r="PU2" s="77"/>
      <c r="PV2" s="77"/>
      <c r="PW2" s="13" t="s">
        <v>113</v>
      </c>
      <c r="PX2" s="13" t="s">
        <v>114</v>
      </c>
      <c r="PY2" s="13" t="s">
        <v>110</v>
      </c>
      <c r="PZ2" s="13" t="s">
        <v>119</v>
      </c>
      <c r="QA2" s="13" t="s">
        <v>24</v>
      </c>
      <c r="QB2" s="13" t="s">
        <v>68</v>
      </c>
      <c r="QC2" s="13" t="s">
        <v>115</v>
      </c>
      <c r="QD2" s="13" t="s">
        <v>18</v>
      </c>
      <c r="QE2" s="71" t="s">
        <v>108</v>
      </c>
      <c r="QF2" s="71"/>
      <c r="QG2" s="71"/>
      <c r="QH2" s="71"/>
      <c r="QI2" s="71" t="s">
        <v>109</v>
      </c>
      <c r="QJ2" s="71"/>
      <c r="QK2" s="71"/>
      <c r="QL2" s="71"/>
      <c r="QM2" s="71" t="s">
        <v>110</v>
      </c>
      <c r="QN2" s="71"/>
      <c r="QO2" s="71"/>
      <c r="QP2" s="71"/>
      <c r="QQ2" s="71" t="s">
        <v>111</v>
      </c>
      <c r="QR2" s="71"/>
      <c r="QS2" s="71"/>
      <c r="QT2" s="71"/>
      <c r="QU2" s="79" t="s">
        <v>112</v>
      </c>
      <c r="QV2" s="79"/>
      <c r="QW2" s="79"/>
      <c r="QX2" s="79"/>
      <c r="QY2" s="14" t="s">
        <v>113</v>
      </c>
      <c r="QZ2" s="14" t="s">
        <v>114</v>
      </c>
      <c r="RA2" s="14" t="s">
        <v>110</v>
      </c>
      <c r="RB2" s="14" t="s">
        <v>119</v>
      </c>
      <c r="RC2" s="14" t="s">
        <v>24</v>
      </c>
      <c r="RD2" s="14" t="s">
        <v>68</v>
      </c>
      <c r="RE2" s="14" t="s">
        <v>115</v>
      </c>
      <c r="RF2" s="14" t="s">
        <v>18</v>
      </c>
      <c r="RG2" s="74" t="s">
        <v>108</v>
      </c>
      <c r="RH2" s="74"/>
      <c r="RI2" s="74"/>
      <c r="RJ2" s="74"/>
      <c r="RK2" s="74" t="s">
        <v>109</v>
      </c>
      <c r="RL2" s="74"/>
      <c r="RM2" s="74"/>
      <c r="RN2" s="74"/>
      <c r="RO2" s="74" t="s">
        <v>110</v>
      </c>
      <c r="RP2" s="74"/>
      <c r="RQ2" s="74"/>
      <c r="RR2" s="74"/>
      <c r="RS2" s="74" t="s">
        <v>111</v>
      </c>
      <c r="RT2" s="74"/>
      <c r="RU2" s="74"/>
      <c r="RV2" s="74"/>
      <c r="RW2" s="77" t="s">
        <v>112</v>
      </c>
      <c r="RX2" s="77"/>
      <c r="RY2" s="77"/>
      <c r="RZ2" s="77"/>
      <c r="SA2" s="13" t="s">
        <v>113</v>
      </c>
      <c r="SB2" s="13" t="s">
        <v>114</v>
      </c>
      <c r="SC2" s="13" t="s">
        <v>110</v>
      </c>
      <c r="SD2" s="13" t="s">
        <v>119</v>
      </c>
      <c r="SE2" s="13" t="s">
        <v>24</v>
      </c>
      <c r="SF2" s="13" t="s">
        <v>68</v>
      </c>
      <c r="SG2" s="13" t="s">
        <v>115</v>
      </c>
      <c r="SH2" s="13" t="s">
        <v>18</v>
      </c>
      <c r="SI2" s="71" t="s">
        <v>108</v>
      </c>
      <c r="SJ2" s="71"/>
      <c r="SK2" s="71"/>
      <c r="SL2" s="71"/>
      <c r="SM2" s="71" t="s">
        <v>109</v>
      </c>
      <c r="SN2" s="71"/>
      <c r="SO2" s="71"/>
      <c r="SP2" s="71"/>
      <c r="SQ2" s="71" t="s">
        <v>110</v>
      </c>
      <c r="SR2" s="71"/>
      <c r="SS2" s="71"/>
      <c r="ST2" s="71"/>
      <c r="SU2" s="71" t="s">
        <v>111</v>
      </c>
      <c r="SV2" s="71"/>
      <c r="SW2" s="71"/>
      <c r="SX2" s="71"/>
      <c r="SY2" s="79" t="s">
        <v>112</v>
      </c>
      <c r="SZ2" s="79"/>
      <c r="TA2" s="79"/>
      <c r="TB2" s="79"/>
      <c r="TC2" s="14" t="s">
        <v>113</v>
      </c>
      <c r="TD2" s="14" t="s">
        <v>114</v>
      </c>
      <c r="TE2" s="14" t="s">
        <v>110</v>
      </c>
      <c r="TF2" s="14" t="s">
        <v>119</v>
      </c>
      <c r="TG2" s="14" t="s">
        <v>24</v>
      </c>
      <c r="TH2" s="14" t="s">
        <v>68</v>
      </c>
      <c r="TI2" s="14" t="s">
        <v>115</v>
      </c>
      <c r="TJ2" s="14" t="s">
        <v>18</v>
      </c>
      <c r="TK2" s="74" t="s">
        <v>108</v>
      </c>
      <c r="TL2" s="74"/>
      <c r="TM2" s="74"/>
      <c r="TN2" s="74"/>
      <c r="TO2" s="74" t="s">
        <v>109</v>
      </c>
      <c r="TP2" s="74"/>
      <c r="TQ2" s="74"/>
      <c r="TR2" s="74"/>
      <c r="TS2" s="74" t="s">
        <v>110</v>
      </c>
      <c r="TT2" s="74"/>
      <c r="TU2" s="74"/>
      <c r="TV2" s="74"/>
      <c r="TW2" s="74" t="s">
        <v>111</v>
      </c>
      <c r="TX2" s="74"/>
      <c r="TY2" s="74"/>
      <c r="TZ2" s="74"/>
      <c r="UA2" s="80" t="s">
        <v>112</v>
      </c>
      <c r="UB2" s="80"/>
      <c r="UC2" s="80"/>
      <c r="UD2" s="80"/>
      <c r="UE2" s="13"/>
      <c r="UF2" s="13" t="s">
        <v>113</v>
      </c>
      <c r="UG2" s="13" t="s">
        <v>114</v>
      </c>
      <c r="UH2" s="13" t="s">
        <v>110</v>
      </c>
      <c r="UI2" s="13" t="s">
        <v>119</v>
      </c>
      <c r="UJ2" s="13" t="s">
        <v>24</v>
      </c>
      <c r="UK2" s="13" t="s">
        <v>68</v>
      </c>
      <c r="UL2" s="13" t="s">
        <v>115</v>
      </c>
      <c r="UM2" s="13" t="s">
        <v>18</v>
      </c>
    </row>
    <row r="3" spans="1:559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29</v>
      </c>
      <c r="X3" s="14" t="s">
        <v>30</v>
      </c>
      <c r="Y3" s="14" t="s">
        <v>15</v>
      </c>
      <c r="Z3" s="14" t="s">
        <v>10</v>
      </c>
      <c r="AA3" s="14" t="s">
        <v>29</v>
      </c>
      <c r="AB3" s="14" t="s">
        <v>30</v>
      </c>
      <c r="AC3" s="14" t="s">
        <v>15</v>
      </c>
      <c r="AD3" s="14" t="s">
        <v>10</v>
      </c>
      <c r="AE3" s="14" t="s">
        <v>29</v>
      </c>
      <c r="AF3" s="14" t="s">
        <v>30</v>
      </c>
      <c r="AG3" s="14" t="s">
        <v>15</v>
      </c>
      <c r="AH3" s="14" t="s">
        <v>10</v>
      </c>
      <c r="AI3" s="14" t="s">
        <v>29</v>
      </c>
      <c r="AJ3" s="14" t="s">
        <v>30</v>
      </c>
      <c r="AK3" s="21" t="s">
        <v>15</v>
      </c>
      <c r="AL3" s="21" t="s">
        <v>10</v>
      </c>
      <c r="AM3" s="21" t="s">
        <v>29</v>
      </c>
      <c r="AN3" s="21" t="s">
        <v>30</v>
      </c>
      <c r="AO3" s="14" t="s">
        <v>54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29</v>
      </c>
      <c r="BA3" s="13" t="s">
        <v>30</v>
      </c>
      <c r="BB3" s="13" t="s">
        <v>15</v>
      </c>
      <c r="BC3" s="13" t="s">
        <v>10</v>
      </c>
      <c r="BD3" s="13" t="s">
        <v>29</v>
      </c>
      <c r="BE3" s="13" t="s">
        <v>30</v>
      </c>
      <c r="BF3" s="13" t="s">
        <v>15</v>
      </c>
      <c r="BG3" s="13" t="s">
        <v>10</v>
      </c>
      <c r="BH3" s="13" t="s">
        <v>29</v>
      </c>
      <c r="BI3" s="13" t="s">
        <v>30</v>
      </c>
      <c r="BJ3" s="13" t="s">
        <v>15</v>
      </c>
      <c r="BK3" s="13" t="s">
        <v>10</v>
      </c>
      <c r="BL3" s="13" t="s">
        <v>29</v>
      </c>
      <c r="BM3" s="13" t="s">
        <v>30</v>
      </c>
      <c r="BN3" s="16" t="s">
        <v>15</v>
      </c>
      <c r="BO3" s="16" t="s">
        <v>10</v>
      </c>
      <c r="BP3" s="16" t="s">
        <v>29</v>
      </c>
      <c r="BQ3" s="16" t="s">
        <v>30</v>
      </c>
      <c r="BR3" s="13" t="s">
        <v>54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29</v>
      </c>
      <c r="CD3" s="14" t="s">
        <v>30</v>
      </c>
      <c r="CE3" s="14" t="s">
        <v>15</v>
      </c>
      <c r="CF3" s="14" t="s">
        <v>10</v>
      </c>
      <c r="CG3" s="14" t="s">
        <v>29</v>
      </c>
      <c r="CH3" s="14" t="s">
        <v>30</v>
      </c>
      <c r="CI3" s="14" t="s">
        <v>15</v>
      </c>
      <c r="CJ3" s="14" t="s">
        <v>10</v>
      </c>
      <c r="CK3" s="14" t="s">
        <v>29</v>
      </c>
      <c r="CL3" s="14" t="s">
        <v>30</v>
      </c>
      <c r="CM3" s="14" t="s">
        <v>15</v>
      </c>
      <c r="CN3" s="14" t="s">
        <v>10</v>
      </c>
      <c r="CO3" s="14" t="s">
        <v>29</v>
      </c>
      <c r="CP3" s="14" t="s">
        <v>30</v>
      </c>
      <c r="CQ3" s="21" t="s">
        <v>15</v>
      </c>
      <c r="CR3" s="21" t="s">
        <v>10</v>
      </c>
      <c r="CS3" s="21" t="s">
        <v>29</v>
      </c>
      <c r="CT3" s="21" t="s">
        <v>30</v>
      </c>
      <c r="CU3" s="14" t="s">
        <v>54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15</v>
      </c>
      <c r="DH3" s="14" t="s">
        <v>10</v>
      </c>
      <c r="DI3" s="14" t="s">
        <v>29</v>
      </c>
      <c r="DJ3" s="14" t="s">
        <v>30</v>
      </c>
      <c r="DK3" s="14" t="s">
        <v>15</v>
      </c>
      <c r="DL3" s="14" t="s">
        <v>10</v>
      </c>
      <c r="DM3" s="14" t="s">
        <v>29</v>
      </c>
      <c r="DN3" s="14" t="s">
        <v>30</v>
      </c>
      <c r="DO3" s="14" t="s">
        <v>15</v>
      </c>
      <c r="DP3" s="14" t="s">
        <v>10</v>
      </c>
      <c r="DQ3" s="14" t="s">
        <v>29</v>
      </c>
      <c r="DR3" s="14" t="s">
        <v>30</v>
      </c>
      <c r="DS3" s="14" t="s">
        <v>15</v>
      </c>
      <c r="DT3" s="14" t="s">
        <v>10</v>
      </c>
      <c r="DU3" s="14" t="s">
        <v>29</v>
      </c>
      <c r="DV3" s="14" t="s">
        <v>30</v>
      </c>
      <c r="DW3" s="15" t="s">
        <v>15</v>
      </c>
      <c r="DX3" s="15" t="s">
        <v>10</v>
      </c>
      <c r="DY3" s="15" t="s">
        <v>29</v>
      </c>
      <c r="DZ3" s="15" t="s">
        <v>30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29</v>
      </c>
      <c r="EL3" s="13" t="s">
        <v>30</v>
      </c>
      <c r="EM3" s="13" t="s">
        <v>15</v>
      </c>
      <c r="EN3" s="13" t="s">
        <v>10</v>
      </c>
      <c r="EO3" s="13" t="s">
        <v>29</v>
      </c>
      <c r="EP3" s="13" t="s">
        <v>30</v>
      </c>
      <c r="EQ3" s="13" t="s">
        <v>15</v>
      </c>
      <c r="ER3" s="13" t="s">
        <v>10</v>
      </c>
      <c r="ES3" s="13" t="s">
        <v>29</v>
      </c>
      <c r="ET3" s="13" t="s">
        <v>30</v>
      </c>
      <c r="EU3" s="13" t="s">
        <v>15</v>
      </c>
      <c r="EV3" s="13" t="s">
        <v>10</v>
      </c>
      <c r="EW3" s="13" t="s">
        <v>29</v>
      </c>
      <c r="EX3" s="13" t="s">
        <v>30</v>
      </c>
      <c r="EY3" s="16" t="s">
        <v>15</v>
      </c>
      <c r="EZ3" s="16" t="s">
        <v>10</v>
      </c>
      <c r="FA3" s="16" t="s">
        <v>29</v>
      </c>
      <c r="FB3" s="16" t="s">
        <v>30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29</v>
      </c>
      <c r="FN3" s="14" t="s">
        <v>30</v>
      </c>
      <c r="FO3" s="14" t="s">
        <v>15</v>
      </c>
      <c r="FP3" s="14" t="s">
        <v>10</v>
      </c>
      <c r="FQ3" s="14" t="s">
        <v>29</v>
      </c>
      <c r="FR3" s="14" t="s">
        <v>30</v>
      </c>
      <c r="FS3" s="14" t="s">
        <v>15</v>
      </c>
      <c r="FT3" s="14" t="s">
        <v>10</v>
      </c>
      <c r="FU3" s="14" t="s">
        <v>29</v>
      </c>
      <c r="FV3" s="14" t="s">
        <v>30</v>
      </c>
      <c r="FW3" s="14" t="s">
        <v>15</v>
      </c>
      <c r="FX3" s="14" t="s">
        <v>10</v>
      </c>
      <c r="FY3" s="14" t="s">
        <v>29</v>
      </c>
      <c r="FZ3" s="14" t="s">
        <v>30</v>
      </c>
      <c r="GA3" s="15" t="s">
        <v>15</v>
      </c>
      <c r="GB3" s="15" t="s">
        <v>10</v>
      </c>
      <c r="GC3" s="15" t="s">
        <v>29</v>
      </c>
      <c r="GD3" s="15" t="s">
        <v>30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29</v>
      </c>
      <c r="GP3" s="13" t="s">
        <v>30</v>
      </c>
      <c r="GQ3" s="13" t="s">
        <v>15</v>
      </c>
      <c r="GR3" s="13" t="s">
        <v>10</v>
      </c>
      <c r="GS3" s="13" t="s">
        <v>29</v>
      </c>
      <c r="GT3" s="13" t="s">
        <v>30</v>
      </c>
      <c r="GU3" s="13" t="s">
        <v>15</v>
      </c>
      <c r="GV3" s="13" t="s">
        <v>10</v>
      </c>
      <c r="GW3" s="13" t="s">
        <v>29</v>
      </c>
      <c r="GX3" s="13" t="s">
        <v>30</v>
      </c>
      <c r="GY3" s="13" t="s">
        <v>15</v>
      </c>
      <c r="GZ3" s="13" t="s">
        <v>10</v>
      </c>
      <c r="HA3" s="13" t="s">
        <v>29</v>
      </c>
      <c r="HB3" s="13" t="s">
        <v>30</v>
      </c>
      <c r="HC3" s="16" t="s">
        <v>15</v>
      </c>
      <c r="HD3" s="16" t="s">
        <v>10</v>
      </c>
      <c r="HE3" s="16" t="s">
        <v>29</v>
      </c>
      <c r="HF3" s="16" t="s">
        <v>30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29</v>
      </c>
      <c r="HR3" s="14" t="s">
        <v>30</v>
      </c>
      <c r="HS3" s="14" t="s">
        <v>15</v>
      </c>
      <c r="HT3" s="14" t="s">
        <v>10</v>
      </c>
      <c r="HU3" s="14" t="s">
        <v>29</v>
      </c>
      <c r="HV3" s="14" t="s">
        <v>30</v>
      </c>
      <c r="HW3" s="14" t="s">
        <v>15</v>
      </c>
      <c r="HX3" s="14" t="s">
        <v>10</v>
      </c>
      <c r="HY3" s="14" t="s">
        <v>29</v>
      </c>
      <c r="HZ3" s="14" t="s">
        <v>30</v>
      </c>
      <c r="IA3" s="14" t="s">
        <v>15</v>
      </c>
      <c r="IB3" s="14" t="s">
        <v>10</v>
      </c>
      <c r="IC3" s="14" t="s">
        <v>29</v>
      </c>
      <c r="ID3" s="14" t="s">
        <v>30</v>
      </c>
      <c r="IE3" s="15" t="s">
        <v>15</v>
      </c>
      <c r="IF3" s="15" t="s">
        <v>10</v>
      </c>
      <c r="IG3" s="15" t="s">
        <v>29</v>
      </c>
      <c r="IH3" s="15" t="s">
        <v>30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29</v>
      </c>
      <c r="IT3" s="13" t="s">
        <v>30</v>
      </c>
      <c r="IU3" s="13" t="s">
        <v>15</v>
      </c>
      <c r="IV3" s="13" t="s">
        <v>10</v>
      </c>
      <c r="IW3" s="13" t="s">
        <v>29</v>
      </c>
      <c r="IX3" s="13" t="s">
        <v>30</v>
      </c>
      <c r="IY3" s="13" t="s">
        <v>15</v>
      </c>
      <c r="IZ3" s="13" t="s">
        <v>10</v>
      </c>
      <c r="JA3" s="13" t="s">
        <v>29</v>
      </c>
      <c r="JB3" s="13" t="s">
        <v>30</v>
      </c>
      <c r="JC3" s="13" t="s">
        <v>15</v>
      </c>
      <c r="JD3" s="13" t="s">
        <v>10</v>
      </c>
      <c r="JE3" s="13" t="s">
        <v>29</v>
      </c>
      <c r="JF3" s="13" t="s">
        <v>30</v>
      </c>
      <c r="JG3" s="16" t="s">
        <v>15</v>
      </c>
      <c r="JH3" s="16" t="s">
        <v>10</v>
      </c>
      <c r="JI3" s="16" t="s">
        <v>29</v>
      </c>
      <c r="JJ3" s="16" t="s">
        <v>30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29</v>
      </c>
      <c r="JV3" s="14" t="s">
        <v>30</v>
      </c>
      <c r="JW3" s="14" t="s">
        <v>15</v>
      </c>
      <c r="JX3" s="14" t="s">
        <v>10</v>
      </c>
      <c r="JY3" s="14" t="s">
        <v>29</v>
      </c>
      <c r="JZ3" s="14" t="s">
        <v>30</v>
      </c>
      <c r="KA3" s="14" t="s">
        <v>15</v>
      </c>
      <c r="KB3" s="14" t="s">
        <v>10</v>
      </c>
      <c r="KC3" s="14" t="s">
        <v>29</v>
      </c>
      <c r="KD3" s="14" t="s">
        <v>30</v>
      </c>
      <c r="KE3" s="14" t="s">
        <v>15</v>
      </c>
      <c r="KF3" s="14" t="s">
        <v>10</v>
      </c>
      <c r="KG3" s="14" t="s">
        <v>29</v>
      </c>
      <c r="KH3" s="14" t="s">
        <v>30</v>
      </c>
      <c r="KI3" s="15" t="s">
        <v>15</v>
      </c>
      <c r="KJ3" s="15" t="s">
        <v>10</v>
      </c>
      <c r="KK3" s="15" t="s">
        <v>29</v>
      </c>
      <c r="KL3" s="15" t="s">
        <v>30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29</v>
      </c>
      <c r="KX3" s="13" t="s">
        <v>30</v>
      </c>
      <c r="KY3" s="13" t="s">
        <v>15</v>
      </c>
      <c r="KZ3" s="13" t="s">
        <v>10</v>
      </c>
      <c r="LA3" s="13" t="s">
        <v>29</v>
      </c>
      <c r="LB3" s="13" t="s">
        <v>30</v>
      </c>
      <c r="LC3" s="13" t="s">
        <v>15</v>
      </c>
      <c r="LD3" s="13" t="s">
        <v>10</v>
      </c>
      <c r="LE3" s="13" t="s">
        <v>29</v>
      </c>
      <c r="LF3" s="13" t="s">
        <v>30</v>
      </c>
      <c r="LG3" s="13" t="s">
        <v>15</v>
      </c>
      <c r="LH3" s="13" t="s">
        <v>10</v>
      </c>
      <c r="LI3" s="13" t="s">
        <v>29</v>
      </c>
      <c r="LJ3" s="13" t="s">
        <v>30</v>
      </c>
      <c r="LK3" s="16" t="s">
        <v>15</v>
      </c>
      <c r="LL3" s="16" t="s">
        <v>10</v>
      </c>
      <c r="LM3" s="16" t="s">
        <v>29</v>
      </c>
      <c r="LN3" s="16" t="s">
        <v>30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29</v>
      </c>
      <c r="LZ3" s="14" t="s">
        <v>30</v>
      </c>
      <c r="MA3" s="14" t="s">
        <v>15</v>
      </c>
      <c r="MB3" s="14" t="s">
        <v>10</v>
      </c>
      <c r="MC3" s="14" t="s">
        <v>29</v>
      </c>
      <c r="MD3" s="14" t="s">
        <v>30</v>
      </c>
      <c r="ME3" s="14" t="s">
        <v>15</v>
      </c>
      <c r="MF3" s="14" t="s">
        <v>10</v>
      </c>
      <c r="MG3" s="14" t="s">
        <v>29</v>
      </c>
      <c r="MH3" s="14" t="s">
        <v>30</v>
      </c>
      <c r="MI3" s="14" t="s">
        <v>15</v>
      </c>
      <c r="MJ3" s="14" t="s">
        <v>10</v>
      </c>
      <c r="MK3" s="14" t="s">
        <v>29</v>
      </c>
      <c r="ML3" s="14" t="s">
        <v>30</v>
      </c>
      <c r="MM3" s="15" t="s">
        <v>15</v>
      </c>
      <c r="MN3" s="15" t="s">
        <v>10</v>
      </c>
      <c r="MO3" s="15" t="s">
        <v>29</v>
      </c>
      <c r="MP3" s="15" t="s">
        <v>30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29</v>
      </c>
      <c r="NB3" s="13" t="s">
        <v>30</v>
      </c>
      <c r="NC3" s="13" t="s">
        <v>15</v>
      </c>
      <c r="ND3" s="13" t="s">
        <v>10</v>
      </c>
      <c r="NE3" s="13" t="s">
        <v>29</v>
      </c>
      <c r="NF3" s="13" t="s">
        <v>30</v>
      </c>
      <c r="NG3" s="13" t="s">
        <v>15</v>
      </c>
      <c r="NH3" s="13" t="s">
        <v>10</v>
      </c>
      <c r="NI3" s="13" t="s">
        <v>29</v>
      </c>
      <c r="NJ3" s="13" t="s">
        <v>30</v>
      </c>
      <c r="NK3" s="13" t="s">
        <v>15</v>
      </c>
      <c r="NL3" s="13" t="s">
        <v>10</v>
      </c>
      <c r="NM3" s="13" t="s">
        <v>29</v>
      </c>
      <c r="NN3" s="13" t="s">
        <v>30</v>
      </c>
      <c r="NO3" s="16" t="s">
        <v>15</v>
      </c>
      <c r="NP3" s="16" t="s">
        <v>10</v>
      </c>
      <c r="NQ3" s="16" t="s">
        <v>29</v>
      </c>
      <c r="NR3" s="16" t="s">
        <v>30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29</v>
      </c>
      <c r="OD3" s="14" t="s">
        <v>30</v>
      </c>
      <c r="OE3" s="14" t="s">
        <v>15</v>
      </c>
      <c r="OF3" s="14" t="s">
        <v>10</v>
      </c>
      <c r="OG3" s="14" t="s">
        <v>29</v>
      </c>
      <c r="OH3" s="14" t="s">
        <v>30</v>
      </c>
      <c r="OI3" s="14" t="s">
        <v>15</v>
      </c>
      <c r="OJ3" s="14" t="s">
        <v>10</v>
      </c>
      <c r="OK3" s="14" t="s">
        <v>29</v>
      </c>
      <c r="OL3" s="14" t="s">
        <v>30</v>
      </c>
      <c r="OM3" s="14" t="s">
        <v>15</v>
      </c>
      <c r="ON3" s="14" t="s">
        <v>10</v>
      </c>
      <c r="OO3" s="14" t="s">
        <v>29</v>
      </c>
      <c r="OP3" s="14" t="s">
        <v>30</v>
      </c>
      <c r="OQ3" s="15" t="s">
        <v>15</v>
      </c>
      <c r="OR3" s="15" t="s">
        <v>10</v>
      </c>
      <c r="OS3" s="15" t="s">
        <v>29</v>
      </c>
      <c r="OT3" s="15" t="s">
        <v>30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29</v>
      </c>
      <c r="PF3" s="13" t="s">
        <v>30</v>
      </c>
      <c r="PG3" s="13" t="s">
        <v>15</v>
      </c>
      <c r="PH3" s="13" t="s">
        <v>10</v>
      </c>
      <c r="PI3" s="13" t="s">
        <v>29</v>
      </c>
      <c r="PJ3" s="13" t="s">
        <v>30</v>
      </c>
      <c r="PK3" s="13" t="s">
        <v>15</v>
      </c>
      <c r="PL3" s="13" t="s">
        <v>10</v>
      </c>
      <c r="PM3" s="13" t="s">
        <v>29</v>
      </c>
      <c r="PN3" s="13" t="s">
        <v>30</v>
      </c>
      <c r="PO3" s="13" t="s">
        <v>15</v>
      </c>
      <c r="PP3" s="13" t="s">
        <v>10</v>
      </c>
      <c r="PQ3" s="13" t="s">
        <v>29</v>
      </c>
      <c r="PR3" s="13" t="s">
        <v>30</v>
      </c>
      <c r="PS3" s="16" t="s">
        <v>15</v>
      </c>
      <c r="PT3" s="16" t="s">
        <v>10</v>
      </c>
      <c r="PU3" s="16" t="s">
        <v>29</v>
      </c>
      <c r="PV3" s="16" t="s">
        <v>30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29</v>
      </c>
      <c r="QH3" s="14" t="s">
        <v>30</v>
      </c>
      <c r="QI3" s="14" t="s">
        <v>15</v>
      </c>
      <c r="QJ3" s="14" t="s">
        <v>10</v>
      </c>
      <c r="QK3" s="14" t="s">
        <v>29</v>
      </c>
      <c r="QL3" s="14" t="s">
        <v>30</v>
      </c>
      <c r="QM3" s="14" t="s">
        <v>15</v>
      </c>
      <c r="QN3" s="14" t="s">
        <v>10</v>
      </c>
      <c r="QO3" s="14" t="s">
        <v>29</v>
      </c>
      <c r="QP3" s="14" t="s">
        <v>30</v>
      </c>
      <c r="QQ3" s="14" t="s">
        <v>15</v>
      </c>
      <c r="QR3" s="14" t="s">
        <v>10</v>
      </c>
      <c r="QS3" s="14" t="s">
        <v>29</v>
      </c>
      <c r="QT3" s="14" t="s">
        <v>30</v>
      </c>
      <c r="QU3" s="15" t="s">
        <v>15</v>
      </c>
      <c r="QV3" s="15" t="s">
        <v>10</v>
      </c>
      <c r="QW3" s="15" t="s">
        <v>29</v>
      </c>
      <c r="QX3" s="15" t="s">
        <v>30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29</v>
      </c>
      <c r="RJ3" s="13" t="s">
        <v>30</v>
      </c>
      <c r="RK3" s="13" t="s">
        <v>15</v>
      </c>
      <c r="RL3" s="13" t="s">
        <v>10</v>
      </c>
      <c r="RM3" s="13" t="s">
        <v>29</v>
      </c>
      <c r="RN3" s="13" t="s">
        <v>30</v>
      </c>
      <c r="RO3" s="13" t="s">
        <v>15</v>
      </c>
      <c r="RP3" s="13" t="s">
        <v>10</v>
      </c>
      <c r="RQ3" s="13" t="s">
        <v>29</v>
      </c>
      <c r="RR3" s="13" t="s">
        <v>30</v>
      </c>
      <c r="RS3" s="13" t="s">
        <v>15</v>
      </c>
      <c r="RT3" s="13" t="s">
        <v>10</v>
      </c>
      <c r="RU3" s="13" t="s">
        <v>29</v>
      </c>
      <c r="RV3" s="13" t="s">
        <v>30</v>
      </c>
      <c r="RW3" s="16" t="s">
        <v>15</v>
      </c>
      <c r="RX3" s="16" t="s">
        <v>10</v>
      </c>
      <c r="RY3" s="16" t="s">
        <v>29</v>
      </c>
      <c r="RZ3" s="16" t="s">
        <v>30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29</v>
      </c>
      <c r="SL3" s="14" t="s">
        <v>30</v>
      </c>
      <c r="SM3" s="14" t="s">
        <v>15</v>
      </c>
      <c r="SN3" s="14" t="s">
        <v>10</v>
      </c>
      <c r="SO3" s="14" t="s">
        <v>29</v>
      </c>
      <c r="SP3" s="14" t="s">
        <v>30</v>
      </c>
      <c r="SQ3" s="14" t="s">
        <v>15</v>
      </c>
      <c r="SR3" s="14" t="s">
        <v>10</v>
      </c>
      <c r="SS3" s="14" t="s">
        <v>29</v>
      </c>
      <c r="ST3" s="14" t="s">
        <v>30</v>
      </c>
      <c r="SU3" s="14" t="s">
        <v>15</v>
      </c>
      <c r="SV3" s="14" t="s">
        <v>10</v>
      </c>
      <c r="SW3" s="14" t="s">
        <v>29</v>
      </c>
      <c r="SX3" s="14" t="s">
        <v>30</v>
      </c>
      <c r="SY3" s="15" t="s">
        <v>15</v>
      </c>
      <c r="SZ3" s="15" t="s">
        <v>10</v>
      </c>
      <c r="TA3" s="15" t="s">
        <v>29</v>
      </c>
      <c r="TB3" s="15" t="s">
        <v>30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29</v>
      </c>
      <c r="TN3" s="13" t="s">
        <v>30</v>
      </c>
      <c r="TO3" s="13" t="s">
        <v>15</v>
      </c>
      <c r="TP3" s="13" t="s">
        <v>10</v>
      </c>
      <c r="TQ3" s="13" t="s">
        <v>29</v>
      </c>
      <c r="TR3" s="13" t="s">
        <v>30</v>
      </c>
      <c r="TS3" s="13" t="s">
        <v>15</v>
      </c>
      <c r="TT3" s="13" t="s">
        <v>10</v>
      </c>
      <c r="TU3" s="13" t="s">
        <v>29</v>
      </c>
      <c r="TV3" s="13" t="s">
        <v>30</v>
      </c>
      <c r="TW3" s="13" t="s">
        <v>15</v>
      </c>
      <c r="TX3" s="13" t="s">
        <v>10</v>
      </c>
      <c r="TY3" s="13" t="s">
        <v>29</v>
      </c>
      <c r="TZ3" s="13" t="s">
        <v>30</v>
      </c>
      <c r="UA3" s="65" t="s">
        <v>15</v>
      </c>
      <c r="UB3" s="65" t="s">
        <v>10</v>
      </c>
      <c r="UC3" s="65" t="s">
        <v>29</v>
      </c>
      <c r="UD3" s="65" t="s">
        <v>30</v>
      </c>
      <c r="UE3" s="13" t="s">
        <v>54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162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6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7"/>
      <c r="AP4" s="40">
        <f>IF(SUM(V4,Z4)&gt;0,SUM(V4,Z4),"")</f>
        <v>15.899999999999999</v>
      </c>
      <c r="AQ4" s="40">
        <f>IF(SUM(U4:V4,X4:Z4,AB4)-W4-AA4&gt;0,SUM(U4:V4,X4:Z4,AB4)-W4-AA4,"")</f>
        <v>51.900000000000006</v>
      </c>
      <c r="AR4" s="40">
        <f>IF(SUM(AC4:AD4,AF4)-AE4&gt;0,SUM(AC4:AD4,AF4)-AE4,"")</f>
        <v>25.8</v>
      </c>
      <c r="AS4" s="40">
        <f>IF(SUM(V4,Z4,AD4)&gt;0,SUM(V4,Z4,AD4),"")</f>
        <v>24.099999999999998</v>
      </c>
      <c r="AT4" s="40">
        <f>IF(SUM(AQ4,AR4)&gt;0,SUM(AQ4,AR4),"")</f>
        <v>77.7</v>
      </c>
      <c r="AU4" s="40">
        <f>IF(SUM(AH4,AL4)&gt;0,SUM(AH4,AL4),"")</f>
        <v>15.899999999999999</v>
      </c>
      <c r="AV4" s="40">
        <f>IF(SUM(AG4:AH4,AJ4:AL4,AN4)-SUM(AI4,AM4)&gt;0,SUM(AG4:AH4,AJ4:AL4,AN4)-SUM(AI4,AM4),"")</f>
        <v>52.2</v>
      </c>
      <c r="AW4" s="40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8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7"/>
      <c r="CV4" s="40">
        <f>IF(SUM(CB4,CF4)&gt;0,SUM(CB4,CF4),"")</f>
        <v>15</v>
      </c>
      <c r="CW4" s="40">
        <f>IF(SUM(CA4:CB4,CD4:CF4,CH4)-CC4-CG4&gt;0,SUM(CA4:CB4,CD4:CF4,CH4)-CC4-CG4,"")</f>
        <v>51.8</v>
      </c>
      <c r="CX4" s="40">
        <f>IF(SUM(CI4:CJ4,CL4)-CK4&gt;0,SUM(CI4:CJ4,CL4)-CK4,"")</f>
        <v>26.099999999999998</v>
      </c>
      <c r="CY4" s="40">
        <f>IF(SUM(CB4,CF4,CJ4)&gt;0,SUM(CB4,CF4,CJ4),"")</f>
        <v>22.7</v>
      </c>
      <c r="CZ4" s="40">
        <f>IF(SUM(CW4,CX4)&gt;0,SUM(CW4,CX4),"")</f>
        <v>77.899999999999991</v>
      </c>
      <c r="DA4" s="40">
        <f>IF(SUM(CN4,CR4)&gt;0,SUM(CN4,CR4),"")</f>
        <v>13.8</v>
      </c>
      <c r="DB4" s="40">
        <f>IF(SUM(CM4:CN4,CP4:CR4,CT4)-SUM(CO4,CS4)&gt;0,SUM(CM4:CN4,CP4:CR4,CT4)-SUM(CO4,CS4),"")</f>
        <v>51</v>
      </c>
      <c r="DC4" s="40">
        <f>IF(SUM(CW4,CX4,DB4)&gt;0,SUM(CW4,CX4,DB4),"")</f>
        <v>128.89999999999998</v>
      </c>
      <c r="DD4" s="51">
        <f>IF(MAX(EB4,FD4,GF4,HH4,IJ4,JL4,KN4,LP4,MR4,NT4,OV4,PX4,QZ4,SB4,TD4)-IF(L4="",0,L4)&gt;0.001,MAX(EB4,FD4,GF4,HH4,IJ4,JL4,KN4,LP4,MR4,NT4,OV4,PX4,QZ4,SB4,TD4)-IF(L4="",0,L4),"")</f>
        <v>2.9000000000000057</v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>
        <f>IF(MAX(EG4,FI4,GK4,HM4,IO4,JQ4,KS4,LU4,MW4,NY4,PA4,QC4,RE4,SG4,TI4)-IF(P4="",0,P4)&gt;0.001,MAX(EG4,FI4,GK4,HM4,IO4,JQ4,KS4,LU4,MW4,NY4,PA4,QC4,RE4,SG4,TI4)-IF(P4="",0,P4),"")</f>
        <v>0.60000000000000142</v>
      </c>
      <c r="DG4" s="17">
        <v>17.899999999999999</v>
      </c>
      <c r="DH4" s="17">
        <v>8.1999999999999993</v>
      </c>
      <c r="DI4" s="17">
        <v>0</v>
      </c>
      <c r="DJ4" s="17">
        <v>0</v>
      </c>
      <c r="DK4" s="17">
        <v>18.2</v>
      </c>
      <c r="DL4" s="17">
        <v>8.5</v>
      </c>
      <c r="DM4" s="17">
        <v>0</v>
      </c>
      <c r="DN4" s="17">
        <v>0</v>
      </c>
      <c r="DO4" s="17"/>
      <c r="DP4" s="17"/>
      <c r="DQ4" s="17"/>
      <c r="DR4" s="17"/>
      <c r="DS4" s="17">
        <v>18.3</v>
      </c>
      <c r="DT4" s="17">
        <v>9</v>
      </c>
      <c r="DU4" s="17">
        <v>0</v>
      </c>
      <c r="DV4" s="17">
        <v>0</v>
      </c>
      <c r="DW4" s="17">
        <v>18.100000000000001</v>
      </c>
      <c r="DX4" s="17">
        <v>8.1</v>
      </c>
      <c r="DY4" s="17">
        <v>0</v>
      </c>
      <c r="DZ4" s="17">
        <v>0</v>
      </c>
      <c r="EA4" s="40">
        <f>IF(SUM(DH4,DL4)&gt;0,SUM(DH4,DL4),"")</f>
        <v>16.7</v>
      </c>
      <c r="EB4" s="40">
        <f>IF(SUM(DG4:DH4,DJ4:DL4,DN4)-DI4-DM4&gt;0,SUM(DG4:DH4,DJ4:DL4,DN4)-DI4-DM4,"")</f>
        <v>52.8</v>
      </c>
      <c r="EC4" s="40" t="str">
        <f>IF(SUM(DO4:DP4,DR4)-DQ4&gt;0,SUM(DO4:DP4,DR4)-DQ4,"")</f>
        <v/>
      </c>
      <c r="ED4" s="40">
        <f>IF(SUM(DH4,DL4,DP4)&gt;0,SUM(DH4,DL4,DP4),"")</f>
        <v>16.7</v>
      </c>
      <c r="EE4" s="40">
        <f>IF(SUM(EB4,EC4)&gt;0,SUM(EB4,EC4),"")</f>
        <v>52.8</v>
      </c>
      <c r="EF4" s="40">
        <f>IF(SUM(DT4,DX4)&gt;0,SUM(DT4,DX4),"")</f>
        <v>17.100000000000001</v>
      </c>
      <c r="EG4" s="40">
        <f>IF(SUM(DS4:DT4,DV4:DX4,DZ4)-SUM(DU4,DY4)&gt;0,SUM(DS4:DT4,DV4:DX4,DZ4)-SUM(DU4,DY4),"")</f>
        <v>53.500000000000007</v>
      </c>
      <c r="EH4" s="40">
        <f>IF(SUM(EB4,EC4,EG4)&gt;0,SUM(EB4,EC4,EG4),"")</f>
        <v>106.30000000000001</v>
      </c>
      <c r="EI4" s="18">
        <v>18.600000000000001</v>
      </c>
      <c r="EJ4" s="18">
        <v>8.1999999999999993</v>
      </c>
      <c r="EK4" s="18">
        <v>0</v>
      </c>
      <c r="EL4" s="18">
        <v>0</v>
      </c>
      <c r="EM4" s="18">
        <v>18.600000000000001</v>
      </c>
      <c r="EN4" s="18">
        <v>9.3000000000000007</v>
      </c>
      <c r="EO4" s="18">
        <v>0</v>
      </c>
      <c r="EP4" s="18">
        <v>0</v>
      </c>
      <c r="EQ4" s="18">
        <v>17.399999999999999</v>
      </c>
      <c r="ER4" s="18">
        <v>7.7</v>
      </c>
      <c r="ES4" s="18">
        <v>0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17.5</v>
      </c>
      <c r="FD4" s="11">
        <f>IF(SUM(EI4:EJ4,EL4:EN4,EP4)-EK4-EO4&gt;0,SUM(EI4:EJ4,EL4:EN4,EP4)-EK4-EO4,"")</f>
        <v>54.7</v>
      </c>
      <c r="FE4" s="11">
        <f>IF(SUM(EQ4:ER4,ET4)-ES4&gt;0,SUM(EQ4:ER4,ET4)-ES4,"")</f>
        <v>25.099999999999998</v>
      </c>
      <c r="FF4" s="11">
        <f>IF(SUM(EJ4,EN4,ER4)&gt;0,SUM(EJ4,EN4,ER4),"")</f>
        <v>25.2</v>
      </c>
      <c r="FG4" s="11">
        <f>IF(SUM(FD4,FE4)&gt;0,SUM(FD4,FE4),"")</f>
        <v>79.8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79.8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18.600000000000001</v>
      </c>
      <c r="TL4" s="26">
        <f>IF($CU4="P",CB4,(CB4+AY4)/2)</f>
        <v>8.35</v>
      </c>
      <c r="TM4" s="26">
        <f>IF($CU4="P",CC4,(CC4+AZ4)/2)</f>
        <v>0</v>
      </c>
      <c r="TN4" s="26">
        <f>IF($CU4="P",CD4,(CD4+BA4)/2)</f>
        <v>0</v>
      </c>
      <c r="TO4" s="26">
        <f>IF($CU4="P",CE4,(CE4+BB4)/2)</f>
        <v>18.299999999999997</v>
      </c>
      <c r="TP4" s="26">
        <f>IF($CU4="P",CF4,(CF4+BC4)/2)</f>
        <v>6.5</v>
      </c>
      <c r="TQ4" s="26">
        <f>IF($CU4="P",CG4,(CG4+BD4)/2)</f>
        <v>0</v>
      </c>
      <c r="TR4" s="26">
        <f>IF($CU4="P",CH4,(CH4+BE4)/2)</f>
        <v>0</v>
      </c>
      <c r="TS4" s="26">
        <f>IF($CU4="P",CI4,(CI4+BF4)/2)</f>
        <v>18.799999999999997</v>
      </c>
      <c r="TT4" s="26">
        <f>IF($CU4="P",CJ4,(CJ4+BG4)/2)</f>
        <v>8.5</v>
      </c>
      <c r="TU4" s="26">
        <f>IF($CU4="P",CK4,(CK4+BH4)/2)</f>
        <v>0</v>
      </c>
      <c r="TV4" s="26">
        <f>IF($CU4="P",CL4,(CL4+BI4)/2)</f>
        <v>0</v>
      </c>
      <c r="TW4" s="26">
        <f>IF($CU4="P",CM4,(CM4+BJ4)/2)</f>
        <v>18.55</v>
      </c>
      <c r="TX4" s="26">
        <f>IF($CU4="P",CN4,(CN4+BK4)/2)</f>
        <v>7.55</v>
      </c>
      <c r="TY4" s="26">
        <f>IF($CU4="P",CO4,(CO4+BL4)/2)</f>
        <v>0</v>
      </c>
      <c r="TZ4" s="26">
        <f>IF($CU4="P",CP4,(CP4+BM4)/2)</f>
        <v>0</v>
      </c>
      <c r="UA4" s="26">
        <f>IF($CU4="P",CQ4,(CQ4+BN4)/2)</f>
        <v>18.55</v>
      </c>
      <c r="UB4" s="26">
        <f>IF($CU4="P",CR4,(CR4+BO4)/2)</f>
        <v>7.3000000000000007</v>
      </c>
      <c r="UC4" s="26">
        <f>IF($CU4="P",CS4,(CS4+BP4)/2)</f>
        <v>0</v>
      </c>
      <c r="UD4" s="26">
        <f>IF($CU4="P",CT4,(CT4+BQ4)/2)</f>
        <v>0</v>
      </c>
      <c r="UE4" s="28" t="s">
        <v>55</v>
      </c>
      <c r="UF4" s="11">
        <f>IF(SUM(TL4,TP4)&gt;0,SUM(TL4,TP4),"")</f>
        <v>14.85</v>
      </c>
      <c r="UG4" s="11">
        <f>IF(SUM(TK4:TL4,TN4:TP4,TR4)-TM4-TQ4&gt;0,SUM(TK4:TL4,TN4:TP4,TR4)-TM4-TQ4,"")</f>
        <v>51.75</v>
      </c>
      <c r="UH4" s="11">
        <f>IF(SUM(TS4:TT4,TV4)-TU4&gt;0,SUM(TS4:TT4,TV4)-TU4,"")</f>
        <v>27.299999999999997</v>
      </c>
      <c r="UI4" s="11">
        <f>IF(SUM(TL4,TP4,TT4)&gt;0,SUM(TL4,TP4,TT4),"")</f>
        <v>23.35</v>
      </c>
      <c r="UJ4" s="11">
        <f>IF(SUM(UG4,UH4)&gt;0,SUM(UG4,UH4),"")</f>
        <v>79.05</v>
      </c>
      <c r="UK4" s="11">
        <f>IF(SUM(TX4,UB4)&gt;0,SUM(TX4,UB4),"")</f>
        <v>14.850000000000001</v>
      </c>
      <c r="UL4" s="11">
        <f>IF(SUM(TW4:TX4,TZ4:UB4,UD4)-SUM(TY4,UC4)&gt;0,SUM(TW4:TX4,TZ4:UB4,UD4)-SUM(TY4,UC4),"")</f>
        <v>51.95</v>
      </c>
      <c r="UM4" s="11">
        <f>IF(SUM(UG4,UH4,UL4)&gt;0,SUM(UG4,UH4,UL4),"")</f>
        <v>131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122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6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7" t="s">
        <v>55</v>
      </c>
      <c r="AP5" s="40">
        <f>IF(SUM(V5,Z5)&gt;0,SUM(V5,Z5),"")</f>
        <v>15.399999999999999</v>
      </c>
      <c r="AQ5" s="40">
        <f>IF(SUM(U5:V5,X5:Z5,AB5)-W5-AA5&gt;0,SUM(U5:V5,X5:Z5,AB5)-W5-AA5,"")</f>
        <v>51.5</v>
      </c>
      <c r="AR5" s="40">
        <f>IF(SUM(AC5:AD5,AF5)-AE5&gt;0,SUM(AC5:AD5,AF5)-AE5,"")</f>
        <v>26.7</v>
      </c>
      <c r="AS5" s="40">
        <f>IF(SUM(V5,Z5,AD5)&gt;0,SUM(V5,Z5,AD5),"")</f>
        <v>23.7</v>
      </c>
      <c r="AT5" s="40">
        <f>IF(SUM(AQ5,AR5)&gt;0,SUM(AQ5,AR5),"")</f>
        <v>78.2</v>
      </c>
      <c r="AU5" s="40">
        <f>IF(SUM(AH5,AL5)&gt;0,SUM(AH5,AL5),"")</f>
        <v>15.8</v>
      </c>
      <c r="AV5" s="40">
        <f>IF(SUM(AG5:AH5,AJ5:AL5,AN5)-SUM(AI5,AM5)&gt;0,SUM(AG5:AH5,AJ5:AL5,AN5)-SUM(AI5,AM5),"")</f>
        <v>53.349999999999994</v>
      </c>
      <c r="AW5" s="40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8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7" t="s">
        <v>55</v>
      </c>
      <c r="CV5" s="40">
        <f>IF(SUM(CB5,CF5)&gt;0,SUM(CB5,CF5),"")</f>
        <v>12.1</v>
      </c>
      <c r="CW5" s="40">
        <f>IF(SUM(CA5:CB5,CD5:CF5,CH5)-CC5-CG5&gt;0,SUM(CA5:CB5,CD5:CF5,CH5)-CC5-CG5,"")</f>
        <v>46.8</v>
      </c>
      <c r="CX5" s="40">
        <f>IF(SUM(CI5:CJ5,CL5)-CK5&gt;0,SUM(CI5:CJ5,CL5)-CK5,"")</f>
        <v>26.85</v>
      </c>
      <c r="CY5" s="40">
        <f>IF(SUM(CB5,CF5,CJ5)&gt;0,SUM(CB5,CF5,CJ5),"")</f>
        <v>20.6</v>
      </c>
      <c r="CZ5" s="40">
        <f>IF(SUM(CW5,CX5)&gt;0,SUM(CW5,CX5),"")</f>
        <v>73.650000000000006</v>
      </c>
      <c r="DA5" s="40">
        <f>IF(SUM(CN5,CR5)&gt;0,SUM(CN5,CR5),"")</f>
        <v>15.100000000000001</v>
      </c>
      <c r="DB5" s="40">
        <f>IF(SUM(CM5:CN5,CP5:CR5,CT5)-SUM(CO5,CS5)&gt;0,SUM(CM5:CN5,CP5:CR5,CT5)-SUM(CO5,CS5),"")</f>
        <v>51.825000000000003</v>
      </c>
      <c r="DC5" s="40">
        <f>IF(SUM(CW5,CX5,DB5)&gt;0,SUM(CW5,CX5,DB5),"")</f>
        <v>125.47500000000001</v>
      </c>
      <c r="DD5" s="51">
        <f>IF(MAX(EB5,FD5,GF5,HH5,IJ5,JL5,KN5,LP5,MR5,NT5,OV5,PX5,QZ5,SB5,TD5)-IF(L5="",0,L5)&gt;0.001,MAX(EB5,FD5,GF5,HH5,IJ5,JL5,KN5,LP5,MR5,NT5,OV5,PX5,QZ5,SB5,TD5)-IF(L5="",0,L5),"")</f>
        <v>5.6000000000000014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18.100000000000001</v>
      </c>
      <c r="DH5" s="17">
        <v>8.9</v>
      </c>
      <c r="DI5" s="17">
        <v>0</v>
      </c>
      <c r="DJ5" s="17">
        <v>0</v>
      </c>
      <c r="DK5" s="17">
        <v>18.2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17.7</v>
      </c>
      <c r="DT5" s="17">
        <v>8.9</v>
      </c>
      <c r="DU5" s="17">
        <v>0</v>
      </c>
      <c r="DV5" s="17">
        <v>0</v>
      </c>
      <c r="DW5" s="17"/>
      <c r="DX5" s="17"/>
      <c r="DY5" s="17"/>
      <c r="DZ5" s="17"/>
      <c r="EA5" s="40">
        <f>IF(SUM(DH5,DL5)&gt;0,SUM(DH5,DL5),"")</f>
        <v>15.8</v>
      </c>
      <c r="EB5" s="40">
        <f>IF(SUM(DG5:DH5,DJ5:DL5,DN5)-DI5-DM5&gt;0,SUM(DG5:DH5,DJ5:DL5,DN5)-DI5-DM5,"")</f>
        <v>52.1</v>
      </c>
      <c r="EC5" s="40" t="str">
        <f>IF(SUM(DO5:DP5,DR5)-DQ5&gt;0,SUM(DO5:DP5,DR5)-DQ5,"")</f>
        <v/>
      </c>
      <c r="ED5" s="40">
        <f>IF(SUM(DH5,DL5,DP5)&gt;0,SUM(DH5,DL5,DP5),"")</f>
        <v>15.8</v>
      </c>
      <c r="EE5" s="40">
        <f>IF(SUM(EB5,EC5)&gt;0,SUM(EB5,EC5),"")</f>
        <v>52.1</v>
      </c>
      <c r="EF5" s="40">
        <f>IF(SUM(DT5,DX5)&gt;0,SUM(DT5,DX5),"")</f>
        <v>8.9</v>
      </c>
      <c r="EG5" s="40">
        <f>IF(SUM(DS5:DT5,DV5:DX5,DZ5)-SUM(DU5,DY5)&gt;0,SUM(DS5:DT5,DV5:DX5,DZ5)-SUM(DU5,DY5),"")</f>
        <v>26.6</v>
      </c>
      <c r="EH5" s="40">
        <f>IF(SUM(EB5,EC5,EG5)&gt;0,SUM(EB5,EC5,EG5),"")</f>
        <v>78.7</v>
      </c>
      <c r="EI5" s="18">
        <v>18.8</v>
      </c>
      <c r="EJ5" s="18">
        <v>8.1</v>
      </c>
      <c r="EK5" s="18">
        <v>0</v>
      </c>
      <c r="EL5" s="18">
        <v>0</v>
      </c>
      <c r="EM5" s="18">
        <v>17.600000000000001</v>
      </c>
      <c r="EN5" s="18">
        <v>7.9</v>
      </c>
      <c r="EO5" s="18">
        <v>0</v>
      </c>
      <c r="EP5" s="18">
        <v>0</v>
      </c>
      <c r="EQ5" s="18">
        <v>17.399999999999999</v>
      </c>
      <c r="ER5" s="18">
        <v>3.7</v>
      </c>
      <c r="ES5" s="18">
        <v>0</v>
      </c>
      <c r="ET5" s="18">
        <v>0</v>
      </c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</v>
      </c>
      <c r="FD5" s="11">
        <f>IF(SUM(EI5:EJ5,EL5:EN5,EP5)-EK5-EO5&gt;0,SUM(EI5:EJ5,EL5:EN5,EP5)-EK5-EO5,"")</f>
        <v>52.4</v>
      </c>
      <c r="FE5" s="11">
        <f>IF(SUM(EQ5:ER5,ET5)-ES5&gt;0,SUM(EQ5:ER5,ET5)-ES5,"")</f>
        <v>21.099999999999998</v>
      </c>
      <c r="FF5" s="11">
        <f>IF(SUM(EJ5,EN5,ER5)&gt;0,SUM(EJ5,EN5,ER5),"")</f>
        <v>19.7</v>
      </c>
      <c r="FG5" s="11">
        <f>IF(SUM(FD5,FE5)&gt;0,SUM(FD5,FE5),"")</f>
        <v>73.5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73.5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17.649999999999999</v>
      </c>
      <c r="TL5" s="26">
        <f>IF($CU5="P",CB5,(CB5+AY5)/2)</f>
        <v>6.1999999999999993</v>
      </c>
      <c r="TM5" s="26">
        <f>IF($CU5="P",CC5,(CC5+AZ5)/2)</f>
        <v>0</v>
      </c>
      <c r="TN5" s="26">
        <f>IF($CU5="P",CD5,(CD5+BA5)/2)</f>
        <v>0</v>
      </c>
      <c r="TO5" s="26">
        <f>IF($CU5="P",CE5,(CE5+BB5)/2)</f>
        <v>17.05</v>
      </c>
      <c r="TP5" s="26">
        <f>IF($CU5="P",CF5,(CF5+BC5)/2)</f>
        <v>5.9</v>
      </c>
      <c r="TQ5" s="26">
        <f>IF($CU5="P",CG5,(CG5+BD5)/2)</f>
        <v>0</v>
      </c>
      <c r="TR5" s="26">
        <f>IF($CU5="P",CH5,(CH5+BE5)/2)</f>
        <v>0</v>
      </c>
      <c r="TS5" s="26">
        <f>IF($CU5="P",CI5,(CI5+BF5)/2)</f>
        <v>18.350000000000001</v>
      </c>
      <c r="TT5" s="26">
        <f>IF($CU5="P",CJ5,(CJ5+BG5)/2)</f>
        <v>8.5</v>
      </c>
      <c r="TU5" s="26">
        <f>IF($CU5="P",CK5,(CK5+BH5)/2)</f>
        <v>0</v>
      </c>
      <c r="TV5" s="26">
        <f>IF($CU5="P",CL5,(CL5+BI5)/2)</f>
        <v>0</v>
      </c>
      <c r="TW5" s="26">
        <f>IF($CU5="P",CM5,(CM5+BJ5)/2)</f>
        <v>18.024999999999999</v>
      </c>
      <c r="TX5" s="26">
        <f>IF($CU5="P",CN5,(CN5+BK5)/2)</f>
        <v>8.4</v>
      </c>
      <c r="TY5" s="26">
        <f>IF($CU5="P",CO5,(CO5+BL5)/2)</f>
        <v>0</v>
      </c>
      <c r="TZ5" s="26">
        <f>IF($CU5="P",CP5,(CP5+BM5)/2)</f>
        <v>0</v>
      </c>
      <c r="UA5" s="26">
        <f>IF($CU5="P",CQ5,(CQ5+BN5)/2)</f>
        <v>18.700000000000003</v>
      </c>
      <c r="UB5" s="26">
        <f>IF($CU5="P",CR5,(CR5+BO5)/2)</f>
        <v>6.7</v>
      </c>
      <c r="UC5" s="26">
        <f>IF($CU5="P",CS5,(CS5+BP5)/2)</f>
        <v>0</v>
      </c>
      <c r="UD5" s="26">
        <f>IF($CU5="P",CT5,(CT5+BQ5)/2)</f>
        <v>0</v>
      </c>
      <c r="UE5" s="28" t="s">
        <v>55</v>
      </c>
      <c r="UF5" s="11">
        <f>IF(SUM(TL5,TP5)&gt;0,SUM(TL5,TP5),"")</f>
        <v>12.1</v>
      </c>
      <c r="UG5" s="11">
        <f>IF(SUM(TK5:TL5,TN5:TP5,TR5)-TM5-TQ5&gt;0,SUM(TK5:TL5,TN5:TP5,TR5)-TM5-TQ5,"")</f>
        <v>46.8</v>
      </c>
      <c r="UH5" s="11">
        <f>IF(SUM(TS5:TT5,TV5)-TU5&gt;0,SUM(TS5:TT5,TV5)-TU5,"")</f>
        <v>26.85</v>
      </c>
      <c r="UI5" s="11">
        <f>IF(SUM(TL5,TP5,TT5)&gt;0,SUM(TL5,TP5,TT5),"")</f>
        <v>20.6</v>
      </c>
      <c r="UJ5" s="11">
        <f>IF(SUM(UG5,UH5)&gt;0,SUM(UG5,UH5),"")</f>
        <v>73.650000000000006</v>
      </c>
      <c r="UK5" s="11">
        <f>IF(SUM(TX5,UB5)&gt;0,SUM(TX5,UB5),"")</f>
        <v>15.100000000000001</v>
      </c>
      <c r="UL5" s="11">
        <f>IF(SUM(TW5:TX5,TZ5:UB5,UD5)-SUM(TY5,UC5)&gt;0,SUM(TW5:TX5,TZ5:UB5,UD5)-SUM(TY5,UC5),"")</f>
        <v>51.825000000000003</v>
      </c>
      <c r="UM5" s="11">
        <f>IF(SUM(UG5,UH5,UL5)&gt;0,SUM(UG5,UH5,UL5),"")</f>
        <v>125.47500000000001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200</v>
      </c>
      <c r="C6" s="4" t="s">
        <v>8</v>
      </c>
      <c r="D6" s="4">
        <v>2006</v>
      </c>
      <c r="E6" s="9">
        <f>SUM(J6:R6)+SUM(J6:N6)*0.0000001+SUM(J6)*0.0000000000001</f>
        <v>174.90001197000495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6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7"/>
      <c r="AP6" s="40">
        <f>IF(SUM(V6,Z6)&gt;0,SUM(V6,Z6),"")</f>
        <v>10.6</v>
      </c>
      <c r="AQ6" s="40">
        <f>IF(SUM(U6:V6,X6:Z6,AB6)-W6-AA6&gt;0,SUM(U6:V6,X6:Z6,AB6)-W6-AA6,"")</f>
        <v>44.9</v>
      </c>
      <c r="AR6" s="40">
        <f>IF(SUM(AC6:AD6,AF6)-AE6&gt;0,SUM(AC6:AD6,AF6)-AE6,"")</f>
        <v>23.9</v>
      </c>
      <c r="AS6" s="40">
        <f>IF(SUM(V6,Z6,AD6)&gt;0,SUM(V6,Z6,AD6),"")</f>
        <v>16.100000000000001</v>
      </c>
      <c r="AT6" s="40">
        <f>IF(SUM(AQ6,AR6)&gt;0,SUM(AQ6,AR6),"")</f>
        <v>68.8</v>
      </c>
      <c r="AU6" s="40">
        <f>IF(SUM(AH6,AL6)&gt;0,SUM(AH6,AL6),"")</f>
        <v>12</v>
      </c>
      <c r="AV6" s="40">
        <f>IF(SUM(AG6:AH6,AJ6:AL6,AN6)-SUM(AI6,AM6)&gt;0,SUM(AG6:AH6,AJ6:AL6,AN6)-SUM(AI6,AM6),"")</f>
        <v>46.6</v>
      </c>
      <c r="AW6" s="40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8" t="s">
        <v>55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7"/>
      <c r="CV6" s="40">
        <f>IF(SUM(CB6,CF6)&gt;0,SUM(CB6,CF6),"")</f>
        <v>13.7</v>
      </c>
      <c r="CW6" s="40">
        <f>IF(SUM(CA6:CB6,CD6:CF6,CH6)-CC6-CG6&gt;0,SUM(CA6:CB6,CD6:CF6,CH6)-CC6-CG6,"")</f>
        <v>49.4</v>
      </c>
      <c r="CX6" s="40">
        <f>IF(SUM(CI6:CJ6,CL6)-CK6&gt;0,SUM(CI6:CJ6,CL6)-CK6,"")</f>
        <v>25.2</v>
      </c>
      <c r="CY6" s="40">
        <f>IF(SUM(CB6,CF6,CJ6)&gt;0,SUM(CB6,CF6,CJ6),"")</f>
        <v>20.799999999999997</v>
      </c>
      <c r="CZ6" s="40">
        <f>IF(SUM(CW6,CX6)&gt;0,SUM(CW6,CX6),"")</f>
        <v>74.599999999999994</v>
      </c>
      <c r="DA6" s="40">
        <f>IF(SUM(CN6,CR6)&gt;0,SUM(CN6,CR6),"")</f>
        <v>13.7</v>
      </c>
      <c r="DB6" s="40">
        <f>IF(SUM(CM6:CN6,CP6:CR6,CT6)-SUM(CO6,CS6)&gt;0,SUM(CM6:CN6,CP6:CR6,CT6)-SUM(CO6,CS6),"")</f>
        <v>50.4</v>
      </c>
      <c r="DC6" s="40">
        <f>IF(SUM(CW6,CX6,DB6)&gt;0,SUM(CW6,CX6,DB6),"")</f>
        <v>125</v>
      </c>
      <c r="DD6" s="51">
        <f>IF(MAX(EB6,FD6,GF6,HH6,IJ6,JL6,KN6,LP6,MR6,NT6,OV6,PX6,QZ6,SB6,TD6)-IF(L6="",0,L6)&gt;0.001,MAX(EB6,FD6,GF6,HH6,IJ6,JL6,KN6,LP6,MR6,NT6,OV6,PX6,QZ6,SB6,TD6)-IF(L6="",0,L6),"")</f>
        <v>4.8000000000000043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6.5</v>
      </c>
      <c r="FM6" s="17">
        <v>0</v>
      </c>
      <c r="FN6" s="17">
        <v>0</v>
      </c>
      <c r="FO6" s="17">
        <v>18.100000000000001</v>
      </c>
      <c r="FP6" s="17">
        <v>7.1</v>
      </c>
      <c r="FQ6" s="17">
        <v>0</v>
      </c>
      <c r="FR6" s="17">
        <v>0</v>
      </c>
      <c r="FS6" s="17"/>
      <c r="FT6" s="17"/>
      <c r="FU6" s="17"/>
      <c r="FV6" s="17"/>
      <c r="FW6" s="17">
        <v>18.100000000000001</v>
      </c>
      <c r="FX6" s="17">
        <v>7.3</v>
      </c>
      <c r="FY6" s="17">
        <v>0</v>
      </c>
      <c r="FZ6" s="17">
        <v>0</v>
      </c>
      <c r="GA6" s="17">
        <v>16</v>
      </c>
      <c r="GB6" s="17">
        <v>3.3</v>
      </c>
      <c r="GC6" s="17">
        <v>0</v>
      </c>
      <c r="GD6" s="17">
        <v>0</v>
      </c>
      <c r="GE6" s="40">
        <f>IF(SUM(FL6,FP6)&gt;0,SUM(FL6,FP6),"")</f>
        <v>13.6</v>
      </c>
      <c r="GF6" s="40">
        <f>IF(SUM(FK6:FL6,FN6:FP6,FR6)-FM6-FQ6&gt;0,SUM(FK6:FL6,FN6:FP6,FR6)-FM6-FQ6,"")</f>
        <v>49.500000000000007</v>
      </c>
      <c r="GG6" s="40" t="str">
        <f>IF(SUM(FS6:FT6,FV6)-FU6&gt;0,SUM(FS6:FT6,FV6)-FU6,"")</f>
        <v/>
      </c>
      <c r="GH6" s="40">
        <f>IF(SUM(FL6,FP6,FT6)&gt;0,SUM(FL6,FP6,FT6),"")</f>
        <v>13.6</v>
      </c>
      <c r="GI6" s="40">
        <f>IF(SUM(GF6,GG6)&gt;0,SUM(GF6,GG6),"")</f>
        <v>49.500000000000007</v>
      </c>
      <c r="GJ6" s="40">
        <f>IF(SUM(FX6,GB6)&gt;0,SUM(FX6,GB6),"")</f>
        <v>10.6</v>
      </c>
      <c r="GK6" s="40">
        <f>IF(SUM(FW6:FX6,FZ6:GB6,GD6)-SUM(FY6,GC6)&gt;0,SUM(FW6:FX6,FZ6:GB6,GD6)-SUM(FY6,GC6),"")</f>
        <v>44.7</v>
      </c>
      <c r="GL6" s="40">
        <f>IF(SUM(GF6,GG6,GK6)&gt;0,SUM(GF6,GG6,GK6),"")</f>
        <v>94.200000000000017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17.5</v>
      </c>
      <c r="HP6" s="17">
        <v>7.3</v>
      </c>
      <c r="HQ6" s="17">
        <v>0</v>
      </c>
      <c r="HR6" s="17">
        <v>0</v>
      </c>
      <c r="HS6" s="17">
        <v>17.600000000000001</v>
      </c>
      <c r="HT6" s="17">
        <v>7.5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>
        <f>IF(SUM(HP6,HT6)&gt;0,SUM(HP6,HT6),"")</f>
        <v>14.8</v>
      </c>
      <c r="IJ6" s="40">
        <f>IF(SUM(HO6:HP6,HR6:HT6,HV6)-HQ6-HU6&gt;0,SUM(HO6:HP6,HR6:HT6,HV6)-HQ6-HU6,"")</f>
        <v>49.900000000000006</v>
      </c>
      <c r="IK6" s="40" t="str">
        <f>IF(SUM(HW6:HX6,HZ6)-HY6&gt;0,SUM(HW6:HX6,HZ6)-HY6,"")</f>
        <v/>
      </c>
      <c r="IL6" s="40">
        <f>IF(SUM(HP6,HT6,HX6)&gt;0,SUM(HP6,HT6,HX6),"")</f>
        <v>14.8</v>
      </c>
      <c r="IM6" s="40">
        <f>IF(SUM(IJ6,IK6)&gt;0,SUM(IJ6,IK6),"")</f>
        <v>49.900000000000006</v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>
        <f>IF(SUM(IJ6,IK6,IO6)&gt;0,SUM(IJ6,IK6,IO6),"")</f>
        <v>49.900000000000006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17.649999999999999</v>
      </c>
      <c r="TL6" s="26">
        <f>IF($CU6="P",CB6,(CB6+AY6)/2)</f>
        <v>6.1999999999999993</v>
      </c>
      <c r="TM6" s="26">
        <f>IF($CU6="P",CC6,(CC6+AZ6)/2)</f>
        <v>0.25</v>
      </c>
      <c r="TN6" s="26">
        <f>IF($CU6="P",CD6,(CD6+BA6)/2)</f>
        <v>7.4999999999999997E-2</v>
      </c>
      <c r="TO6" s="26">
        <f>IF($CU6="P",CE6,(CE6+BB6)/2)</f>
        <v>17.55</v>
      </c>
      <c r="TP6" s="26">
        <f>IF($CU6="P",CF6,(CF6+BC6)/2)</f>
        <v>5.9499999999999993</v>
      </c>
      <c r="TQ6" s="26">
        <f>IF($CU6="P",CG6,(CG6+BD6)/2)</f>
        <v>0</v>
      </c>
      <c r="TR6" s="26">
        <f>IF($CU6="P",CH6,(CH6+BE6)/2)</f>
        <v>7.4999999999999997E-2</v>
      </c>
      <c r="TS6" s="26">
        <f>IF($CU6="P",CI6,(CI6+BF6)/2)</f>
        <v>18</v>
      </c>
      <c r="TT6" s="26">
        <f>IF($CU6="P",CJ6,(CJ6+BG6)/2)</f>
        <v>6.3</v>
      </c>
      <c r="TU6" s="26">
        <f>IF($CU6="P",CK6,(CK6+BH6)/2)</f>
        <v>0.15000000000000002</v>
      </c>
      <c r="TV6" s="26">
        <f>IF($CU6="P",CL6,(CL6+BI6)/2)</f>
        <v>7.4999999999999997E-2</v>
      </c>
      <c r="TW6" s="26">
        <f>IF($CU6="P",CM6,(CM6+BJ6)/2)</f>
        <v>17.95</v>
      </c>
      <c r="TX6" s="26">
        <f>IF($CU6="P",CN6,(CN6+BK6)/2)</f>
        <v>6.6</v>
      </c>
      <c r="TY6" s="26">
        <f>IF($CU6="P",CO6,(CO6+BL6)/2)</f>
        <v>0</v>
      </c>
      <c r="TZ6" s="26">
        <f>IF($CU6="P",CP6,(CP6+BM6)/2)</f>
        <v>7.4999999999999997E-2</v>
      </c>
      <c r="UA6" s="26">
        <f>IF($CU6="P",CQ6,(CQ6+BN6)/2)</f>
        <v>18</v>
      </c>
      <c r="UB6" s="26">
        <f>IF($CU6="P",CR6,(CR6+BO6)/2)</f>
        <v>5.9</v>
      </c>
      <c r="UC6" s="26">
        <f>IF($CU6="P",CS6,(CS6+BP6)/2)</f>
        <v>0</v>
      </c>
      <c r="UD6" s="26">
        <f>IF($CU6="P",CT6,(CT6+BQ6)/2)</f>
        <v>7.4999999999999997E-2</v>
      </c>
      <c r="UE6" s="28" t="s">
        <v>55</v>
      </c>
      <c r="UF6" s="11">
        <f>IF(SUM(TL6,TP6)&gt;0,SUM(TL6,TP6),"")</f>
        <v>12.149999999999999</v>
      </c>
      <c r="UG6" s="11">
        <f>IF(SUM(TK6:TL6,TN6:TP6,TR6)-TM6-TQ6&gt;0,SUM(TK6:TL6,TN6:TP6,TR6)-TM6-TQ6,"")</f>
        <v>47.25</v>
      </c>
      <c r="UH6" s="11">
        <f>IF(SUM(TS6:TT6,TV6)-TU6&gt;0,SUM(TS6:TT6,TV6)-TU6,"")</f>
        <v>24.225000000000001</v>
      </c>
      <c r="UI6" s="11">
        <f>IF(SUM(TL6,TP6,TT6)&gt;0,SUM(TL6,TP6,TT6),"")</f>
        <v>18.45</v>
      </c>
      <c r="UJ6" s="11">
        <f>IF(SUM(UG6,UH6)&gt;0,SUM(UG6,UH6),"")</f>
        <v>71.474999999999994</v>
      </c>
      <c r="UK6" s="11">
        <f>IF(SUM(TX6,UB6)&gt;0,SUM(TX6,UB6),"")</f>
        <v>12.5</v>
      </c>
      <c r="UL6" s="11">
        <f>IF(SUM(TW6:TX6,TZ6:UB6,UD6)-SUM(TY6,UC6)&gt;0,SUM(TW6:TX6,TZ6:UB6,UD6)-SUM(TY6,UC6),"")</f>
        <v>48.6</v>
      </c>
      <c r="UM6" s="11">
        <f>IF(SUM(UG6,UH6,UL6)&gt;0,SUM(UG6,UH6,UL6),"")</f>
        <v>120.07499999999999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125</v>
      </c>
      <c r="C7" s="4" t="s">
        <v>5</v>
      </c>
      <c r="D7" s="4">
        <v>2004</v>
      </c>
      <c r="E7" s="9">
        <f>SUM(J7:R7)+SUM(J7:N7)*0.0000001+SUM(J7)*0.0000000000001</f>
        <v>169.70001141000481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6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6.5999999999999943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7"/>
      <c r="AP7" s="40">
        <f>IF(SUM(V7,Z7)&gt;0,SUM(V7,Z7),"")</f>
        <v>9.6</v>
      </c>
      <c r="AQ7" s="40">
        <f>IF(SUM(U7:V7,X7:Z7,AB7)-W7-AA7&gt;0,SUM(U7:V7,X7:Z7,AB7)-W7-AA7,"")</f>
        <v>41.6</v>
      </c>
      <c r="AR7" s="40">
        <f>IF(SUM(AC7:AD7,AF7)-AE7&gt;0,SUM(AC7:AD7,AF7)-AE7,"")</f>
        <v>23.3</v>
      </c>
      <c r="AS7" s="40">
        <f>IF(SUM(V7,Z7,AD7)&gt;0,SUM(V7,Z7,AD7),"")</f>
        <v>15.8</v>
      </c>
      <c r="AT7" s="40">
        <f>IF(SUM(AQ7,AR7)&gt;0,SUM(AQ7,AR7),"")</f>
        <v>64.900000000000006</v>
      </c>
      <c r="AU7" s="40">
        <f>IF(SUM(AH7,AL7)&gt;0,SUM(AH7,AL7),"")</f>
        <v>9.4</v>
      </c>
      <c r="AV7" s="40">
        <f>IF(SUM(AG7:AH7,AJ7:AL7,AN7)-SUM(AI7,AM7)&gt;0,SUM(AG7:AH7,AJ7:AL7,AN7)-SUM(AI7,AM7),"")</f>
        <v>39.5</v>
      </c>
      <c r="AW7" s="40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8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6.1</v>
      </c>
      <c r="CW7" s="40">
        <f>IF(SUM(CA7:CB7,CD7:CF7,CH7)-CC7-CG7&gt;0,SUM(CA7:CB7,CD7:CF7,CH7)-CC7-CG7,"")</f>
        <v>36.5</v>
      </c>
      <c r="CX7" s="40">
        <f>IF(SUM(CI7:CJ7,CL7)-CK7&gt;0,SUM(CI7:CJ7,CL7)-CK7,"")</f>
        <v>22.6</v>
      </c>
      <c r="CY7" s="40">
        <f>IF(SUM(CB7,CF7,CJ7)&gt;0,SUM(CB7,CF7,CJ7),"")</f>
        <v>11.7</v>
      </c>
      <c r="CZ7" s="40">
        <f>IF(SUM(CW7,CX7)&gt;0,SUM(CW7,CX7),"")</f>
        <v>59.1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IF(SUM(CW7,CX7,DB7)&gt;0,SUM(CW7,CX7,DB7),"")</f>
        <v>59.1</v>
      </c>
      <c r="DD7" s="51">
        <f>IF(MAX(EB7,FD7,GF7,HH7,IJ7,JL7,KN7,LP7,MR7,NT7,OV7,PX7,QZ7,SB7,TD7)-IF(L7="",0,L7)&gt;0.001,MAX(EB7,FD7,GF7,HH7,IJ7,JL7,KN7,LP7,MR7,NT7,OV7,PX7,QZ7,SB7,TD7)-IF(L7="",0,L7),"")</f>
        <v>6.5999999999999943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>
        <v>17.100000000000001</v>
      </c>
      <c r="DH7" s="17">
        <v>6.6</v>
      </c>
      <c r="DI7" s="17">
        <v>0</v>
      </c>
      <c r="DJ7" s="17">
        <v>0</v>
      </c>
      <c r="DK7" s="17">
        <v>17.7</v>
      </c>
      <c r="DL7" s="17">
        <v>6.2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>
        <f>IF(SUM(DH7,DL7)&gt;0,SUM(DH7,DL7),"")</f>
        <v>12.8</v>
      </c>
      <c r="EB7" s="40">
        <f>IF(SUM(DG7:DH7,DJ7:DL7,DN7)-DI7-DM7&gt;0,SUM(DG7:DH7,DJ7:DL7,DN7)-DI7-DM7,"")</f>
        <v>47.600000000000009</v>
      </c>
      <c r="EC7" s="40" t="str">
        <f>IF(SUM(DO7:DP7,DR7)-DQ7&gt;0,SUM(DO7:DP7,DR7)-DQ7,"")</f>
        <v/>
      </c>
      <c r="ED7" s="40">
        <f>IF(SUM(DH7,DL7,DP7)&gt;0,SUM(DH7,DL7,DP7),"")</f>
        <v>12.8</v>
      </c>
      <c r="EE7" s="40">
        <f>IF(SUM(EB7,EC7)&gt;0,SUM(EB7,EC7),"")</f>
        <v>47.600000000000009</v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>
        <f>IF(SUM(EB7,EC7,EG7)&gt;0,SUM(EB7,EC7,EG7),"")</f>
        <v>47.600000000000009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17.399999999999999</v>
      </c>
      <c r="FL7" s="17">
        <v>6.9</v>
      </c>
      <c r="FM7" s="17">
        <v>0</v>
      </c>
      <c r="FN7" s="17">
        <v>0</v>
      </c>
      <c r="FO7" s="17">
        <v>17</v>
      </c>
      <c r="FP7" s="17">
        <v>6.9</v>
      </c>
      <c r="FQ7" s="17">
        <v>0.2</v>
      </c>
      <c r="FR7" s="17">
        <v>0</v>
      </c>
      <c r="FS7" s="17"/>
      <c r="FT7" s="17"/>
      <c r="FU7" s="17"/>
      <c r="FV7" s="17"/>
      <c r="FW7" s="17">
        <v>17.5</v>
      </c>
      <c r="FX7" s="17">
        <v>7.3</v>
      </c>
      <c r="FY7" s="17">
        <v>0.2</v>
      </c>
      <c r="FZ7" s="17">
        <v>0</v>
      </c>
      <c r="GA7" s="17"/>
      <c r="GB7" s="17"/>
      <c r="GC7" s="17"/>
      <c r="GD7" s="17"/>
      <c r="GE7" s="40">
        <f>IF(SUM(FL7,FP7)&gt;0,SUM(FL7,FP7),"")</f>
        <v>13.8</v>
      </c>
      <c r="GF7" s="40">
        <f>IF(SUM(FK7:FL7,FN7:FP7,FR7)-FM7-FQ7&gt;0,SUM(FK7:FL7,FN7:FP7,FR7)-FM7-FQ7,"")</f>
        <v>47.999999999999993</v>
      </c>
      <c r="GG7" s="40" t="str">
        <f>IF(SUM(FS7:FT7,FV7)-FU7&gt;0,SUM(FS7:FT7,FV7)-FU7,"")</f>
        <v/>
      </c>
      <c r="GH7" s="40">
        <f>IF(SUM(FL7,FP7,FT7)&gt;0,SUM(FL7,FP7,FT7),"")</f>
        <v>13.8</v>
      </c>
      <c r="GI7" s="40">
        <f>IF(SUM(GF7,GG7)&gt;0,SUM(GF7,GG7),"")</f>
        <v>47.999999999999993</v>
      </c>
      <c r="GJ7" s="40">
        <f>IF(SUM(FX7,GB7)&gt;0,SUM(FX7,GB7),"")</f>
        <v>7.3</v>
      </c>
      <c r="GK7" s="40">
        <f>IF(SUM(FW7:FX7,FZ7:GB7,GD7)-SUM(FY7,GC7)&gt;0,SUM(FW7:FX7,FZ7:GB7,GD7)-SUM(FY7,GC7),"")</f>
        <v>24.6</v>
      </c>
      <c r="GL7" s="40">
        <f>IF(SUM(GF7,GG7,GK7)&gt;0,SUM(GF7,GG7,GK7),"")</f>
        <v>72.599999999999994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>
        <v>17.399999999999999</v>
      </c>
      <c r="HP7" s="17">
        <v>6.9</v>
      </c>
      <c r="HQ7" s="17">
        <v>0</v>
      </c>
      <c r="HR7" s="17">
        <v>0</v>
      </c>
      <c r="HS7" s="17">
        <v>17</v>
      </c>
      <c r="HT7" s="17">
        <v>6.9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>
        <f>IF(SUM(HP7,HT7)&gt;0,SUM(HP7,HT7),"")</f>
        <v>13.8</v>
      </c>
      <c r="IJ7" s="40">
        <f>IF(SUM(HO7:HP7,HR7:HT7,HV7)-HQ7-HU7&gt;0,SUM(HO7:HP7,HR7:HT7,HV7)-HQ7-HU7,"")</f>
        <v>48.199999999999996</v>
      </c>
      <c r="IK7" s="40" t="str">
        <f>IF(SUM(HW7:HX7,HZ7)-HY7&gt;0,SUM(HW7:HX7,HZ7)-HY7,"")</f>
        <v/>
      </c>
      <c r="IL7" s="40">
        <f>IF(SUM(HP7,HT7,HX7)&gt;0,SUM(HP7,HT7,HX7),"")</f>
        <v>13.8</v>
      </c>
      <c r="IM7" s="40">
        <f>IF(SUM(IJ7,IK7)&gt;0,SUM(IJ7,IK7),"")</f>
        <v>48.199999999999996</v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>
        <f>IF(SUM(IJ7,IK7,IO7)&gt;0,SUM(IJ7,IK7,IO7),"")</f>
        <v>48.199999999999996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16.75</v>
      </c>
      <c r="TL7" s="26">
        <f>IF($CU7="P",CB7,(CB7+AY7)/2)</f>
        <v>5.15</v>
      </c>
      <c r="TM7" s="26">
        <f>IF($CU7="P",CC7,(CC7+AZ7)/2)</f>
        <v>0</v>
      </c>
      <c r="TN7" s="26">
        <f>IF($CU7="P",CD7,(CD7+BA7)/2)</f>
        <v>0</v>
      </c>
      <c r="TO7" s="26">
        <f>IF($CU7="P",CE7,(CE7+BB7)/2)</f>
        <v>15.95</v>
      </c>
      <c r="TP7" s="26">
        <f>IF($CU7="P",CF7,(CF7+BC7)/2)</f>
        <v>4.3499999999999996</v>
      </c>
      <c r="TQ7" s="26">
        <f>IF($CU7="P",CG7,(CG7+BD7)/2)</f>
        <v>0</v>
      </c>
      <c r="TR7" s="26">
        <f>IF($CU7="P",CH7,(CH7+BE7)/2)</f>
        <v>0</v>
      </c>
      <c r="TS7" s="26">
        <f>IF($CU7="P",CI7,(CI7+BF7)/2)</f>
        <v>17.75</v>
      </c>
      <c r="TT7" s="26">
        <f>IF($CU7="P",CJ7,(CJ7+BG7)/2)</f>
        <v>6.05</v>
      </c>
      <c r="TU7" s="26">
        <f>IF($CU7="P",CK7,(CK7+BH7)/2)</f>
        <v>0.2</v>
      </c>
      <c r="TV7" s="26">
        <f>IF($CU7="P",CL7,(CL7+BI7)/2)</f>
        <v>0</v>
      </c>
      <c r="TW7" s="26">
        <f>IF($CU7="P",CM7,(CM7+BJ7)/2)</f>
        <v>8.85</v>
      </c>
      <c r="TX7" s="26">
        <f>IF($CU7="P",CN7,(CN7+BK7)/2)</f>
        <v>3.45</v>
      </c>
      <c r="TY7" s="26">
        <f>IF($CU7="P",CO7,(CO7+BL7)/2)</f>
        <v>0</v>
      </c>
      <c r="TZ7" s="26">
        <f>IF($CU7="P",CP7,(CP7+BM7)/2)</f>
        <v>0</v>
      </c>
      <c r="UA7" s="26">
        <f>IF($CU7="P",CQ7,(CQ7+BN7)/2)</f>
        <v>8.75</v>
      </c>
      <c r="UB7" s="26">
        <f>IF($CU7="P",CR7,(CR7+BO7)/2)</f>
        <v>3.45</v>
      </c>
      <c r="UC7" s="26">
        <f>IF($CU7="P",CS7,(CS7+BP7)/2)</f>
        <v>0</v>
      </c>
      <c r="UD7" s="26">
        <f>IF($CU7="P",CT7,(CT7+BQ7)/2)</f>
        <v>0</v>
      </c>
      <c r="UE7" s="28" t="s">
        <v>55</v>
      </c>
      <c r="UF7" s="11">
        <f>IF(SUM(TL7,TP7)&gt;0,SUM(TL7,TP7),"")</f>
        <v>9.5</v>
      </c>
      <c r="UG7" s="11">
        <f>IF(SUM(TK7:TL7,TN7:TP7,TR7)-TM7-TQ7&gt;0,SUM(TK7:TL7,TN7:TP7,TR7)-TM7-TQ7,"")</f>
        <v>42.199999999999996</v>
      </c>
      <c r="UH7" s="11">
        <f>IF(SUM(TS7:TT7,TV7)-TU7&gt;0,SUM(TS7:TT7,TV7)-TU7,"")</f>
        <v>23.6</v>
      </c>
      <c r="UI7" s="11">
        <f>IF(SUM(TL7,TP7,TT7)&gt;0,SUM(TL7,TP7,TT7),"")</f>
        <v>15.55</v>
      </c>
      <c r="UJ7" s="11">
        <f>IF(SUM(UG7,UH7)&gt;0,SUM(UG7,UH7),"")</f>
        <v>65.8</v>
      </c>
      <c r="UK7" s="11">
        <f>IF(SUM(TX7,UB7)&gt;0,SUM(TX7,UB7),"")</f>
        <v>6.9</v>
      </c>
      <c r="UL7" s="11">
        <f>IF(SUM(TW7:TX7,TZ7:UB7,UD7)-SUM(TY7,UC7)&gt;0,SUM(TW7:TX7,TZ7:UB7,UD7)-SUM(TY7,UC7),"")</f>
        <v>24.5</v>
      </c>
      <c r="UM7" s="11">
        <f>IF(SUM(UG7,UH7,UL7)&gt;0,SUM(UG7,UH7,UL7),"")</f>
        <v>90.3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151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6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IF(K8=0,"",IF(AND(L8=J8,L8=AQ8,K8=BT8),$U$1,IF(AND(L8=J8,L8=AQ8,L8=CW8),$U$1,IF(AND(L8=J8,L8=CW8,L8=BT8),$AX$1,IF(L8=CW8,$CA$1,IF(L8=BT8,$AX$1,IF(L8=AQ8,$U$1,"")))))))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7"/>
      <c r="AP8" s="40">
        <f>IF(SUM(V8,Z8)&gt;0,SUM(V8,Z8),"")</f>
        <v>11.6</v>
      </c>
      <c r="AQ8" s="40">
        <f>IF(SUM(U8:V8,X8:Z8,AB8)-W8-AA8&gt;0,SUM(U8:V8,X8:Z8,AB8)-W8-AA8,"")</f>
        <v>46.8</v>
      </c>
      <c r="AR8" s="40">
        <f>IF(SUM(AC8:AD8,AF8)-AE8&gt;0,SUM(AC8:AD8,AF8)-AE8,"")</f>
        <v>24.5</v>
      </c>
      <c r="AS8" s="40">
        <f>IF(SUM(V8,Z8,AD8)&gt;0,SUM(V8,Z8,AD8),"")</f>
        <v>18.5</v>
      </c>
      <c r="AT8" s="40">
        <f>IF(SUM(AQ8,AR8)&gt;0,SUM(AQ8,AR8),"")</f>
        <v>71.3</v>
      </c>
      <c r="AU8" s="40">
        <f>IF(SUM(AH8,AL8)&gt;0,SUM(AH8,AL8),"")</f>
        <v>11.6</v>
      </c>
      <c r="AV8" s="40">
        <f>IF(SUM(AG8:AH8,AJ8:AL8,AN8)-SUM(AI8,AM8)&gt;0,SUM(AG8:AH8,AJ8:AL8,AN8)-SUM(AI8,AM8),"")</f>
        <v>47</v>
      </c>
      <c r="AW8" s="40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8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7"/>
      <c r="CV8" s="40">
        <f>IF(SUM(CB8,CF8)&gt;0,SUM(CB8,CF8),"")</f>
        <v>9.3000000000000007</v>
      </c>
      <c r="CW8" s="40">
        <f>IF(SUM(CA8:CB8,CD8:CF8,CH8)-CC8-CG8&gt;0,SUM(CA8:CB8,CD8:CF8,CH8)-CC8-CG8,"")</f>
        <v>35.6</v>
      </c>
      <c r="CX8" s="40">
        <f>IF(SUM(CI8:CJ8,CL8)-CK8&gt;0,SUM(CI8:CJ8,CL8)-CK8,"")</f>
        <v>19.8</v>
      </c>
      <c r="CY8" s="40">
        <f>IF(SUM(CB8,CF8,CJ8)&gt;0,SUM(CB8,CF8,CJ8),"")</f>
        <v>12.600000000000001</v>
      </c>
      <c r="CZ8" s="40">
        <f>IF(SUM(CW8,CX8)&gt;0,SUM(CW8,CX8),"")</f>
        <v>55.400000000000006</v>
      </c>
      <c r="DA8" s="40" t="str">
        <f>IF(SUM(CN8,CR8)&gt;0,SUM(CN8,CR8),"")</f>
        <v/>
      </c>
      <c r="DB8" s="40" t="str">
        <f>IF(SUM(CM8:CN8,CP8:CR8,CT8)-SUM(CO8,CS8)&gt;0,SUM(CM8:CN8,CP8:CR8,CT8)-SUM(CO8,CS8),"")</f>
        <v/>
      </c>
      <c r="DC8" s="40">
        <f>IF(SUM(CW8,CX8,DB8)&gt;0,SUM(CW8,CX8,DB8),"")</f>
        <v>55.400000000000006</v>
      </c>
      <c r="DD8" s="51">
        <f>IF(MAX(EB8,FD8,GF8,HH8,IJ8,JL8,KN8,LP8,MR8,NT8,OV8,PX8,QZ8,SB8,TD8)-IF(L8="",0,L8)&gt;0.001,MAX(EB8,FD8,GF8,HH8,IJ8,JL8,KN8,LP8,MR8,NT8,OV8,PX8,QZ8,SB8,TD8)-IF(L8="",0,L8),"")</f>
        <v>1.2000000000000028</v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>
        <v>18.600000000000001</v>
      </c>
      <c r="EJ8" s="18">
        <v>6.1</v>
      </c>
      <c r="EK8" s="18">
        <v>0</v>
      </c>
      <c r="EL8" s="18">
        <v>0</v>
      </c>
      <c r="EM8" s="18">
        <v>17.8</v>
      </c>
      <c r="EN8" s="18">
        <v>5.5</v>
      </c>
      <c r="EO8" s="18">
        <v>0</v>
      </c>
      <c r="EP8" s="18">
        <v>0</v>
      </c>
      <c r="EQ8" s="18">
        <v>17.8</v>
      </c>
      <c r="ER8" s="18">
        <v>4.2</v>
      </c>
      <c r="ES8" s="18">
        <v>0</v>
      </c>
      <c r="ET8" s="18">
        <v>0</v>
      </c>
      <c r="EU8" s="18"/>
      <c r="EV8" s="18"/>
      <c r="EW8" s="18"/>
      <c r="EX8" s="18"/>
      <c r="EY8" s="18"/>
      <c r="EZ8" s="18"/>
      <c r="FA8" s="18"/>
      <c r="FB8" s="18"/>
      <c r="FC8" s="11">
        <f>IF(SUM(EJ8,EN8)&gt;0,SUM(EJ8,EN8),"")</f>
        <v>11.6</v>
      </c>
      <c r="FD8" s="11">
        <f>IF(SUM(EI8:EJ8,EL8:EN8,EP8)-EK8-EO8&gt;0,SUM(EI8:EJ8,EL8:EN8,EP8)-EK8-EO8,"")</f>
        <v>48</v>
      </c>
      <c r="FE8" s="11">
        <f>IF(SUM(EQ8:ER8,ET8)-ES8&gt;0,SUM(EQ8:ER8,ET8)-ES8,"")</f>
        <v>22</v>
      </c>
      <c r="FF8" s="11">
        <f>IF(SUM(EJ8,EN8,ER8)&gt;0,SUM(EJ8,EN8,ER8),"")</f>
        <v>15.8</v>
      </c>
      <c r="FG8" s="11">
        <f>IF(SUM(FD8,FE8)&gt;0,SUM(FD8,FE8),"")</f>
        <v>70</v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>
        <f>IF(SUM(FD8,FE8,FI8)&gt;0,SUM(FD8,FE8,FI8),"")</f>
        <v>70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16.600000000000001</v>
      </c>
      <c r="TL8" s="26">
        <f>IF($CU8="P",CB8,(CB8+AY8)/2)</f>
        <v>5.6</v>
      </c>
      <c r="TM8" s="26">
        <f>IF($CU8="P",CC8,(CC8+AZ8)/2)</f>
        <v>0.1</v>
      </c>
      <c r="TN8" s="26">
        <f>IF($CU8="P",CD8,(CD8+BA8)/2)</f>
        <v>0</v>
      </c>
      <c r="TO8" s="26">
        <f>IF($CU8="P",CE8,(CE8+BB8)/2)</f>
        <v>14.25</v>
      </c>
      <c r="TP8" s="26">
        <f>IF($CU8="P",CF8,(CF8+BC8)/2)</f>
        <v>5.25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17.350000000000001</v>
      </c>
      <c r="TT8" s="26">
        <f>IF($CU8="P",CJ8,(CJ8+BG8)/2)</f>
        <v>5.0999999999999996</v>
      </c>
      <c r="TU8" s="26">
        <f>IF($CU8="P",CK8,(CK8+BH8)/2)</f>
        <v>0</v>
      </c>
      <c r="TV8" s="26">
        <f>IF($CU8="P",CL8,(CL8+BI8)/2)</f>
        <v>0</v>
      </c>
      <c r="TW8" s="26">
        <f>IF($CU8="P",CM8,(CM8+BJ8)/2)</f>
        <v>9</v>
      </c>
      <c r="TX8" s="26">
        <f>IF($CU8="P",CN8,(CN8+BK8)/2)</f>
        <v>2.75</v>
      </c>
      <c r="TY8" s="26">
        <f>IF($CU8="P",CO8,(CO8+BL8)/2)</f>
        <v>0</v>
      </c>
      <c r="TZ8" s="26">
        <f>IF($CU8="P",CP8,(CP8+BM8)/2)</f>
        <v>0</v>
      </c>
      <c r="UA8" s="26">
        <f>IF($CU8="P",CQ8,(CQ8+BN8)/2)</f>
        <v>8.6999999999999993</v>
      </c>
      <c r="UB8" s="26">
        <f>IF($CU8="P",CR8,(CR8+BO8)/2)</f>
        <v>3.45</v>
      </c>
      <c r="UC8" s="26">
        <f>IF($CU8="P",CS8,(CS8+BP8)/2)</f>
        <v>0</v>
      </c>
      <c r="UD8" s="26">
        <f>IF($CU8="P",CT8,(CT8+BQ8)/2)</f>
        <v>0</v>
      </c>
      <c r="UE8" s="28" t="s">
        <v>55</v>
      </c>
      <c r="UF8" s="11">
        <f>IF(SUM(TL8,TP8)&gt;0,SUM(TL8,TP8),"")</f>
        <v>10.85</v>
      </c>
      <c r="UG8" s="11">
        <f>IF(SUM(TK8:TL8,TN8:TP8,TR8)-TM8-TQ8&gt;0,SUM(TK8:TL8,TN8:TP8,TR8)-TM8-TQ8,"")</f>
        <v>41.5</v>
      </c>
      <c r="UH8" s="11">
        <f>IF(SUM(TS8:TT8,TV8)-TU8&gt;0,SUM(TS8:TT8,TV8)-TU8,"")</f>
        <v>22.450000000000003</v>
      </c>
      <c r="UI8" s="11">
        <f>IF(SUM(TL8,TP8,TT8)&gt;0,SUM(TL8,TP8,TT8),"")</f>
        <v>15.95</v>
      </c>
      <c r="UJ8" s="11">
        <f>IF(SUM(UG8,UH8)&gt;0,SUM(UG8,UH8),"")</f>
        <v>63.95</v>
      </c>
      <c r="UK8" s="11">
        <f>IF(SUM(TX8,UB8)&gt;0,SUM(TX8,UB8),"")</f>
        <v>6.2</v>
      </c>
      <c r="UL8" s="11">
        <f>IF(SUM(TW8:TX8,TZ8:UB8,UD8)-SUM(TY8,UC8)&gt;0,SUM(TW8:TX8,TZ8:UB8,UD8)-SUM(TY8,UC8),"")</f>
        <v>23.9</v>
      </c>
      <c r="UM8" s="11">
        <f>IF(SUM(UG8,UH8,UL8)&gt;0,SUM(UG8,UH8,UL8),"")</f>
        <v>87.85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81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6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IF(K9=0,"",IF(AND(L9=J9,L9=AQ9,K9=BT9),$U$1,IF(AND(L9=J9,L9=AQ9,L9=CW9),$U$1,IF(AND(L9=J9,L9=CW9,L9=BT9),$AX$1,IF(L9=CW9,$CA$1,IF(L9=BT9,$AX$1,IF(L9=AQ9,$U$1,"")))))))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7"/>
      <c r="AP9" s="40">
        <f>IF(SUM(V9,Z9)&gt;0,SUM(V9,Z9),"")</f>
        <v>11.7</v>
      </c>
      <c r="AQ9" s="40">
        <f>IF(SUM(U9:V9,X9:Z9,AB9)-W9-AA9&gt;0,SUM(U9:V9,X9:Z9,AB9)-W9-AA9,"")</f>
        <v>46.9</v>
      </c>
      <c r="AR9" s="40">
        <f>IF(SUM(AC9:AD9,AF9)-AE9&gt;0,SUM(AC9:AD9,AF9)-AE9,"")</f>
        <v>23.799999999999997</v>
      </c>
      <c r="AS9" s="40">
        <f>IF(SUM(V9,Z9,AD9)&gt;0,SUM(V9,Z9,AD9),"")</f>
        <v>17.600000000000001</v>
      </c>
      <c r="AT9" s="40">
        <f>IF(SUM(AQ9,AR9)&gt;0,SUM(AQ9,AR9),"")</f>
        <v>70.699999999999989</v>
      </c>
      <c r="AU9" s="40">
        <f>IF(SUM(AH9,AL9)&gt;0,SUM(AH9,AL9),"")</f>
        <v>9.8000000000000007</v>
      </c>
      <c r="AV9" s="40">
        <f>IF(SUM(AG9:AH9,AJ9:AL9,AN9)-SUM(AI9,AM9)&gt;0,SUM(AG9:AH9,AJ9:AL9,AN9)-SUM(AI9,AM9),"")</f>
        <v>42.800000000000004</v>
      </c>
      <c r="AW9" s="40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8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7"/>
      <c r="CV9" s="40">
        <f>IF(SUM(CB9,CF9)&gt;0,SUM(CB9,CF9),"")</f>
        <v>11.6</v>
      </c>
      <c r="CW9" s="40">
        <f>IF(SUM(CA9:CB9,CD9:CF9,CH9)-CC9-CG9&gt;0,SUM(CA9:CB9,CD9:CF9,CH9)-CC9-CG9,"")</f>
        <v>47.1</v>
      </c>
      <c r="CX9" s="40">
        <f>IF(SUM(CI9:CJ9,CL9)-CK9&gt;0,SUM(CI9:CJ9,CL9)-CK9,"")</f>
        <v>24.200000000000003</v>
      </c>
      <c r="CY9" s="40">
        <f>IF(SUM(CB9,CF9,CJ9)&gt;0,SUM(CB9,CF9,CJ9),"")</f>
        <v>17.5</v>
      </c>
      <c r="CZ9" s="40">
        <f>IF(SUM(CW9,CX9)&gt;0,SUM(CW9,CX9),"")</f>
        <v>71.300000000000011</v>
      </c>
      <c r="DA9" s="40">
        <f>IF(SUM(CN9,CR9)&gt;0,SUM(CN9,CR9),"")</f>
        <v>11.8</v>
      </c>
      <c r="DB9" s="40">
        <f>IF(SUM(CM9:CN9,CP9:CR9,CT9)-SUM(CO9,CS9)&gt;0,SUM(CM9:CN9,CP9:CR9,CT9)-SUM(CO9,CS9),"")</f>
        <v>46</v>
      </c>
      <c r="DC9" s="40">
        <f>IF(SUM(CW9,CX9,DB9)&gt;0,SUM(CW9,CX9,DB9),"")</f>
        <v>117.30000000000001</v>
      </c>
      <c r="DD9" s="51">
        <f>IF(MAX(EB9,FD9,GF9,HH9,IJ9,JL9,KN9,LP9,MR9,NT9,OV9,PX9,QZ9,SB9,TD9)-IF(L9="",0,L9)&gt;0.001,MAX(EB9,FD9,GF9,HH9,IJ9,JL9,KN9,LP9,MR9,NT9,OV9,PX9,QZ9,SB9,TD9)-IF(L9="",0,L9),"")</f>
        <v>0.20000000000000284</v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>
        <v>17.5</v>
      </c>
      <c r="EJ9" s="18">
        <v>5.9</v>
      </c>
      <c r="EK9" s="18">
        <v>0</v>
      </c>
      <c r="EL9" s="18">
        <v>0</v>
      </c>
      <c r="EM9" s="18">
        <v>17.600000000000001</v>
      </c>
      <c r="EN9" s="18">
        <v>6.1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12</v>
      </c>
      <c r="FD9" s="11">
        <f>IF(SUM(EI9:EJ9,EL9:EN9,EP9)-EK9-EO9&gt;0,SUM(EI9:EJ9,EL9:EN9,EP9)-EK9-EO9,"")</f>
        <v>47.1</v>
      </c>
      <c r="FE9" s="11" t="str">
        <f>IF(SUM(EQ9:ER9,ET9)-ES9&gt;0,SUM(EQ9:ER9,ET9)-ES9,"")</f>
        <v/>
      </c>
      <c r="FF9" s="11">
        <f>IF(SUM(EJ9,EN9,ER9)&gt;0,SUM(EJ9,EN9,ER9),"")</f>
        <v>12</v>
      </c>
      <c r="FG9" s="11">
        <f>IF(SUM(FD9,FE9)&gt;0,SUM(FD9,FE9),"")</f>
        <v>47.1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47.1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</v>
      </c>
      <c r="TL9" s="26">
        <f>IF($CU9="P",CB9,(CB9+AY9)/2)</f>
        <v>6.05</v>
      </c>
      <c r="TM9" s="26">
        <f>IF($CU9="P",CC9,(CC9+AZ9)/2)</f>
        <v>0</v>
      </c>
      <c r="TN9" s="26">
        <f>IF($CU9="P",CD9,(CD9+BA9)/2)</f>
        <v>0</v>
      </c>
      <c r="TO9" s="26">
        <f>IF($CU9="P",CE9,(CE9+BB9)/2)</f>
        <v>17.350000000000001</v>
      </c>
      <c r="TP9" s="26">
        <f>IF($CU9="P",CF9,(CF9+BC9)/2)</f>
        <v>4.7</v>
      </c>
      <c r="TQ9" s="26">
        <f>IF($CU9="P",CG9,(CG9+BD9)/2)</f>
        <v>1.45</v>
      </c>
      <c r="TR9" s="26">
        <f>IF($CU9="P",CH9,(CH9+BE9)/2)</f>
        <v>0</v>
      </c>
      <c r="TS9" s="26">
        <f>IF($CU9="P",CI9,(CI9+BF9)/2)</f>
        <v>18.450000000000003</v>
      </c>
      <c r="TT9" s="26">
        <f>IF($CU9="P",CJ9,(CJ9+BG9)/2)</f>
        <v>6.2</v>
      </c>
      <c r="TU9" s="26">
        <f>IF($CU9="P",CK9,(CK9+BH9)/2)</f>
        <v>0.1</v>
      </c>
      <c r="TV9" s="26">
        <f>IF($CU9="P",CL9,(CL9+BI9)/2)</f>
        <v>0</v>
      </c>
      <c r="TW9" s="26">
        <f>IF($CU9="P",CM9,(CM9+BJ9)/2)</f>
        <v>16.899999999999999</v>
      </c>
      <c r="TX9" s="26">
        <f>IF($CU9="P",CN9,(CN9+BK9)/2)</f>
        <v>5.8000000000000007</v>
      </c>
      <c r="TY9" s="26">
        <f>IF($CU9="P",CO9,(CO9+BL9)/2)</f>
        <v>0</v>
      </c>
      <c r="TZ9" s="26">
        <f>IF($CU9="P",CP9,(CP9+BM9)/2)</f>
        <v>0</v>
      </c>
      <c r="UA9" s="26">
        <f>IF($CU9="P",CQ9,(CQ9+BN9)/2)</f>
        <v>18.049999999999997</v>
      </c>
      <c r="UB9" s="26">
        <f>IF($CU9="P",CR9,(CR9+BO9)/2)</f>
        <v>4.6999999999999993</v>
      </c>
      <c r="UC9" s="26">
        <f>IF($CU9="P",CS9,(CS9+BP9)/2)</f>
        <v>0.6</v>
      </c>
      <c r="UD9" s="26">
        <f>IF($CU9="P",CT9,(CT9+BQ9)/2)</f>
        <v>0</v>
      </c>
      <c r="UE9" s="28" t="s">
        <v>55</v>
      </c>
      <c r="UF9" s="11">
        <f>IF(SUM(TL9,TP9)&gt;0,SUM(TL9,TP9),"")</f>
        <v>10.75</v>
      </c>
      <c r="UG9" s="11">
        <f>IF(SUM(TK9:TL9,TN9:TP9,TR9)-TM9-TQ9&gt;0,SUM(TK9:TL9,TN9:TP9,TR9)-TM9-TQ9,"")</f>
        <v>44.650000000000006</v>
      </c>
      <c r="UH9" s="11">
        <f>IF(SUM(TS9:TT9,TV9)-TU9&gt;0,SUM(TS9:TT9,TV9)-TU9,"")</f>
        <v>24.55</v>
      </c>
      <c r="UI9" s="11">
        <f>IF(SUM(TL9,TP9,TT9)&gt;0,SUM(TL9,TP9,TT9),"")</f>
        <v>16.95</v>
      </c>
      <c r="UJ9" s="11">
        <f>IF(SUM(UG9,UH9)&gt;0,SUM(UG9,UH9),"")</f>
        <v>69.2</v>
      </c>
      <c r="UK9" s="11">
        <f>IF(SUM(TX9,UB9)&gt;0,SUM(TX9,UB9),"")</f>
        <v>10.5</v>
      </c>
      <c r="UL9" s="11">
        <f>IF(SUM(TW9:TX9,TZ9:UB9,UD9)-SUM(TY9,UC9)&gt;0,SUM(TW9:TX9,TZ9:UB9,UD9)-SUM(TY9,UC9),"")</f>
        <v>44.85</v>
      </c>
      <c r="UM9" s="11">
        <f>IF(SUM(UG9,UH9,UL9)&gt;0,SUM(UG9,UH9,UL9),"")</f>
        <v>114.05000000000001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84</v>
      </c>
      <c r="C10" s="4" t="s">
        <v>5</v>
      </c>
      <c r="D10" s="4">
        <v>2003</v>
      </c>
      <c r="E10" s="9">
        <f>SUM(J10:R10)+SUM(J10:N10)*0.0000001+SUM(J10)*0.0000000000001</f>
        <v>153.80001078000444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6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IF(K10=0,"",IF(AND(L10=J10,L10=AQ10,K10=BT10),$U$1,IF(AND(L10=J10,L10=AQ10,L10=CW10),$U$1,IF(AND(L10=J10,L10=CW10,L10=BT10),$AX$1,IF(L10=CW10,$CA$1,IF(L10=BT10,$AX$1,IF(L10=AQ10,$U$1,"")))))))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7"/>
      <c r="AP10" s="40">
        <f>IF(SUM(V10,Z10)&gt;0,SUM(V10,Z10),"")</f>
        <v>10.9</v>
      </c>
      <c r="AQ10" s="40">
        <f>IF(SUM(U10:V10,X10:Z10,AB10)-W10-AA10&gt;0,SUM(U10:V10,X10:Z10,AB10)-W10-AA10,"")</f>
        <v>41.4</v>
      </c>
      <c r="AR10" s="40">
        <f>IF(SUM(AC10:AD10,AF10)-AE10&gt;0,SUM(AC10:AD10,AF10)-AE10,"")</f>
        <v>22.2</v>
      </c>
      <c r="AS10" s="40">
        <f>IF(SUM(V10,Z10,AD10)&gt;0,SUM(V10,Z10,AD10),"")</f>
        <v>16.600000000000001</v>
      </c>
      <c r="AT10" s="40">
        <f>IF(SUM(AQ10,AR10)&gt;0,SUM(AQ10,AR10),"")</f>
        <v>63.599999999999994</v>
      </c>
      <c r="AU10" s="40">
        <f>IF(SUM(AH10,AL10)&gt;0,SUM(AH10,AL10),"")</f>
        <v>9.6999999999999993</v>
      </c>
      <c r="AV10" s="40">
        <f>IF(SUM(AG10:AH10,AJ10:AL10,AN10)-SUM(AI10,AM10)&gt;0,SUM(AG10:AH10,AJ10:AL10,AN10)-SUM(AI10,AM10),"")</f>
        <v>39.800000000000004</v>
      </c>
      <c r="AW10" s="40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8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13</v>
      </c>
      <c r="CW10" s="40">
        <f>IF(SUM(CA10:CB10,CD10:CF10,CH10)-CC10-CG10&gt;0,SUM(CA10:CB10,CD10:CF10,CH10)-CC10-CG10,"")</f>
        <v>34.200000000000003</v>
      </c>
      <c r="CX10" s="40">
        <f>IF(SUM(CI10:CJ10,CL10)-CK10&gt;0,SUM(CI10:CJ10,CL10)-CK10,"")</f>
        <v>21.7</v>
      </c>
      <c r="CY10" s="40">
        <f>IF(SUM(CB10,CF10,CJ10)&gt;0,SUM(CB10,CF10,CJ10),"")</f>
        <v>18</v>
      </c>
      <c r="CZ10" s="40">
        <f>IF(SUM(CW10,CX10)&gt;0,SUM(CW10,CX10),"")</f>
        <v>55.900000000000006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IF(SUM(CW10,CX10,DB10)&gt;0,SUM(CW10,CX10,DB10),"")</f>
        <v>55.900000000000006</v>
      </c>
      <c r="DD10" s="51">
        <f>IF(MAX(EB10,FD10,GF10,HH10,IJ10,JL10,KN10,LP10,MR10,NT10,OV10,PX10,QZ10,SB10,TD10)-IF(L10="",0,L10)&gt;0.001,MAX(EB10,FD10,GF10,HH10,IJ10,JL10,KN10,LP10,MR10,NT10,OV10,PX10,QZ10,SB10,TD10)-IF(L10="",0,L10),"")</f>
        <v>2.7000000000000028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>
        <f>IF(MAX(EG10,FI10,GK10,HM10,IO10,JQ10,KS10,LU10,MW10,NY10,PA10,QC10,RE10,SG10,TI10)-IF(P10="",0,P10)&gt;0.001,MAX(EG10,FI10,GK10,HM10,IO10,JQ10,KS10,LU10,MW10,NY10,PA10,QC10,RE10,SG10,TI10)-IF(P10="",0,P10),"")</f>
        <v>3.2000000000000028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17.399999999999999</v>
      </c>
      <c r="FL10" s="17">
        <v>4.2</v>
      </c>
      <c r="FM10" s="17">
        <v>0</v>
      </c>
      <c r="FN10" s="17">
        <v>0</v>
      </c>
      <c r="FO10" s="17">
        <v>16.8</v>
      </c>
      <c r="FP10" s="17">
        <v>5.7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9.9</v>
      </c>
      <c r="GF10" s="40">
        <f>IF(SUM(FK10:FL10,FN10:FP10,FR10)-FM10-FQ10&gt;0,SUM(FK10:FL10,FN10:FP10,FR10)-FM10-FQ10,"")</f>
        <v>44.1</v>
      </c>
      <c r="GG10" s="40" t="str">
        <f>IF(SUM(FS10:FT10,FV10)-FU10&gt;0,SUM(FS10:FT10,FV10)-FU10,"")</f>
        <v/>
      </c>
      <c r="GH10" s="40">
        <f>IF(SUM(FL10,FP10,FT10)&gt;0,SUM(FL10,FP10,FT10),"")</f>
        <v>9.9</v>
      </c>
      <c r="GI10" s="40">
        <f>IF(SUM(GF10,GG10)&gt;0,SUM(GF10,GG10),"")</f>
        <v>44.1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44.1</v>
      </c>
      <c r="GM10" s="18">
        <v>15.6</v>
      </c>
      <c r="GN10" s="18">
        <v>5.5</v>
      </c>
      <c r="GO10" s="18">
        <v>0</v>
      </c>
      <c r="GP10" s="18">
        <v>0</v>
      </c>
      <c r="GQ10" s="18">
        <v>14.5</v>
      </c>
      <c r="GR10" s="18">
        <v>7.3</v>
      </c>
      <c r="GS10" s="18">
        <v>0</v>
      </c>
      <c r="GT10" s="18">
        <v>0</v>
      </c>
      <c r="GU10" s="18"/>
      <c r="GV10" s="18"/>
      <c r="GW10" s="18"/>
      <c r="GX10" s="18"/>
      <c r="GY10" s="18">
        <v>14.9</v>
      </c>
      <c r="GZ10" s="18">
        <v>7.7</v>
      </c>
      <c r="HA10" s="18">
        <v>0</v>
      </c>
      <c r="HB10" s="18">
        <v>0</v>
      </c>
      <c r="HC10" s="18">
        <v>17</v>
      </c>
      <c r="HD10" s="18">
        <v>6.4</v>
      </c>
      <c r="HE10" s="18">
        <v>0</v>
      </c>
      <c r="HF10" s="18">
        <v>0</v>
      </c>
      <c r="HG10" s="11">
        <f>IF(SUM(GN10,GR10)&gt;0,SUM(GN10,GR10),"")</f>
        <v>12.8</v>
      </c>
      <c r="HH10" s="11">
        <f>IF(SUM(GM10:GN10,GP10:GR10,GT10)-GO10-GS10&gt;0,SUM(GM10:GN10,GP10:GR10,GT10)-GO10-GS10,"")</f>
        <v>42.9</v>
      </c>
      <c r="HI10" s="11" t="str">
        <f>IF(SUM(GU10:GV10,GX10)-GW10&gt;0,SUM(GU10:GV10,GX10)-GW10,"")</f>
        <v/>
      </c>
      <c r="HJ10" s="11">
        <f>IF(SUM(GN10,GR10,GV10)&gt;0,SUM(GN10,GR10,GV10),"")</f>
        <v>12.8</v>
      </c>
      <c r="HK10" s="11">
        <f>IF(SUM(HH10,HI10)&gt;0,SUM(HH10,HI10),"")</f>
        <v>42.9</v>
      </c>
      <c r="HL10" s="11">
        <f>IF(SUM(GZ10,HD10)&gt;0,SUM(GZ10,HD10),"")</f>
        <v>14.100000000000001</v>
      </c>
      <c r="HM10" s="11">
        <f>IF(SUM(GY10:GZ10,HB10:HD10,HF10)-SUM(HA10,HE10)&gt;0,SUM(GY10:GZ10,HB10:HD10,HF10)-SUM(HA10,HE10),"")</f>
        <v>46</v>
      </c>
      <c r="HN10" s="11">
        <f>IF(SUM(HH10,HI10,HM10)&gt;0,SUM(HH10,HI10,HM10),"")</f>
        <v>88.9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16.3</v>
      </c>
      <c r="TL10" s="26">
        <f>IF($CU10="P",CB10,(CB10+AY10)/2)</f>
        <v>5.0999999999999996</v>
      </c>
      <c r="TM10" s="26">
        <f>IF($CU10="P",CC10,(CC10+AZ10)/2)</f>
        <v>2.4</v>
      </c>
      <c r="TN10" s="26">
        <f>IF($CU10="P",CD10,(CD10+BA10)/2)</f>
        <v>0</v>
      </c>
      <c r="TO10" s="26">
        <f>IF($CU10="P",CE10,(CE10+BB10)/2)</f>
        <v>15.850000000000001</v>
      </c>
      <c r="TP10" s="26">
        <f>IF($CU10="P",CF10,(CF10+BC10)/2)</f>
        <v>6.55</v>
      </c>
      <c r="TQ10" s="26">
        <f>IF($CU10="P",CG10,(CG10+BD10)/2)</f>
        <v>2.2000000000000002</v>
      </c>
      <c r="TR10" s="26">
        <f>IF($CU10="P",CH10,(CH10+BE10)/2)</f>
        <v>0</v>
      </c>
      <c r="TS10" s="26">
        <f>IF($CU10="P",CI10,(CI10+BF10)/2)</f>
        <v>16.25</v>
      </c>
      <c r="TT10" s="26">
        <f>IF($CU10="P",CJ10,(CJ10+BG10)/2)</f>
        <v>5.15</v>
      </c>
      <c r="TU10" s="26">
        <f>IF($CU10="P",CK10,(CK10+BH10)/2)</f>
        <v>0.2</v>
      </c>
      <c r="TV10" s="26">
        <f>IF($CU10="P",CL10,(CL10+BI10)/2)</f>
        <v>0</v>
      </c>
      <c r="TW10" s="26">
        <f>IF($CU10="P",CM10,(CM10+BJ10)/2)</f>
        <v>7.4</v>
      </c>
      <c r="TX10" s="26">
        <f>IF($CU10="P",CN10,(CN10+BK10)/2)</f>
        <v>3.05</v>
      </c>
      <c r="TY10" s="26">
        <f>IF($CU10="P",CO10,(CO10+BL10)/2)</f>
        <v>0.2</v>
      </c>
      <c r="TZ10" s="26">
        <f>IF($CU10="P",CP10,(CP10+BM10)/2)</f>
        <v>0</v>
      </c>
      <c r="UA10" s="26">
        <f>IF($CU10="P",CQ10,(CQ10+BN10)/2)</f>
        <v>8.25</v>
      </c>
      <c r="UB10" s="26">
        <f>IF($CU10="P",CR10,(CR10+BO10)/2)</f>
        <v>2.9</v>
      </c>
      <c r="UC10" s="26">
        <f>IF($CU10="P",CS10,(CS10+BP10)/2)</f>
        <v>0</v>
      </c>
      <c r="UD10" s="26">
        <f>IF($CU10="P",CT10,(CT10+BQ10)/2)</f>
        <v>0</v>
      </c>
      <c r="UE10" s="28" t="s">
        <v>55</v>
      </c>
      <c r="UF10" s="11">
        <f>IF(SUM(TL10,TP10)&gt;0,SUM(TL10,TP10),"")</f>
        <v>11.649999999999999</v>
      </c>
      <c r="UG10" s="11">
        <f>IF(SUM(TK10:TL10,TN10:TP10,TR10)-TM10-TQ10&gt;0,SUM(TK10:TL10,TN10:TP10,TR10)-TM10-TQ10,"")</f>
        <v>39.199999999999996</v>
      </c>
      <c r="UH10" s="11">
        <f>IF(SUM(TS10:TT10,TV10)-TU10&gt;0,SUM(TS10:TT10,TV10)-TU10,"")</f>
        <v>21.2</v>
      </c>
      <c r="UI10" s="11">
        <f>IF(SUM(TL10,TP10,TT10)&gt;0,SUM(TL10,TP10,TT10),"")</f>
        <v>16.799999999999997</v>
      </c>
      <c r="UJ10" s="11">
        <f>IF(SUM(UG10,UH10)&gt;0,SUM(UG10,UH10),"")</f>
        <v>60.399999999999991</v>
      </c>
      <c r="UK10" s="11">
        <f>IF(SUM(TX10,UB10)&gt;0,SUM(TX10,UB10),"")</f>
        <v>5.9499999999999993</v>
      </c>
      <c r="UL10" s="11">
        <f>IF(SUM(TW10:TX10,TZ10:UB10,UD10)-SUM(TY10,UC10)&gt;0,SUM(TW10:TX10,TZ10:UB10,UD10)-SUM(TY10,UC10),"")</f>
        <v>21.4</v>
      </c>
      <c r="UM10" s="11">
        <f>IF(SUM(UG10,UH10,UL10)&gt;0,SUM(UG10,UH10,UL10),"")</f>
        <v>81.799999999999983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152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6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IF(K11=0,"",IF(AND(L11=J11,L11=AQ11,K11=BT11),$U$1,IF(AND(L11=J11,L11=AQ11,L11=CW11),$U$1,IF(AND(L11=J11,L11=CW11,L11=BT11),$AX$1,IF(L11=CW11,$CA$1,IF(L11=BT11,$AX$1,IF(L11=AQ11,$U$1,"")))))))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IF(SUM(CW11,CX11,DB11)&gt;0,SUM(CW11,CX11,DB11),"")</f>
        <v/>
      </c>
      <c r="DD11" s="51">
        <f>IF(MAX(EB11,FD11,GF11,HH11,IJ11,JL11,KN11,LP11,MR11,NT11,OV11,PX11,QZ11,SB11,TD11)-IF(L11="",0,L11)&gt;0.001,MAX(EB11,FD11,GF11,HH11,IJ11,JL11,KN11,LP11,MR11,NT11,OV11,PX11,QZ11,SB11,TD11)-IF(L11="",0,L11),"")</f>
        <v>38.099999999999994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16</v>
      </c>
      <c r="DH11" s="17">
        <v>3.3</v>
      </c>
      <c r="DI11" s="17">
        <v>0</v>
      </c>
      <c r="DJ11" s="17">
        <v>0</v>
      </c>
      <c r="DK11" s="17">
        <v>15.5</v>
      </c>
      <c r="DL11" s="17">
        <v>3.3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>
        <f>IF(SUM(DH11,DL11)&gt;0,SUM(DH11,DL11),"")</f>
        <v>6.6</v>
      </c>
      <c r="EB11" s="40">
        <f>IF(SUM(DG11:DH11,DJ11:DL11,DN11)-DI11-DM11&gt;0,SUM(DG11:DH11,DJ11:DL11,DN11)-DI11-DM11,"")</f>
        <v>38.099999999999994</v>
      </c>
      <c r="EC11" s="40" t="str">
        <f>IF(SUM(DO11:DP11,DR11)-DQ11&gt;0,SUM(DO11:DP11,DR11)-DQ11,"")</f>
        <v/>
      </c>
      <c r="ED11" s="40">
        <f>IF(SUM(DH11,DL11,DP11)&gt;0,SUM(DH11,DL11,DP11),"")</f>
        <v>6.6</v>
      </c>
      <c r="EE11" s="40">
        <f>IF(SUM(EB11,EC11)&gt;0,SUM(EB11,EC11),"")</f>
        <v>38.099999999999994</v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>
        <f>IF(SUM(EB11,EC11,EG11)&gt;0,SUM(EB11,EC11,EG11),"")</f>
        <v>38.099999999999994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0</v>
      </c>
      <c r="TL11" s="26">
        <f>IF($CU11="P",CB11,(CB11+AY11)/2)</f>
        <v>0</v>
      </c>
      <c r="TM11" s="26">
        <f>IF($CU11="P",CC11,(CC11+AZ11)/2)</f>
        <v>0</v>
      </c>
      <c r="TN11" s="26">
        <f>IF($CU11="P",CD11,(CD11+BA11)/2)</f>
        <v>0</v>
      </c>
      <c r="TO11" s="26">
        <f>IF($CU11="P",CE11,(CE11+BB11)/2)</f>
        <v>0</v>
      </c>
      <c r="TP11" s="26">
        <f>IF($CU11="P",CF11,(CF11+BC11)/2)</f>
        <v>0</v>
      </c>
      <c r="TQ11" s="26">
        <f>IF($CU11="P",CG11,(CG11+BD11)/2)</f>
        <v>0</v>
      </c>
      <c r="TR11" s="26">
        <f>IF($CU11="P",CH11,(CH11+BE11)/2)</f>
        <v>0</v>
      </c>
      <c r="TS11" s="26">
        <f>IF($CU11="P",CI11,(CI11+BF11)/2)</f>
        <v>0</v>
      </c>
      <c r="TT11" s="26">
        <f>IF($CU11="P",CJ11,(CJ11+BG11)/2)</f>
        <v>0</v>
      </c>
      <c r="TU11" s="26">
        <f>IF($CU11="P",CK11,(CK11+BH11)/2)</f>
        <v>0</v>
      </c>
      <c r="TV11" s="26">
        <f>IF($CU11="P",CL11,(CL11+BI11)/2)</f>
        <v>0</v>
      </c>
      <c r="TW11" s="26">
        <f>IF($CU11="P",CM11,(CM11+BJ11)/2)</f>
        <v>0</v>
      </c>
      <c r="TX11" s="26">
        <f>IF($CU11="P",CN11,(CN11+BK11)/2)</f>
        <v>0</v>
      </c>
      <c r="TY11" s="26">
        <f>IF($CU11="P",CO11,(CO11+BL11)/2)</f>
        <v>0</v>
      </c>
      <c r="TZ11" s="26">
        <f>IF($CU11="P",CP11,(CP11+BM11)/2)</f>
        <v>0</v>
      </c>
      <c r="UA11" s="26">
        <f>IF($CU11="P",CQ11,(CQ11+BN11)/2)</f>
        <v>0</v>
      </c>
      <c r="UB11" s="26">
        <f>IF($CU11="P",CR11,(CR11+BO11)/2)</f>
        <v>0</v>
      </c>
      <c r="UC11" s="26">
        <f>IF($CU11="P",CS11,(CS11+BP11)/2)</f>
        <v>0</v>
      </c>
      <c r="UD11" s="26">
        <f>IF($CU11="P",CT11,(CT11+BQ11)/2)</f>
        <v>0</v>
      </c>
      <c r="UE11" s="28" t="s">
        <v>55</v>
      </c>
      <c r="UF11" s="11" t="str">
        <f>IF(SUM(TL11,TP11)&gt;0,SUM(TL11,TP11),"")</f>
        <v/>
      </c>
      <c r="UG11" s="11" t="str">
        <f>IF(SUM(TK11:TL11,TN11:TP11,TR11)-TM11-TQ11&gt;0,SUM(TK11:TL11,TN11:TP11,TR11)-TM11-TQ11,"")</f>
        <v/>
      </c>
      <c r="UH11" s="11" t="str">
        <f>IF(SUM(TS11:TT11,TV11)-TU11&gt;0,SUM(TS11:TT11,TV11)-TU11,"")</f>
        <v/>
      </c>
      <c r="UI11" s="11" t="str">
        <f>IF(SUM(TL11,TP11,TT11)&gt;0,SUM(TL11,TP11,TT11),"")</f>
        <v/>
      </c>
      <c r="UJ11" s="11" t="str">
        <f>IF(SUM(UG11,UH11)&gt;0,SUM(UG11,UH11),"")</f>
        <v/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 t="str">
        <f>IF(SUM(UG11,UH11,UL11)&gt;0,SUM(UG11,UH11,UL11),"")</f>
        <v/>
      </c>
    </row>
    <row r="12" spans="1:559" ht="17" x14ac:dyDescent="0.2">
      <c r="R12" s="10"/>
      <c r="S12" s="10"/>
      <c r="T12" s="10"/>
      <c r="QY12" s="36"/>
      <c r="RG12"/>
      <c r="SA12" s="36"/>
      <c r="SB12" s="36"/>
      <c r="SC12" s="36"/>
      <c r="SD12" s="36"/>
      <c r="SE12" s="36"/>
      <c r="SF12" s="36"/>
      <c r="SG12" s="36"/>
      <c r="SH12" s="36"/>
      <c r="TC12" s="36"/>
      <c r="TD12" s="36"/>
      <c r="TE12" s="36"/>
      <c r="TF12" s="36"/>
      <c r="TG12" s="36"/>
      <c r="TH12" s="36"/>
      <c r="TI12" s="36"/>
      <c r="TJ12" s="36"/>
    </row>
    <row r="13" spans="1:559" ht="17" x14ac:dyDescent="0.2">
      <c r="R13" s="10"/>
      <c r="S13" s="10"/>
      <c r="T13" s="10"/>
      <c r="QY13" s="36"/>
      <c r="RG13"/>
      <c r="SA13" s="36"/>
      <c r="SB13" s="36"/>
      <c r="SC13" s="36"/>
      <c r="SD13" s="36"/>
      <c r="SE13" s="36"/>
      <c r="SF13" s="36"/>
      <c r="SG13" s="36"/>
      <c r="SH13" s="36"/>
      <c r="TC13" s="36"/>
      <c r="TD13" s="36"/>
      <c r="TE13" s="36"/>
      <c r="TF13" s="36"/>
      <c r="TG13" s="36"/>
      <c r="TH13" s="36"/>
      <c r="TI13" s="36"/>
      <c r="TJ13" s="36"/>
    </row>
    <row r="14" spans="1:559" ht="17" x14ac:dyDescent="0.2">
      <c r="B14" s="23" t="s">
        <v>53</v>
      </c>
      <c r="R14" s="10"/>
      <c r="S14" s="10"/>
      <c r="T14" s="10"/>
      <c r="AP14" s="4"/>
      <c r="AW14" s="42">
        <v>11.4</v>
      </c>
      <c r="BS14" s="4"/>
      <c r="BZ14" s="42">
        <v>11.4</v>
      </c>
      <c r="CV14" s="4"/>
      <c r="DC14" s="42">
        <v>11.4</v>
      </c>
      <c r="EA14" s="4"/>
      <c r="EH14" s="42">
        <v>11.4</v>
      </c>
      <c r="FC14" s="4"/>
      <c r="FJ14" s="42">
        <v>11.4</v>
      </c>
      <c r="GE14" s="4"/>
      <c r="GL14" s="42">
        <v>11.4</v>
      </c>
      <c r="HG14" s="4"/>
      <c r="HN14" s="42">
        <v>11.4</v>
      </c>
      <c r="II14" s="4"/>
      <c r="IP14" s="42">
        <v>11.4</v>
      </c>
      <c r="JK14" s="4"/>
      <c r="JR14" s="42">
        <v>11.4</v>
      </c>
      <c r="KM14" s="4"/>
      <c r="KT14" s="42">
        <v>11.4</v>
      </c>
      <c r="LO14" s="4"/>
      <c r="LV14" s="42">
        <v>11.4</v>
      </c>
      <c r="MQ14" s="4"/>
      <c r="MX14" s="42">
        <v>11.4</v>
      </c>
      <c r="NS14" s="4"/>
      <c r="NZ14" s="42">
        <v>11.4</v>
      </c>
      <c r="OU14" s="4"/>
      <c r="PB14" s="42">
        <v>11.4</v>
      </c>
      <c r="PW14" s="4"/>
      <c r="QD14" s="42">
        <v>11.4</v>
      </c>
      <c r="QY14" s="4"/>
      <c r="RF14" s="42">
        <v>11.4</v>
      </c>
      <c r="RG14"/>
      <c r="SA14" s="4"/>
      <c r="SB14" s="36"/>
      <c r="SC14" s="36"/>
      <c r="SD14" s="36"/>
      <c r="SE14" s="36"/>
      <c r="SF14" s="36"/>
      <c r="SG14" s="36"/>
      <c r="SH14" s="42">
        <v>11.4</v>
      </c>
      <c r="TC14" s="4"/>
      <c r="TD14" s="36"/>
      <c r="TE14" s="36"/>
      <c r="TF14" s="36"/>
      <c r="TG14" s="36"/>
      <c r="TH14" s="36"/>
      <c r="TI14" s="36"/>
      <c r="TJ14" s="42">
        <v>11.4</v>
      </c>
    </row>
    <row r="15" spans="1:559" ht="17" x14ac:dyDescent="0.2">
      <c r="B15" s="30" t="s">
        <v>52</v>
      </c>
      <c r="R15" s="10"/>
      <c r="S15" s="10"/>
      <c r="T15" s="10"/>
      <c r="AP15" s="4"/>
      <c r="AW15" s="52">
        <v>17.7</v>
      </c>
      <c r="BS15" s="4"/>
      <c r="BZ15" s="52">
        <v>17.7</v>
      </c>
      <c r="CV15" s="4"/>
      <c r="DC15" s="52">
        <v>17.7</v>
      </c>
      <c r="EA15" s="4"/>
      <c r="EH15" s="52">
        <v>17.7</v>
      </c>
      <c r="FC15" s="4"/>
      <c r="FJ15" s="52">
        <v>17.7</v>
      </c>
      <c r="GE15" s="4"/>
      <c r="GL15" s="52">
        <v>17.7</v>
      </c>
      <c r="HG15" s="4"/>
      <c r="HN15" s="52">
        <v>17.7</v>
      </c>
      <c r="II15" s="4"/>
      <c r="IP15" s="52">
        <v>17.7</v>
      </c>
      <c r="JK15" s="4"/>
      <c r="JR15" s="52">
        <v>17.7</v>
      </c>
      <c r="KM15" s="4"/>
      <c r="KT15" s="52">
        <v>17.7</v>
      </c>
      <c r="LO15" s="4"/>
      <c r="LV15" s="52">
        <v>17.7</v>
      </c>
      <c r="MQ15" s="4"/>
      <c r="MX15" s="52">
        <v>17.7</v>
      </c>
      <c r="NS15" s="4"/>
      <c r="NZ15" s="52">
        <v>17.7</v>
      </c>
      <c r="OU15" s="4"/>
      <c r="PB15" s="52">
        <v>17.7</v>
      </c>
      <c r="PW15" s="4"/>
      <c r="QD15" s="52">
        <v>17.7</v>
      </c>
      <c r="QY15" s="4"/>
      <c r="RF15" s="52">
        <v>17.7</v>
      </c>
      <c r="RG15"/>
      <c r="SA15" s="4"/>
      <c r="SB15" s="36"/>
      <c r="SC15" s="36"/>
      <c r="SD15" s="36"/>
      <c r="SE15" s="36"/>
      <c r="SF15" s="36"/>
      <c r="SG15" s="36"/>
      <c r="SH15" s="52">
        <v>17.7</v>
      </c>
      <c r="TC15" s="4"/>
      <c r="TD15" s="36"/>
      <c r="TE15" s="36"/>
      <c r="TF15" s="36"/>
      <c r="TG15" s="36"/>
      <c r="TH15" s="36"/>
      <c r="TI15" s="36"/>
      <c r="TJ15" s="52">
        <v>17.7</v>
      </c>
    </row>
    <row r="16" spans="1:559" ht="17" x14ac:dyDescent="0.2">
      <c r="A16" s="5"/>
      <c r="B16" s="31" t="s">
        <v>65</v>
      </c>
      <c r="C16" s="20"/>
      <c r="R16" s="10"/>
      <c r="S16" s="10"/>
      <c r="T16" s="10"/>
      <c r="AP16" s="4"/>
      <c r="AW16" s="44">
        <v>20.7</v>
      </c>
      <c r="BS16" s="4"/>
      <c r="BZ16" s="44">
        <v>20.7</v>
      </c>
      <c r="CV16" s="4"/>
      <c r="DC16" s="44">
        <v>20.7</v>
      </c>
      <c r="EA16" s="4"/>
      <c r="EH16" s="44">
        <v>20.7</v>
      </c>
      <c r="FC16" s="4"/>
      <c r="FJ16" s="44">
        <v>20.7</v>
      </c>
      <c r="GE16" s="4"/>
      <c r="GL16" s="44">
        <v>20.7</v>
      </c>
      <c r="HG16" s="4"/>
      <c r="HN16" s="44">
        <v>20.7</v>
      </c>
      <c r="II16" s="4"/>
      <c r="IP16" s="44">
        <v>20.7</v>
      </c>
      <c r="JK16" s="4"/>
      <c r="JR16" s="44">
        <v>20.7</v>
      </c>
      <c r="KM16" s="4"/>
      <c r="KT16" s="44">
        <v>20.7</v>
      </c>
      <c r="LO16" s="4"/>
      <c r="LV16" s="44">
        <v>20.7</v>
      </c>
      <c r="MQ16" s="4"/>
      <c r="MX16" s="44">
        <v>20.7</v>
      </c>
      <c r="NS16" s="4"/>
      <c r="NZ16" s="44">
        <v>20.7</v>
      </c>
      <c r="OU16" s="4"/>
      <c r="PB16" s="44">
        <v>20.7</v>
      </c>
      <c r="PW16" s="4"/>
      <c r="QD16" s="44">
        <v>20.7</v>
      </c>
      <c r="QY16" s="4"/>
      <c r="RF16" s="44">
        <v>20.7</v>
      </c>
      <c r="RG16"/>
      <c r="SA16" s="4"/>
      <c r="SB16" s="36"/>
      <c r="SC16" s="36"/>
      <c r="SD16" s="36"/>
      <c r="SE16" s="36"/>
      <c r="SF16" s="36"/>
      <c r="SG16" s="36"/>
      <c r="SH16" s="44">
        <v>20.7</v>
      </c>
      <c r="TC16" s="4"/>
      <c r="TD16" s="36"/>
      <c r="TE16" s="36"/>
      <c r="TF16" s="36"/>
      <c r="TG16" s="36"/>
      <c r="TH16" s="36"/>
      <c r="TI16" s="36"/>
      <c r="TJ16" s="44">
        <v>20.7</v>
      </c>
    </row>
    <row r="17" spans="1:530" ht="17" x14ac:dyDescent="0.2">
      <c r="A17" s="5"/>
      <c r="B17" s="35" t="s">
        <v>78</v>
      </c>
      <c r="C17" s="20"/>
      <c r="R17" s="10"/>
      <c r="S17" s="10"/>
      <c r="T17" s="10"/>
      <c r="AP17" s="4"/>
      <c r="AW17" s="45">
        <v>20.7</v>
      </c>
      <c r="BS17" s="4"/>
      <c r="BZ17" s="45">
        <v>20.7</v>
      </c>
      <c r="CV17" s="4"/>
      <c r="DC17" s="45">
        <v>20.7</v>
      </c>
      <c r="EA17" s="4"/>
      <c r="EH17" s="45">
        <v>20.7</v>
      </c>
      <c r="FC17" s="4"/>
      <c r="FJ17" s="45">
        <v>20.7</v>
      </c>
      <c r="GE17" s="4"/>
      <c r="GL17" s="45">
        <v>20.7</v>
      </c>
      <c r="HG17" s="4"/>
      <c r="HN17" s="45">
        <v>20.7</v>
      </c>
      <c r="II17" s="4"/>
      <c r="IP17" s="45">
        <v>20.7</v>
      </c>
      <c r="JK17" s="4"/>
      <c r="JR17" s="45">
        <v>20.7</v>
      </c>
      <c r="KM17" s="4"/>
      <c r="KT17" s="45">
        <v>20.7</v>
      </c>
      <c r="LO17" s="4"/>
      <c r="LV17" s="45">
        <v>20.7</v>
      </c>
      <c r="MQ17" s="4"/>
      <c r="MX17" s="45">
        <v>20.7</v>
      </c>
      <c r="NS17" s="4"/>
      <c r="NZ17" s="45">
        <v>20.7</v>
      </c>
      <c r="OU17" s="4"/>
      <c r="PB17" s="45">
        <v>20.7</v>
      </c>
      <c r="PW17" s="4"/>
      <c r="QD17" s="45">
        <v>20.7</v>
      </c>
      <c r="QY17" s="4"/>
      <c r="RF17" s="45">
        <v>20.7</v>
      </c>
      <c r="RG17"/>
      <c r="SA17" s="4"/>
      <c r="SB17" s="36"/>
      <c r="SC17" s="36"/>
      <c r="SD17" s="36"/>
      <c r="SE17" s="36"/>
      <c r="SF17" s="36"/>
      <c r="SG17" s="36"/>
      <c r="SH17" s="45">
        <v>20.7</v>
      </c>
      <c r="TC17" s="4"/>
      <c r="TD17" s="36"/>
      <c r="TE17" s="36"/>
      <c r="TF17" s="36"/>
      <c r="TG17" s="36"/>
      <c r="TH17" s="36"/>
      <c r="TI17" s="36"/>
      <c r="TJ17" s="45">
        <v>20.7</v>
      </c>
    </row>
    <row r="18" spans="1:530" ht="17" x14ac:dyDescent="0.2">
      <c r="A18" s="5"/>
      <c r="B18" s="34" t="s">
        <v>50</v>
      </c>
      <c r="C18" s="20"/>
      <c r="R18" s="10"/>
      <c r="S18" s="10"/>
      <c r="T18" s="10"/>
      <c r="AP18" s="4"/>
      <c r="AW18" s="46">
        <v>46.2</v>
      </c>
      <c r="BS18" s="4"/>
      <c r="BZ18" s="46">
        <v>46.2</v>
      </c>
      <c r="CV18" s="4"/>
      <c r="DC18" s="46">
        <v>46.2</v>
      </c>
      <c r="EA18" s="4"/>
      <c r="EH18" s="46">
        <v>46.2</v>
      </c>
      <c r="FC18" s="4"/>
      <c r="FJ18" s="46">
        <v>46.2</v>
      </c>
      <c r="GE18" s="4"/>
      <c r="GL18" s="46">
        <v>46.2</v>
      </c>
      <c r="HG18" s="4"/>
      <c r="HN18" s="46">
        <v>46.2</v>
      </c>
      <c r="II18" s="4"/>
      <c r="IP18" s="46">
        <v>46.2</v>
      </c>
      <c r="JK18" s="4"/>
      <c r="JR18" s="46">
        <v>46.2</v>
      </c>
      <c r="KM18" s="4"/>
      <c r="KT18" s="46">
        <v>46.2</v>
      </c>
      <c r="LO18" s="4"/>
      <c r="LV18" s="46">
        <v>46.2</v>
      </c>
      <c r="MQ18" s="4"/>
      <c r="MX18" s="46">
        <v>46.2</v>
      </c>
      <c r="NS18" s="4"/>
      <c r="NZ18" s="46">
        <v>46.2</v>
      </c>
      <c r="OU18" s="4"/>
      <c r="PB18" s="46">
        <v>46.2</v>
      </c>
      <c r="PW18" s="4"/>
      <c r="QD18" s="46">
        <v>46.2</v>
      </c>
      <c r="QY18" s="4"/>
      <c r="RF18" s="46">
        <v>46.2</v>
      </c>
      <c r="RG18"/>
      <c r="SA18" s="4"/>
      <c r="SB18" s="36"/>
      <c r="SC18" s="36"/>
      <c r="SD18" s="36"/>
      <c r="SE18" s="36"/>
      <c r="SF18" s="36"/>
      <c r="SG18" s="36"/>
      <c r="SH18" s="46">
        <v>46.2</v>
      </c>
      <c r="TC18" s="4"/>
      <c r="TD18" s="36"/>
      <c r="TE18" s="36"/>
      <c r="TF18" s="36"/>
      <c r="TG18" s="36"/>
      <c r="TH18" s="36"/>
      <c r="TI18" s="36"/>
      <c r="TJ18" s="46">
        <v>46.2</v>
      </c>
    </row>
    <row r="19" spans="1:530" ht="17" x14ac:dyDescent="0.2">
      <c r="A19" s="5"/>
      <c r="B19" s="24" t="s">
        <v>51</v>
      </c>
      <c r="C19" s="20"/>
      <c r="R19" s="10"/>
      <c r="S19" s="10"/>
      <c r="T19" s="10"/>
      <c r="AP19" s="4"/>
      <c r="AW19" s="47">
        <v>70.5</v>
      </c>
      <c r="BS19" s="4"/>
      <c r="BZ19" s="47">
        <v>70.5</v>
      </c>
      <c r="CV19" s="4"/>
      <c r="DC19" s="47">
        <v>70.5</v>
      </c>
      <c r="EA19" s="4"/>
      <c r="EH19" s="47">
        <v>70.5</v>
      </c>
      <c r="FC19" s="4"/>
      <c r="FJ19" s="47">
        <v>70.5</v>
      </c>
      <c r="GE19" s="4"/>
      <c r="GL19" s="47">
        <v>70.5</v>
      </c>
      <c r="HG19" s="4"/>
      <c r="HN19" s="47">
        <v>70.5</v>
      </c>
      <c r="II19" s="4"/>
      <c r="IP19" s="47">
        <v>70.5</v>
      </c>
      <c r="JK19" s="4"/>
      <c r="JR19" s="47">
        <v>70.5</v>
      </c>
      <c r="KM19" s="4"/>
      <c r="KT19" s="47">
        <v>70.5</v>
      </c>
      <c r="LO19" s="4"/>
      <c r="LV19" s="47">
        <v>70.5</v>
      </c>
      <c r="MQ19" s="4"/>
      <c r="MX19" s="47">
        <v>70.5</v>
      </c>
      <c r="NS19" s="4"/>
      <c r="NZ19" s="47">
        <v>70.5</v>
      </c>
      <c r="OU19" s="4"/>
      <c r="PB19" s="47">
        <v>70.5</v>
      </c>
      <c r="PW19" s="4"/>
      <c r="QD19" s="47">
        <v>70.5</v>
      </c>
      <c r="QY19" s="4"/>
      <c r="RF19" s="47">
        <v>70.5</v>
      </c>
      <c r="RG19"/>
      <c r="SA19" s="4"/>
      <c r="SB19" s="36"/>
      <c r="SC19" s="36"/>
      <c r="SD19" s="36"/>
      <c r="SE19" s="36"/>
      <c r="SF19" s="36"/>
      <c r="SG19" s="36"/>
      <c r="SH19" s="47">
        <v>70.5</v>
      </c>
      <c r="TC19" s="4"/>
      <c r="TD19" s="36"/>
      <c r="TE19" s="36"/>
      <c r="TF19" s="36"/>
      <c r="TG19" s="36"/>
      <c r="TH19" s="36"/>
      <c r="TI19" s="36"/>
      <c r="TJ19" s="47">
        <v>70.5</v>
      </c>
    </row>
    <row r="20" spans="1:530" ht="17" x14ac:dyDescent="0.2">
      <c r="A20" s="5"/>
      <c r="B20" s="33" t="s">
        <v>64</v>
      </c>
      <c r="C20" s="20"/>
      <c r="R20" s="10"/>
      <c r="S20" s="10"/>
      <c r="T20" s="10"/>
      <c r="AP20" s="4"/>
      <c r="AW20" s="48">
        <v>74.400000000000006</v>
      </c>
      <c r="BS20" s="4"/>
      <c r="BZ20" s="48">
        <v>74.400000000000006</v>
      </c>
      <c r="CV20" s="4"/>
      <c r="DC20" s="48">
        <v>74.400000000000006</v>
      </c>
      <c r="EA20" s="4"/>
      <c r="EH20" s="48">
        <v>74.400000000000006</v>
      </c>
      <c r="FC20" s="4"/>
      <c r="FJ20" s="48">
        <v>74.400000000000006</v>
      </c>
      <c r="GE20" s="4"/>
      <c r="GL20" s="48">
        <v>74.400000000000006</v>
      </c>
      <c r="HG20" s="4"/>
      <c r="HN20" s="48">
        <v>74.400000000000006</v>
      </c>
      <c r="II20" s="4"/>
      <c r="IP20" s="48">
        <v>74.400000000000006</v>
      </c>
      <c r="JK20" s="4"/>
      <c r="JR20" s="48">
        <v>74.400000000000006</v>
      </c>
      <c r="KM20" s="4"/>
      <c r="KT20" s="48">
        <v>74.400000000000006</v>
      </c>
      <c r="LO20" s="4"/>
      <c r="LV20" s="48">
        <v>74.400000000000006</v>
      </c>
      <c r="MQ20" s="4"/>
      <c r="MX20" s="48">
        <v>74.400000000000006</v>
      </c>
      <c r="NS20" s="4"/>
      <c r="NZ20" s="48">
        <v>74.400000000000006</v>
      </c>
      <c r="OU20" s="4"/>
      <c r="PB20" s="48">
        <v>74.400000000000006</v>
      </c>
      <c r="PW20" s="4"/>
      <c r="QD20" s="48">
        <v>74.400000000000006</v>
      </c>
      <c r="QY20" s="4"/>
      <c r="RF20" s="48">
        <v>74.400000000000006</v>
      </c>
      <c r="RG20"/>
      <c r="SA20" s="4"/>
      <c r="SB20" s="36"/>
      <c r="SC20" s="36"/>
      <c r="SD20" s="36"/>
      <c r="SE20" s="36"/>
      <c r="SF20" s="36"/>
      <c r="SG20" s="36"/>
      <c r="SH20" s="48">
        <v>74.400000000000006</v>
      </c>
      <c r="TC20" s="4"/>
      <c r="TD20" s="36"/>
      <c r="TE20" s="36"/>
      <c r="TF20" s="36"/>
      <c r="TG20" s="36"/>
      <c r="TH20" s="36"/>
      <c r="TI20" s="36"/>
      <c r="TJ20" s="48">
        <v>74.400000000000006</v>
      </c>
    </row>
    <row r="21" spans="1:530" ht="17" x14ac:dyDescent="0.2">
      <c r="A21" s="5"/>
      <c r="B21" s="25" t="s">
        <v>34</v>
      </c>
      <c r="C21" s="20"/>
      <c r="R21" s="10"/>
      <c r="S21" s="10"/>
      <c r="T21" s="10"/>
      <c r="AP21" s="4"/>
      <c r="AW21" s="49">
        <v>76.7</v>
      </c>
      <c r="BS21" s="4"/>
      <c r="BZ21" s="49">
        <v>76.7</v>
      </c>
      <c r="CV21" s="4"/>
      <c r="DC21" s="49">
        <v>76.7</v>
      </c>
      <c r="EA21" s="4"/>
      <c r="EH21" s="49">
        <v>76.7</v>
      </c>
      <c r="FC21" s="4"/>
      <c r="FJ21" s="49">
        <v>76.7</v>
      </c>
      <c r="GE21" s="4"/>
      <c r="GL21" s="49">
        <v>76.7</v>
      </c>
      <c r="HG21" s="4"/>
      <c r="HN21" s="49">
        <v>76.7</v>
      </c>
      <c r="II21" s="4"/>
      <c r="IP21" s="49">
        <v>76.7</v>
      </c>
      <c r="JK21" s="4"/>
      <c r="JR21" s="49">
        <v>76.7</v>
      </c>
      <c r="KM21" s="4"/>
      <c r="KT21" s="49">
        <v>76.7</v>
      </c>
      <c r="LO21" s="4"/>
      <c r="LV21" s="49">
        <v>76.7</v>
      </c>
      <c r="MQ21" s="4"/>
      <c r="MX21" s="49">
        <v>76.7</v>
      </c>
      <c r="NS21" s="4"/>
      <c r="NZ21" s="49">
        <v>76.7</v>
      </c>
      <c r="OU21" s="4"/>
      <c r="PB21" s="49">
        <v>76.7</v>
      </c>
      <c r="PW21" s="4"/>
      <c r="QD21" s="49">
        <v>76.7</v>
      </c>
      <c r="QY21" s="4"/>
      <c r="RF21" s="49">
        <v>76.7</v>
      </c>
      <c r="RG21"/>
      <c r="SA21" s="4"/>
      <c r="SB21" s="36"/>
      <c r="SC21" s="36"/>
      <c r="SD21" s="36"/>
      <c r="SE21" s="36"/>
      <c r="SF21" s="36"/>
      <c r="SG21" s="36"/>
      <c r="SH21" s="49">
        <v>76.7</v>
      </c>
      <c r="TC21" s="4"/>
      <c r="TD21" s="36"/>
      <c r="TE21" s="36"/>
      <c r="TF21" s="36"/>
      <c r="TG21" s="36"/>
      <c r="TH21" s="36"/>
      <c r="TI21" s="36"/>
      <c r="TJ21" s="49">
        <v>76.7</v>
      </c>
    </row>
    <row r="22" spans="1:530" x14ac:dyDescent="0.2">
      <c r="B22" s="29" t="s">
        <v>56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0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187" priority="61" stopIfTrue="1">
      <formula>IF($AO4&lt;&gt;"",1,0)</formula>
    </cfRule>
  </conditionalFormatting>
  <conditionalFormatting sqref="AX4:BZ11">
    <cfRule type="expression" dxfId="186" priority="60" stopIfTrue="1">
      <formula>IF($BR4&lt;&gt;"",1,0)</formula>
    </cfRule>
  </conditionalFormatting>
  <conditionalFormatting sqref="M1:M3 O1:O3 K1:K1048576 Q1:Q1048576 M4:O1048576">
    <cfRule type="expression" dxfId="185" priority="57">
      <formula>IF(K1=$CA$1,1,0)</formula>
    </cfRule>
    <cfRule type="expression" dxfId="184" priority="58">
      <formula>IF(K1=$AX$1,1,0)</formula>
    </cfRule>
    <cfRule type="expression" dxfId="183" priority="59">
      <formula>IF(K1=$U$1,1,0)</formula>
    </cfRule>
  </conditionalFormatting>
  <conditionalFormatting sqref="CA4:DC11">
    <cfRule type="expression" dxfId="182" priority="47" stopIfTrue="1">
      <formula>IF($CU4&lt;&gt;"",1,0)</formula>
    </cfRule>
  </conditionalFormatting>
  <conditionalFormatting sqref="A4:A1048576">
    <cfRule type="expression" dxfId="181" priority="33">
      <formula>AND(G4="P",F4="")</formula>
    </cfRule>
    <cfRule type="expression" dxfId="180" priority="55" stopIfTrue="1">
      <formula>IF(A4&gt;8,1,0)</formula>
    </cfRule>
  </conditionalFormatting>
  <conditionalFormatting sqref="H1:H1048576">
    <cfRule type="containsText" dxfId="179" priority="50" operator="containsText" text="No DD">
      <formula>NOT(ISERROR(SEARCH("No DD",H1)))</formula>
    </cfRule>
    <cfRule type="containsText" dxfId="178" priority="51" operator="containsText" text="Merit">
      <formula>NOT(ISERROR(SEARCH("Merit",H1)))</formula>
    </cfRule>
    <cfRule type="containsText" dxfId="177" priority="52" operator="containsText" text="Excellence">
      <formula>NOT(ISERROR(SEARCH("Excellence",H1)))</formula>
    </cfRule>
    <cfRule type="containsText" dxfId="176" priority="53" operator="containsText" text="Worlds Team">
      <formula>NOT(ISERROR(SEARCH("Worlds Team",H1)))</formula>
    </cfRule>
    <cfRule type="containsText" dxfId="175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174" priority="48" operator="between">
      <formula>AW$21</formula>
      <formula>1000</formula>
    </cfRule>
    <cfRule type="cellIs" dxfId="173" priority="49" operator="between">
      <formula>AW$20</formula>
      <formula>AW$21</formula>
    </cfRule>
    <cfRule type="cellIs" dxfId="172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171" priority="107838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170" priority="107889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169" priority="107940" operator="between">
      <formula>AW$14</formula>
      <formula>AW$15</formula>
    </cfRule>
    <cfRule type="cellIs" dxfId="168" priority="107941" operator="between">
      <formula>AW$15</formula>
      <formula>AW$16</formula>
    </cfRule>
    <cfRule type="cellIs" dxfId="167" priority="107942" operator="between">
      <formula>AW$16</formula>
      <formula>AW$17</formula>
    </cfRule>
    <cfRule type="cellIs" dxfId="166" priority="107943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65" priority="108144" operator="between">
      <formula>AW$18</formula>
      <formula>AW$19</formula>
    </cfRule>
    <cfRule type="cellIs" dxfId="164" priority="108145" operator="between">
      <formula>AW$19</formula>
      <formula>AW$20</formula>
    </cfRule>
    <cfRule type="cellIs" dxfId="163" priority="108146" operator="between">
      <formula>AW$20</formula>
      <formula>AW$21</formula>
    </cfRule>
    <cfRule type="cellIs" dxfId="162" priority="108147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61" priority="108348" operator="between">
      <formula>AW$17</formula>
      <formula>1000</formula>
    </cfRule>
    <cfRule type="cellIs" dxfId="160" priority="108349" operator="between">
      <formula>AW$16</formula>
      <formula>AW$17</formula>
    </cfRule>
    <cfRule type="cellIs" dxfId="159" priority="108350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8" t="s">
        <v>11</v>
      </c>
      <c r="H1" s="67" t="s">
        <v>12</v>
      </c>
      <c r="I1" s="68" t="s">
        <v>85</v>
      </c>
      <c r="J1" s="73" t="s">
        <v>116</v>
      </c>
      <c r="K1" s="69" t="s">
        <v>32</v>
      </c>
      <c r="L1" s="73" t="s">
        <v>117</v>
      </c>
      <c r="M1" s="69" t="s">
        <v>32</v>
      </c>
      <c r="N1" s="73" t="s">
        <v>118</v>
      </c>
      <c r="O1" s="69" t="s">
        <v>32</v>
      </c>
      <c r="P1" s="69" t="s">
        <v>13</v>
      </c>
      <c r="Q1" s="69" t="s">
        <v>32</v>
      </c>
      <c r="R1" s="72" t="s">
        <v>14</v>
      </c>
      <c r="S1" s="69" t="s">
        <v>33</v>
      </c>
      <c r="T1" s="69" t="s">
        <v>32</v>
      </c>
      <c r="U1" s="70" t="s">
        <v>197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266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62</v>
      </c>
      <c r="DE1" s="76"/>
      <c r="DF1" s="76"/>
      <c r="DG1" s="70" t="s">
        <v>192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216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279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278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/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5" t="s">
        <v>66</v>
      </c>
      <c r="TL1" s="75"/>
      <c r="TM1" s="75"/>
      <c r="TN1" s="75"/>
      <c r="TO1" s="75"/>
      <c r="TP1" s="75"/>
      <c r="TQ1" s="75"/>
      <c r="TR1" s="75"/>
      <c r="TS1" s="75"/>
      <c r="TT1" s="75"/>
      <c r="TU1" s="75"/>
      <c r="TV1" s="75"/>
      <c r="TW1" s="75"/>
      <c r="TX1" s="75"/>
      <c r="TY1" s="75"/>
      <c r="TZ1" s="75"/>
      <c r="UA1" s="75"/>
      <c r="UB1" s="75"/>
      <c r="UC1" s="75"/>
      <c r="UD1" s="75"/>
      <c r="UE1" s="75"/>
      <c r="UF1" s="75"/>
      <c r="UG1" s="75"/>
      <c r="UH1" s="75"/>
      <c r="UI1" s="75"/>
      <c r="UJ1" s="75"/>
      <c r="UK1" s="75"/>
      <c r="UL1" s="75"/>
      <c r="UM1" s="75"/>
    </row>
    <row r="2" spans="1:559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108</v>
      </c>
      <c r="V2" s="71"/>
      <c r="W2" s="71"/>
      <c r="X2" s="71"/>
      <c r="Y2" s="71" t="s">
        <v>109</v>
      </c>
      <c r="Z2" s="71"/>
      <c r="AA2" s="71"/>
      <c r="AB2" s="71"/>
      <c r="AC2" s="71" t="s">
        <v>110</v>
      </c>
      <c r="AD2" s="71"/>
      <c r="AE2" s="71"/>
      <c r="AF2" s="71"/>
      <c r="AG2" s="71" t="s">
        <v>111</v>
      </c>
      <c r="AH2" s="71"/>
      <c r="AI2" s="71"/>
      <c r="AJ2" s="71"/>
      <c r="AK2" s="78" t="s">
        <v>112</v>
      </c>
      <c r="AL2" s="78"/>
      <c r="AM2" s="78"/>
      <c r="AN2" s="78"/>
      <c r="AO2" s="14"/>
      <c r="AP2" s="14" t="s">
        <v>113</v>
      </c>
      <c r="AQ2" s="14" t="s">
        <v>114</v>
      </c>
      <c r="AR2" s="14" t="s">
        <v>110</v>
      </c>
      <c r="AS2" s="14" t="s">
        <v>119</v>
      </c>
      <c r="AT2" s="14" t="s">
        <v>24</v>
      </c>
      <c r="AU2" s="14" t="s">
        <v>68</v>
      </c>
      <c r="AV2" s="14" t="s">
        <v>115</v>
      </c>
      <c r="AW2" s="14" t="s">
        <v>18</v>
      </c>
      <c r="AX2" s="74" t="s">
        <v>108</v>
      </c>
      <c r="AY2" s="74"/>
      <c r="AZ2" s="74"/>
      <c r="BA2" s="74"/>
      <c r="BB2" s="74" t="s">
        <v>109</v>
      </c>
      <c r="BC2" s="74"/>
      <c r="BD2" s="74"/>
      <c r="BE2" s="74"/>
      <c r="BF2" s="74" t="s">
        <v>110</v>
      </c>
      <c r="BG2" s="74"/>
      <c r="BH2" s="74"/>
      <c r="BI2" s="74"/>
      <c r="BJ2" s="74" t="s">
        <v>111</v>
      </c>
      <c r="BK2" s="74"/>
      <c r="BL2" s="74"/>
      <c r="BM2" s="74"/>
      <c r="BN2" s="77" t="s">
        <v>112</v>
      </c>
      <c r="BO2" s="77"/>
      <c r="BP2" s="77"/>
      <c r="BQ2" s="77"/>
      <c r="BR2" s="13"/>
      <c r="BS2" s="13" t="s">
        <v>113</v>
      </c>
      <c r="BT2" s="13" t="s">
        <v>114</v>
      </c>
      <c r="BU2" s="13" t="s">
        <v>110</v>
      </c>
      <c r="BV2" s="13" t="s">
        <v>119</v>
      </c>
      <c r="BW2" s="13" t="s">
        <v>24</v>
      </c>
      <c r="BX2" s="13" t="s">
        <v>68</v>
      </c>
      <c r="BY2" s="13" t="s">
        <v>115</v>
      </c>
      <c r="BZ2" s="13" t="s">
        <v>18</v>
      </c>
      <c r="CA2" s="71" t="s">
        <v>108</v>
      </c>
      <c r="CB2" s="71"/>
      <c r="CC2" s="71"/>
      <c r="CD2" s="71"/>
      <c r="CE2" s="71" t="s">
        <v>109</v>
      </c>
      <c r="CF2" s="71"/>
      <c r="CG2" s="71"/>
      <c r="CH2" s="71"/>
      <c r="CI2" s="71" t="s">
        <v>110</v>
      </c>
      <c r="CJ2" s="71"/>
      <c r="CK2" s="71"/>
      <c r="CL2" s="71"/>
      <c r="CM2" s="71" t="s">
        <v>111</v>
      </c>
      <c r="CN2" s="71"/>
      <c r="CO2" s="71"/>
      <c r="CP2" s="71"/>
      <c r="CQ2" s="78" t="s">
        <v>112</v>
      </c>
      <c r="CR2" s="78"/>
      <c r="CS2" s="78"/>
      <c r="CT2" s="78"/>
      <c r="CU2" s="14"/>
      <c r="CV2" s="14" t="s">
        <v>113</v>
      </c>
      <c r="CW2" s="14" t="s">
        <v>114</v>
      </c>
      <c r="CX2" s="14" t="s">
        <v>110</v>
      </c>
      <c r="CY2" s="14" t="s">
        <v>119</v>
      </c>
      <c r="CZ2" s="14" t="s">
        <v>24</v>
      </c>
      <c r="DA2" s="14" t="s">
        <v>68</v>
      </c>
      <c r="DB2" s="14" t="s">
        <v>115</v>
      </c>
      <c r="DC2" s="14" t="s">
        <v>18</v>
      </c>
      <c r="DD2" s="50" t="s">
        <v>114</v>
      </c>
      <c r="DE2" s="50" t="s">
        <v>110</v>
      </c>
      <c r="DF2" s="50" t="s">
        <v>23</v>
      </c>
      <c r="DG2" s="71" t="s">
        <v>108</v>
      </c>
      <c r="DH2" s="71"/>
      <c r="DI2" s="71"/>
      <c r="DJ2" s="71"/>
      <c r="DK2" s="71" t="s">
        <v>109</v>
      </c>
      <c r="DL2" s="71"/>
      <c r="DM2" s="71"/>
      <c r="DN2" s="71"/>
      <c r="DO2" s="71" t="s">
        <v>110</v>
      </c>
      <c r="DP2" s="71"/>
      <c r="DQ2" s="71"/>
      <c r="DR2" s="71"/>
      <c r="DS2" s="71" t="s">
        <v>111</v>
      </c>
      <c r="DT2" s="71"/>
      <c r="DU2" s="71"/>
      <c r="DV2" s="71"/>
      <c r="DW2" s="79" t="s">
        <v>112</v>
      </c>
      <c r="DX2" s="79"/>
      <c r="DY2" s="79"/>
      <c r="DZ2" s="79"/>
      <c r="EA2" s="14" t="s">
        <v>113</v>
      </c>
      <c r="EB2" s="14" t="s">
        <v>114</v>
      </c>
      <c r="EC2" s="14" t="s">
        <v>110</v>
      </c>
      <c r="ED2" s="14" t="s">
        <v>119</v>
      </c>
      <c r="EE2" s="14" t="s">
        <v>24</v>
      </c>
      <c r="EF2" s="14" t="s">
        <v>68</v>
      </c>
      <c r="EG2" s="14" t="s">
        <v>115</v>
      </c>
      <c r="EH2" s="14" t="s">
        <v>18</v>
      </c>
      <c r="EI2" s="74" t="s">
        <v>108</v>
      </c>
      <c r="EJ2" s="74"/>
      <c r="EK2" s="74"/>
      <c r="EL2" s="74"/>
      <c r="EM2" s="74" t="s">
        <v>109</v>
      </c>
      <c r="EN2" s="74"/>
      <c r="EO2" s="74"/>
      <c r="EP2" s="74"/>
      <c r="EQ2" s="74" t="s">
        <v>110</v>
      </c>
      <c r="ER2" s="74"/>
      <c r="ES2" s="74"/>
      <c r="ET2" s="74"/>
      <c r="EU2" s="74" t="s">
        <v>111</v>
      </c>
      <c r="EV2" s="74"/>
      <c r="EW2" s="74"/>
      <c r="EX2" s="74"/>
      <c r="EY2" s="77" t="s">
        <v>112</v>
      </c>
      <c r="EZ2" s="77"/>
      <c r="FA2" s="77"/>
      <c r="FB2" s="77"/>
      <c r="FC2" s="13" t="s">
        <v>113</v>
      </c>
      <c r="FD2" s="13" t="s">
        <v>114</v>
      </c>
      <c r="FE2" s="13" t="s">
        <v>110</v>
      </c>
      <c r="FF2" s="13" t="s">
        <v>119</v>
      </c>
      <c r="FG2" s="13" t="s">
        <v>24</v>
      </c>
      <c r="FH2" s="13" t="s">
        <v>68</v>
      </c>
      <c r="FI2" s="13" t="s">
        <v>115</v>
      </c>
      <c r="FJ2" s="13" t="s">
        <v>18</v>
      </c>
      <c r="FK2" s="71" t="s">
        <v>108</v>
      </c>
      <c r="FL2" s="71"/>
      <c r="FM2" s="71"/>
      <c r="FN2" s="71"/>
      <c r="FO2" s="71" t="s">
        <v>109</v>
      </c>
      <c r="FP2" s="71"/>
      <c r="FQ2" s="71"/>
      <c r="FR2" s="71"/>
      <c r="FS2" s="71" t="s">
        <v>110</v>
      </c>
      <c r="FT2" s="71"/>
      <c r="FU2" s="71"/>
      <c r="FV2" s="71"/>
      <c r="FW2" s="71" t="s">
        <v>111</v>
      </c>
      <c r="FX2" s="71"/>
      <c r="FY2" s="71"/>
      <c r="FZ2" s="71"/>
      <c r="GA2" s="79" t="s">
        <v>112</v>
      </c>
      <c r="GB2" s="79"/>
      <c r="GC2" s="79"/>
      <c r="GD2" s="79"/>
      <c r="GE2" s="14" t="s">
        <v>113</v>
      </c>
      <c r="GF2" s="14" t="s">
        <v>114</v>
      </c>
      <c r="GG2" s="14" t="s">
        <v>110</v>
      </c>
      <c r="GH2" s="14" t="s">
        <v>119</v>
      </c>
      <c r="GI2" s="14" t="s">
        <v>24</v>
      </c>
      <c r="GJ2" s="14" t="s">
        <v>68</v>
      </c>
      <c r="GK2" s="14" t="s">
        <v>115</v>
      </c>
      <c r="GL2" s="14" t="s">
        <v>18</v>
      </c>
      <c r="GM2" s="74" t="s">
        <v>108</v>
      </c>
      <c r="GN2" s="74"/>
      <c r="GO2" s="74"/>
      <c r="GP2" s="74"/>
      <c r="GQ2" s="74" t="s">
        <v>109</v>
      </c>
      <c r="GR2" s="74"/>
      <c r="GS2" s="74"/>
      <c r="GT2" s="74"/>
      <c r="GU2" s="74" t="s">
        <v>110</v>
      </c>
      <c r="GV2" s="74"/>
      <c r="GW2" s="74"/>
      <c r="GX2" s="74"/>
      <c r="GY2" s="74" t="s">
        <v>111</v>
      </c>
      <c r="GZ2" s="74"/>
      <c r="HA2" s="74"/>
      <c r="HB2" s="74"/>
      <c r="HC2" s="77" t="s">
        <v>112</v>
      </c>
      <c r="HD2" s="77"/>
      <c r="HE2" s="77"/>
      <c r="HF2" s="77"/>
      <c r="HG2" s="13" t="s">
        <v>113</v>
      </c>
      <c r="HH2" s="13" t="s">
        <v>114</v>
      </c>
      <c r="HI2" s="13" t="s">
        <v>110</v>
      </c>
      <c r="HJ2" s="13" t="s">
        <v>119</v>
      </c>
      <c r="HK2" s="13" t="s">
        <v>24</v>
      </c>
      <c r="HL2" s="13" t="s">
        <v>68</v>
      </c>
      <c r="HM2" s="13" t="s">
        <v>115</v>
      </c>
      <c r="HN2" s="13" t="s">
        <v>18</v>
      </c>
      <c r="HO2" s="71" t="s">
        <v>108</v>
      </c>
      <c r="HP2" s="71"/>
      <c r="HQ2" s="71"/>
      <c r="HR2" s="71"/>
      <c r="HS2" s="71" t="s">
        <v>109</v>
      </c>
      <c r="HT2" s="71"/>
      <c r="HU2" s="71"/>
      <c r="HV2" s="71"/>
      <c r="HW2" s="71" t="s">
        <v>110</v>
      </c>
      <c r="HX2" s="71"/>
      <c r="HY2" s="71"/>
      <c r="HZ2" s="71"/>
      <c r="IA2" s="71" t="s">
        <v>111</v>
      </c>
      <c r="IB2" s="71"/>
      <c r="IC2" s="71"/>
      <c r="ID2" s="71"/>
      <c r="IE2" s="79" t="s">
        <v>112</v>
      </c>
      <c r="IF2" s="79"/>
      <c r="IG2" s="79"/>
      <c r="IH2" s="79"/>
      <c r="II2" s="14" t="s">
        <v>113</v>
      </c>
      <c r="IJ2" s="14" t="s">
        <v>114</v>
      </c>
      <c r="IK2" s="14" t="s">
        <v>110</v>
      </c>
      <c r="IL2" s="14" t="s">
        <v>119</v>
      </c>
      <c r="IM2" s="14" t="s">
        <v>24</v>
      </c>
      <c r="IN2" s="14" t="s">
        <v>68</v>
      </c>
      <c r="IO2" s="14" t="s">
        <v>115</v>
      </c>
      <c r="IP2" s="14" t="s">
        <v>18</v>
      </c>
      <c r="IQ2" s="74" t="s">
        <v>108</v>
      </c>
      <c r="IR2" s="74"/>
      <c r="IS2" s="74"/>
      <c r="IT2" s="74"/>
      <c r="IU2" s="74" t="s">
        <v>109</v>
      </c>
      <c r="IV2" s="74"/>
      <c r="IW2" s="74"/>
      <c r="IX2" s="74"/>
      <c r="IY2" s="74" t="s">
        <v>110</v>
      </c>
      <c r="IZ2" s="74"/>
      <c r="JA2" s="74"/>
      <c r="JB2" s="74"/>
      <c r="JC2" s="74" t="s">
        <v>111</v>
      </c>
      <c r="JD2" s="74"/>
      <c r="JE2" s="74"/>
      <c r="JF2" s="74"/>
      <c r="JG2" s="77" t="s">
        <v>112</v>
      </c>
      <c r="JH2" s="77"/>
      <c r="JI2" s="77"/>
      <c r="JJ2" s="77"/>
      <c r="JK2" s="13" t="s">
        <v>113</v>
      </c>
      <c r="JL2" s="13" t="s">
        <v>114</v>
      </c>
      <c r="JM2" s="13" t="s">
        <v>110</v>
      </c>
      <c r="JN2" s="13" t="s">
        <v>119</v>
      </c>
      <c r="JO2" s="13" t="s">
        <v>24</v>
      </c>
      <c r="JP2" s="13" t="s">
        <v>68</v>
      </c>
      <c r="JQ2" s="13" t="s">
        <v>115</v>
      </c>
      <c r="JR2" s="13" t="s">
        <v>18</v>
      </c>
      <c r="JS2" s="71" t="s">
        <v>108</v>
      </c>
      <c r="JT2" s="71"/>
      <c r="JU2" s="71"/>
      <c r="JV2" s="71"/>
      <c r="JW2" s="71" t="s">
        <v>109</v>
      </c>
      <c r="JX2" s="71"/>
      <c r="JY2" s="71"/>
      <c r="JZ2" s="71"/>
      <c r="KA2" s="71" t="s">
        <v>110</v>
      </c>
      <c r="KB2" s="71"/>
      <c r="KC2" s="71"/>
      <c r="KD2" s="71"/>
      <c r="KE2" s="71" t="s">
        <v>111</v>
      </c>
      <c r="KF2" s="71"/>
      <c r="KG2" s="71"/>
      <c r="KH2" s="71"/>
      <c r="KI2" s="79" t="s">
        <v>112</v>
      </c>
      <c r="KJ2" s="79"/>
      <c r="KK2" s="79"/>
      <c r="KL2" s="79"/>
      <c r="KM2" s="14" t="s">
        <v>113</v>
      </c>
      <c r="KN2" s="14" t="s">
        <v>114</v>
      </c>
      <c r="KO2" s="14" t="s">
        <v>110</v>
      </c>
      <c r="KP2" s="14" t="s">
        <v>119</v>
      </c>
      <c r="KQ2" s="14" t="s">
        <v>24</v>
      </c>
      <c r="KR2" s="14" t="s">
        <v>68</v>
      </c>
      <c r="KS2" s="14" t="s">
        <v>115</v>
      </c>
      <c r="KT2" s="14" t="s">
        <v>18</v>
      </c>
      <c r="KU2" s="74" t="s">
        <v>108</v>
      </c>
      <c r="KV2" s="74"/>
      <c r="KW2" s="74"/>
      <c r="KX2" s="74"/>
      <c r="KY2" s="74" t="s">
        <v>109</v>
      </c>
      <c r="KZ2" s="74"/>
      <c r="LA2" s="74"/>
      <c r="LB2" s="74"/>
      <c r="LC2" s="74" t="s">
        <v>110</v>
      </c>
      <c r="LD2" s="74"/>
      <c r="LE2" s="74"/>
      <c r="LF2" s="74"/>
      <c r="LG2" s="74" t="s">
        <v>111</v>
      </c>
      <c r="LH2" s="74"/>
      <c r="LI2" s="74"/>
      <c r="LJ2" s="74"/>
      <c r="LK2" s="77" t="s">
        <v>112</v>
      </c>
      <c r="LL2" s="77"/>
      <c r="LM2" s="77"/>
      <c r="LN2" s="77"/>
      <c r="LO2" s="13" t="s">
        <v>113</v>
      </c>
      <c r="LP2" s="13" t="s">
        <v>114</v>
      </c>
      <c r="LQ2" s="13" t="s">
        <v>110</v>
      </c>
      <c r="LR2" s="13" t="s">
        <v>119</v>
      </c>
      <c r="LS2" s="13" t="s">
        <v>24</v>
      </c>
      <c r="LT2" s="13" t="s">
        <v>68</v>
      </c>
      <c r="LU2" s="13" t="s">
        <v>115</v>
      </c>
      <c r="LV2" s="13" t="s">
        <v>18</v>
      </c>
      <c r="LW2" s="71" t="s">
        <v>108</v>
      </c>
      <c r="LX2" s="71"/>
      <c r="LY2" s="71"/>
      <c r="LZ2" s="71"/>
      <c r="MA2" s="71" t="s">
        <v>109</v>
      </c>
      <c r="MB2" s="71"/>
      <c r="MC2" s="71"/>
      <c r="MD2" s="71"/>
      <c r="ME2" s="71" t="s">
        <v>110</v>
      </c>
      <c r="MF2" s="71"/>
      <c r="MG2" s="71"/>
      <c r="MH2" s="71"/>
      <c r="MI2" s="71" t="s">
        <v>111</v>
      </c>
      <c r="MJ2" s="71"/>
      <c r="MK2" s="71"/>
      <c r="ML2" s="71"/>
      <c r="MM2" s="79" t="s">
        <v>112</v>
      </c>
      <c r="MN2" s="79"/>
      <c r="MO2" s="79"/>
      <c r="MP2" s="79"/>
      <c r="MQ2" s="14" t="s">
        <v>113</v>
      </c>
      <c r="MR2" s="14" t="s">
        <v>114</v>
      </c>
      <c r="MS2" s="14" t="s">
        <v>110</v>
      </c>
      <c r="MT2" s="14" t="s">
        <v>119</v>
      </c>
      <c r="MU2" s="14" t="s">
        <v>24</v>
      </c>
      <c r="MV2" s="14" t="s">
        <v>68</v>
      </c>
      <c r="MW2" s="14" t="s">
        <v>115</v>
      </c>
      <c r="MX2" s="14" t="s">
        <v>18</v>
      </c>
      <c r="MY2" s="74" t="s">
        <v>108</v>
      </c>
      <c r="MZ2" s="74"/>
      <c r="NA2" s="74"/>
      <c r="NB2" s="74"/>
      <c r="NC2" s="74" t="s">
        <v>109</v>
      </c>
      <c r="ND2" s="74"/>
      <c r="NE2" s="74"/>
      <c r="NF2" s="74"/>
      <c r="NG2" s="74" t="s">
        <v>110</v>
      </c>
      <c r="NH2" s="74"/>
      <c r="NI2" s="74"/>
      <c r="NJ2" s="74"/>
      <c r="NK2" s="74" t="s">
        <v>111</v>
      </c>
      <c r="NL2" s="74"/>
      <c r="NM2" s="74"/>
      <c r="NN2" s="74"/>
      <c r="NO2" s="77" t="s">
        <v>112</v>
      </c>
      <c r="NP2" s="77"/>
      <c r="NQ2" s="77"/>
      <c r="NR2" s="77"/>
      <c r="NS2" s="13" t="s">
        <v>113</v>
      </c>
      <c r="NT2" s="13" t="s">
        <v>114</v>
      </c>
      <c r="NU2" s="13" t="s">
        <v>110</v>
      </c>
      <c r="NV2" s="13" t="s">
        <v>119</v>
      </c>
      <c r="NW2" s="13" t="s">
        <v>24</v>
      </c>
      <c r="NX2" s="13" t="s">
        <v>68</v>
      </c>
      <c r="NY2" s="13" t="s">
        <v>115</v>
      </c>
      <c r="NZ2" s="13" t="s">
        <v>18</v>
      </c>
      <c r="OA2" s="71" t="s">
        <v>108</v>
      </c>
      <c r="OB2" s="71"/>
      <c r="OC2" s="71"/>
      <c r="OD2" s="71"/>
      <c r="OE2" s="71" t="s">
        <v>109</v>
      </c>
      <c r="OF2" s="71"/>
      <c r="OG2" s="71"/>
      <c r="OH2" s="71"/>
      <c r="OI2" s="71" t="s">
        <v>110</v>
      </c>
      <c r="OJ2" s="71"/>
      <c r="OK2" s="71"/>
      <c r="OL2" s="71"/>
      <c r="OM2" s="71" t="s">
        <v>111</v>
      </c>
      <c r="ON2" s="71"/>
      <c r="OO2" s="71"/>
      <c r="OP2" s="71"/>
      <c r="OQ2" s="79" t="s">
        <v>112</v>
      </c>
      <c r="OR2" s="79"/>
      <c r="OS2" s="79"/>
      <c r="OT2" s="79"/>
      <c r="OU2" s="14" t="s">
        <v>113</v>
      </c>
      <c r="OV2" s="14" t="s">
        <v>114</v>
      </c>
      <c r="OW2" s="14" t="s">
        <v>110</v>
      </c>
      <c r="OX2" s="14" t="s">
        <v>119</v>
      </c>
      <c r="OY2" s="14" t="s">
        <v>24</v>
      </c>
      <c r="OZ2" s="14" t="s">
        <v>68</v>
      </c>
      <c r="PA2" s="14" t="s">
        <v>115</v>
      </c>
      <c r="PB2" s="14" t="s">
        <v>18</v>
      </c>
      <c r="PC2" s="74" t="s">
        <v>108</v>
      </c>
      <c r="PD2" s="74"/>
      <c r="PE2" s="74"/>
      <c r="PF2" s="74"/>
      <c r="PG2" s="74" t="s">
        <v>109</v>
      </c>
      <c r="PH2" s="74"/>
      <c r="PI2" s="74"/>
      <c r="PJ2" s="74"/>
      <c r="PK2" s="74" t="s">
        <v>110</v>
      </c>
      <c r="PL2" s="74"/>
      <c r="PM2" s="74"/>
      <c r="PN2" s="74"/>
      <c r="PO2" s="74" t="s">
        <v>111</v>
      </c>
      <c r="PP2" s="74"/>
      <c r="PQ2" s="74"/>
      <c r="PR2" s="74"/>
      <c r="PS2" s="77" t="s">
        <v>112</v>
      </c>
      <c r="PT2" s="77"/>
      <c r="PU2" s="77"/>
      <c r="PV2" s="77"/>
      <c r="PW2" s="13" t="s">
        <v>113</v>
      </c>
      <c r="PX2" s="13" t="s">
        <v>114</v>
      </c>
      <c r="PY2" s="13" t="s">
        <v>110</v>
      </c>
      <c r="PZ2" s="13" t="s">
        <v>119</v>
      </c>
      <c r="QA2" s="13" t="s">
        <v>24</v>
      </c>
      <c r="QB2" s="13" t="s">
        <v>68</v>
      </c>
      <c r="QC2" s="13" t="s">
        <v>115</v>
      </c>
      <c r="QD2" s="13" t="s">
        <v>18</v>
      </c>
      <c r="QE2" s="71" t="s">
        <v>108</v>
      </c>
      <c r="QF2" s="71"/>
      <c r="QG2" s="71"/>
      <c r="QH2" s="71"/>
      <c r="QI2" s="71" t="s">
        <v>109</v>
      </c>
      <c r="QJ2" s="71"/>
      <c r="QK2" s="71"/>
      <c r="QL2" s="71"/>
      <c r="QM2" s="71" t="s">
        <v>110</v>
      </c>
      <c r="QN2" s="71"/>
      <c r="QO2" s="71"/>
      <c r="QP2" s="71"/>
      <c r="QQ2" s="71" t="s">
        <v>111</v>
      </c>
      <c r="QR2" s="71"/>
      <c r="QS2" s="71"/>
      <c r="QT2" s="71"/>
      <c r="QU2" s="79" t="s">
        <v>112</v>
      </c>
      <c r="QV2" s="79"/>
      <c r="QW2" s="79"/>
      <c r="QX2" s="79"/>
      <c r="QY2" s="14" t="s">
        <v>113</v>
      </c>
      <c r="QZ2" s="14" t="s">
        <v>114</v>
      </c>
      <c r="RA2" s="14" t="s">
        <v>110</v>
      </c>
      <c r="RB2" s="14" t="s">
        <v>119</v>
      </c>
      <c r="RC2" s="14" t="s">
        <v>24</v>
      </c>
      <c r="RD2" s="14" t="s">
        <v>68</v>
      </c>
      <c r="RE2" s="14" t="s">
        <v>115</v>
      </c>
      <c r="RF2" s="14" t="s">
        <v>18</v>
      </c>
      <c r="RG2" s="74" t="s">
        <v>108</v>
      </c>
      <c r="RH2" s="74"/>
      <c r="RI2" s="74"/>
      <c r="RJ2" s="74"/>
      <c r="RK2" s="74" t="s">
        <v>109</v>
      </c>
      <c r="RL2" s="74"/>
      <c r="RM2" s="74"/>
      <c r="RN2" s="74"/>
      <c r="RO2" s="74" t="s">
        <v>110</v>
      </c>
      <c r="RP2" s="74"/>
      <c r="RQ2" s="74"/>
      <c r="RR2" s="74"/>
      <c r="RS2" s="74" t="s">
        <v>111</v>
      </c>
      <c r="RT2" s="74"/>
      <c r="RU2" s="74"/>
      <c r="RV2" s="74"/>
      <c r="RW2" s="77" t="s">
        <v>112</v>
      </c>
      <c r="RX2" s="77"/>
      <c r="RY2" s="77"/>
      <c r="RZ2" s="77"/>
      <c r="SA2" s="13" t="s">
        <v>113</v>
      </c>
      <c r="SB2" s="13" t="s">
        <v>114</v>
      </c>
      <c r="SC2" s="13" t="s">
        <v>110</v>
      </c>
      <c r="SD2" s="13" t="s">
        <v>119</v>
      </c>
      <c r="SE2" s="13" t="s">
        <v>24</v>
      </c>
      <c r="SF2" s="13" t="s">
        <v>68</v>
      </c>
      <c r="SG2" s="13" t="s">
        <v>115</v>
      </c>
      <c r="SH2" s="13" t="s">
        <v>18</v>
      </c>
      <c r="SI2" s="71" t="s">
        <v>108</v>
      </c>
      <c r="SJ2" s="71"/>
      <c r="SK2" s="71"/>
      <c r="SL2" s="71"/>
      <c r="SM2" s="71" t="s">
        <v>109</v>
      </c>
      <c r="SN2" s="71"/>
      <c r="SO2" s="71"/>
      <c r="SP2" s="71"/>
      <c r="SQ2" s="71" t="s">
        <v>110</v>
      </c>
      <c r="SR2" s="71"/>
      <c r="SS2" s="71"/>
      <c r="ST2" s="71"/>
      <c r="SU2" s="71" t="s">
        <v>111</v>
      </c>
      <c r="SV2" s="71"/>
      <c r="SW2" s="71"/>
      <c r="SX2" s="71"/>
      <c r="SY2" s="79" t="s">
        <v>112</v>
      </c>
      <c r="SZ2" s="79"/>
      <c r="TA2" s="79"/>
      <c r="TB2" s="79"/>
      <c r="TC2" s="14" t="s">
        <v>113</v>
      </c>
      <c r="TD2" s="14" t="s">
        <v>114</v>
      </c>
      <c r="TE2" s="14" t="s">
        <v>110</v>
      </c>
      <c r="TF2" s="14" t="s">
        <v>119</v>
      </c>
      <c r="TG2" s="14" t="s">
        <v>24</v>
      </c>
      <c r="TH2" s="14" t="s">
        <v>68</v>
      </c>
      <c r="TI2" s="14" t="s">
        <v>115</v>
      </c>
      <c r="TJ2" s="14" t="s">
        <v>18</v>
      </c>
      <c r="TK2" s="74" t="s">
        <v>108</v>
      </c>
      <c r="TL2" s="74"/>
      <c r="TM2" s="74"/>
      <c r="TN2" s="74"/>
      <c r="TO2" s="74" t="s">
        <v>109</v>
      </c>
      <c r="TP2" s="74"/>
      <c r="TQ2" s="74"/>
      <c r="TR2" s="74"/>
      <c r="TS2" s="74" t="s">
        <v>110</v>
      </c>
      <c r="TT2" s="74"/>
      <c r="TU2" s="74"/>
      <c r="TV2" s="74"/>
      <c r="TW2" s="74" t="s">
        <v>111</v>
      </c>
      <c r="TX2" s="74"/>
      <c r="TY2" s="74"/>
      <c r="TZ2" s="74"/>
      <c r="UA2" s="80" t="s">
        <v>112</v>
      </c>
      <c r="UB2" s="80"/>
      <c r="UC2" s="80"/>
      <c r="UD2" s="80"/>
      <c r="UE2" s="13"/>
      <c r="UF2" s="13" t="s">
        <v>113</v>
      </c>
      <c r="UG2" s="13" t="s">
        <v>114</v>
      </c>
      <c r="UH2" s="13" t="s">
        <v>110</v>
      </c>
      <c r="UI2" s="13" t="s">
        <v>119</v>
      </c>
      <c r="UJ2" s="13" t="s">
        <v>24</v>
      </c>
      <c r="UK2" s="13" t="s">
        <v>68</v>
      </c>
      <c r="UL2" s="13" t="s">
        <v>115</v>
      </c>
      <c r="UM2" s="13" t="s">
        <v>18</v>
      </c>
    </row>
    <row r="3" spans="1:559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29</v>
      </c>
      <c r="X3" s="14" t="s">
        <v>30</v>
      </c>
      <c r="Y3" s="14" t="s">
        <v>15</v>
      </c>
      <c r="Z3" s="14" t="s">
        <v>10</v>
      </c>
      <c r="AA3" s="14" t="s">
        <v>29</v>
      </c>
      <c r="AB3" s="14" t="s">
        <v>30</v>
      </c>
      <c r="AC3" s="14" t="s">
        <v>15</v>
      </c>
      <c r="AD3" s="14" t="s">
        <v>10</v>
      </c>
      <c r="AE3" s="14" t="s">
        <v>29</v>
      </c>
      <c r="AF3" s="14" t="s">
        <v>30</v>
      </c>
      <c r="AG3" s="14" t="s">
        <v>15</v>
      </c>
      <c r="AH3" s="14" t="s">
        <v>10</v>
      </c>
      <c r="AI3" s="14" t="s">
        <v>29</v>
      </c>
      <c r="AJ3" s="14" t="s">
        <v>30</v>
      </c>
      <c r="AK3" s="21" t="s">
        <v>15</v>
      </c>
      <c r="AL3" s="21" t="s">
        <v>10</v>
      </c>
      <c r="AM3" s="21" t="s">
        <v>29</v>
      </c>
      <c r="AN3" s="21" t="s">
        <v>30</v>
      </c>
      <c r="AO3" s="14" t="s">
        <v>54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29</v>
      </c>
      <c r="BA3" s="13" t="s">
        <v>30</v>
      </c>
      <c r="BB3" s="13" t="s">
        <v>15</v>
      </c>
      <c r="BC3" s="13" t="s">
        <v>10</v>
      </c>
      <c r="BD3" s="13" t="s">
        <v>29</v>
      </c>
      <c r="BE3" s="13" t="s">
        <v>30</v>
      </c>
      <c r="BF3" s="13" t="s">
        <v>15</v>
      </c>
      <c r="BG3" s="13" t="s">
        <v>10</v>
      </c>
      <c r="BH3" s="13" t="s">
        <v>29</v>
      </c>
      <c r="BI3" s="13" t="s">
        <v>30</v>
      </c>
      <c r="BJ3" s="13" t="s">
        <v>15</v>
      </c>
      <c r="BK3" s="13" t="s">
        <v>10</v>
      </c>
      <c r="BL3" s="13" t="s">
        <v>29</v>
      </c>
      <c r="BM3" s="13" t="s">
        <v>30</v>
      </c>
      <c r="BN3" s="16" t="s">
        <v>15</v>
      </c>
      <c r="BO3" s="16" t="s">
        <v>10</v>
      </c>
      <c r="BP3" s="16" t="s">
        <v>29</v>
      </c>
      <c r="BQ3" s="16" t="s">
        <v>30</v>
      </c>
      <c r="BR3" s="13" t="s">
        <v>54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29</v>
      </c>
      <c r="CD3" s="14" t="s">
        <v>30</v>
      </c>
      <c r="CE3" s="14" t="s">
        <v>15</v>
      </c>
      <c r="CF3" s="14" t="s">
        <v>10</v>
      </c>
      <c r="CG3" s="14" t="s">
        <v>29</v>
      </c>
      <c r="CH3" s="14" t="s">
        <v>30</v>
      </c>
      <c r="CI3" s="14" t="s">
        <v>15</v>
      </c>
      <c r="CJ3" s="14" t="s">
        <v>10</v>
      </c>
      <c r="CK3" s="14" t="s">
        <v>29</v>
      </c>
      <c r="CL3" s="14" t="s">
        <v>30</v>
      </c>
      <c r="CM3" s="14" t="s">
        <v>15</v>
      </c>
      <c r="CN3" s="14" t="s">
        <v>10</v>
      </c>
      <c r="CO3" s="14" t="s">
        <v>29</v>
      </c>
      <c r="CP3" s="14" t="s">
        <v>30</v>
      </c>
      <c r="CQ3" s="21" t="s">
        <v>15</v>
      </c>
      <c r="CR3" s="21" t="s">
        <v>10</v>
      </c>
      <c r="CS3" s="21" t="s">
        <v>29</v>
      </c>
      <c r="CT3" s="21" t="s">
        <v>30</v>
      </c>
      <c r="CU3" s="14" t="s">
        <v>54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15</v>
      </c>
      <c r="DH3" s="14" t="s">
        <v>10</v>
      </c>
      <c r="DI3" s="14" t="s">
        <v>29</v>
      </c>
      <c r="DJ3" s="14" t="s">
        <v>30</v>
      </c>
      <c r="DK3" s="14" t="s">
        <v>15</v>
      </c>
      <c r="DL3" s="14" t="s">
        <v>10</v>
      </c>
      <c r="DM3" s="14" t="s">
        <v>29</v>
      </c>
      <c r="DN3" s="14" t="s">
        <v>30</v>
      </c>
      <c r="DO3" s="14" t="s">
        <v>15</v>
      </c>
      <c r="DP3" s="14" t="s">
        <v>10</v>
      </c>
      <c r="DQ3" s="14" t="s">
        <v>29</v>
      </c>
      <c r="DR3" s="14" t="s">
        <v>30</v>
      </c>
      <c r="DS3" s="14" t="s">
        <v>15</v>
      </c>
      <c r="DT3" s="14" t="s">
        <v>10</v>
      </c>
      <c r="DU3" s="14" t="s">
        <v>29</v>
      </c>
      <c r="DV3" s="14" t="s">
        <v>30</v>
      </c>
      <c r="DW3" s="15" t="s">
        <v>15</v>
      </c>
      <c r="DX3" s="15" t="s">
        <v>10</v>
      </c>
      <c r="DY3" s="15" t="s">
        <v>29</v>
      </c>
      <c r="DZ3" s="15" t="s">
        <v>30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29</v>
      </c>
      <c r="EL3" s="13" t="s">
        <v>30</v>
      </c>
      <c r="EM3" s="13" t="s">
        <v>15</v>
      </c>
      <c r="EN3" s="13" t="s">
        <v>10</v>
      </c>
      <c r="EO3" s="13" t="s">
        <v>29</v>
      </c>
      <c r="EP3" s="13" t="s">
        <v>30</v>
      </c>
      <c r="EQ3" s="13" t="s">
        <v>15</v>
      </c>
      <c r="ER3" s="13" t="s">
        <v>10</v>
      </c>
      <c r="ES3" s="13" t="s">
        <v>29</v>
      </c>
      <c r="ET3" s="13" t="s">
        <v>30</v>
      </c>
      <c r="EU3" s="13" t="s">
        <v>15</v>
      </c>
      <c r="EV3" s="13" t="s">
        <v>10</v>
      </c>
      <c r="EW3" s="13" t="s">
        <v>29</v>
      </c>
      <c r="EX3" s="13" t="s">
        <v>30</v>
      </c>
      <c r="EY3" s="16" t="s">
        <v>15</v>
      </c>
      <c r="EZ3" s="16" t="s">
        <v>10</v>
      </c>
      <c r="FA3" s="16" t="s">
        <v>29</v>
      </c>
      <c r="FB3" s="16" t="s">
        <v>30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29</v>
      </c>
      <c r="FN3" s="14" t="s">
        <v>30</v>
      </c>
      <c r="FO3" s="14" t="s">
        <v>15</v>
      </c>
      <c r="FP3" s="14" t="s">
        <v>10</v>
      </c>
      <c r="FQ3" s="14" t="s">
        <v>29</v>
      </c>
      <c r="FR3" s="14" t="s">
        <v>30</v>
      </c>
      <c r="FS3" s="14" t="s">
        <v>15</v>
      </c>
      <c r="FT3" s="14" t="s">
        <v>10</v>
      </c>
      <c r="FU3" s="14" t="s">
        <v>29</v>
      </c>
      <c r="FV3" s="14" t="s">
        <v>30</v>
      </c>
      <c r="FW3" s="14" t="s">
        <v>15</v>
      </c>
      <c r="FX3" s="14" t="s">
        <v>10</v>
      </c>
      <c r="FY3" s="14" t="s">
        <v>29</v>
      </c>
      <c r="FZ3" s="14" t="s">
        <v>30</v>
      </c>
      <c r="GA3" s="15" t="s">
        <v>15</v>
      </c>
      <c r="GB3" s="15" t="s">
        <v>10</v>
      </c>
      <c r="GC3" s="15" t="s">
        <v>29</v>
      </c>
      <c r="GD3" s="15" t="s">
        <v>30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29</v>
      </c>
      <c r="GP3" s="13" t="s">
        <v>30</v>
      </c>
      <c r="GQ3" s="13" t="s">
        <v>15</v>
      </c>
      <c r="GR3" s="13" t="s">
        <v>10</v>
      </c>
      <c r="GS3" s="13" t="s">
        <v>29</v>
      </c>
      <c r="GT3" s="13" t="s">
        <v>30</v>
      </c>
      <c r="GU3" s="13" t="s">
        <v>15</v>
      </c>
      <c r="GV3" s="13" t="s">
        <v>10</v>
      </c>
      <c r="GW3" s="13" t="s">
        <v>29</v>
      </c>
      <c r="GX3" s="13" t="s">
        <v>30</v>
      </c>
      <c r="GY3" s="13" t="s">
        <v>15</v>
      </c>
      <c r="GZ3" s="13" t="s">
        <v>10</v>
      </c>
      <c r="HA3" s="13" t="s">
        <v>29</v>
      </c>
      <c r="HB3" s="13" t="s">
        <v>30</v>
      </c>
      <c r="HC3" s="16" t="s">
        <v>15</v>
      </c>
      <c r="HD3" s="16" t="s">
        <v>10</v>
      </c>
      <c r="HE3" s="16" t="s">
        <v>29</v>
      </c>
      <c r="HF3" s="16" t="s">
        <v>30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29</v>
      </c>
      <c r="HR3" s="14" t="s">
        <v>30</v>
      </c>
      <c r="HS3" s="14" t="s">
        <v>15</v>
      </c>
      <c r="HT3" s="14" t="s">
        <v>10</v>
      </c>
      <c r="HU3" s="14" t="s">
        <v>29</v>
      </c>
      <c r="HV3" s="14" t="s">
        <v>30</v>
      </c>
      <c r="HW3" s="14" t="s">
        <v>15</v>
      </c>
      <c r="HX3" s="14" t="s">
        <v>10</v>
      </c>
      <c r="HY3" s="14" t="s">
        <v>29</v>
      </c>
      <c r="HZ3" s="14" t="s">
        <v>30</v>
      </c>
      <c r="IA3" s="14" t="s">
        <v>15</v>
      </c>
      <c r="IB3" s="14" t="s">
        <v>10</v>
      </c>
      <c r="IC3" s="14" t="s">
        <v>29</v>
      </c>
      <c r="ID3" s="14" t="s">
        <v>30</v>
      </c>
      <c r="IE3" s="15" t="s">
        <v>15</v>
      </c>
      <c r="IF3" s="15" t="s">
        <v>10</v>
      </c>
      <c r="IG3" s="15" t="s">
        <v>29</v>
      </c>
      <c r="IH3" s="15" t="s">
        <v>30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29</v>
      </c>
      <c r="IT3" s="13" t="s">
        <v>30</v>
      </c>
      <c r="IU3" s="13" t="s">
        <v>15</v>
      </c>
      <c r="IV3" s="13" t="s">
        <v>10</v>
      </c>
      <c r="IW3" s="13" t="s">
        <v>29</v>
      </c>
      <c r="IX3" s="13" t="s">
        <v>30</v>
      </c>
      <c r="IY3" s="13" t="s">
        <v>15</v>
      </c>
      <c r="IZ3" s="13" t="s">
        <v>10</v>
      </c>
      <c r="JA3" s="13" t="s">
        <v>29</v>
      </c>
      <c r="JB3" s="13" t="s">
        <v>30</v>
      </c>
      <c r="JC3" s="13" t="s">
        <v>15</v>
      </c>
      <c r="JD3" s="13" t="s">
        <v>10</v>
      </c>
      <c r="JE3" s="13" t="s">
        <v>29</v>
      </c>
      <c r="JF3" s="13" t="s">
        <v>30</v>
      </c>
      <c r="JG3" s="16" t="s">
        <v>15</v>
      </c>
      <c r="JH3" s="16" t="s">
        <v>10</v>
      </c>
      <c r="JI3" s="16" t="s">
        <v>29</v>
      </c>
      <c r="JJ3" s="16" t="s">
        <v>30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29</v>
      </c>
      <c r="JV3" s="14" t="s">
        <v>30</v>
      </c>
      <c r="JW3" s="14" t="s">
        <v>15</v>
      </c>
      <c r="JX3" s="14" t="s">
        <v>10</v>
      </c>
      <c r="JY3" s="14" t="s">
        <v>29</v>
      </c>
      <c r="JZ3" s="14" t="s">
        <v>30</v>
      </c>
      <c r="KA3" s="14" t="s">
        <v>15</v>
      </c>
      <c r="KB3" s="14" t="s">
        <v>10</v>
      </c>
      <c r="KC3" s="14" t="s">
        <v>29</v>
      </c>
      <c r="KD3" s="14" t="s">
        <v>30</v>
      </c>
      <c r="KE3" s="14" t="s">
        <v>15</v>
      </c>
      <c r="KF3" s="14" t="s">
        <v>10</v>
      </c>
      <c r="KG3" s="14" t="s">
        <v>29</v>
      </c>
      <c r="KH3" s="14" t="s">
        <v>30</v>
      </c>
      <c r="KI3" s="15" t="s">
        <v>15</v>
      </c>
      <c r="KJ3" s="15" t="s">
        <v>10</v>
      </c>
      <c r="KK3" s="15" t="s">
        <v>29</v>
      </c>
      <c r="KL3" s="15" t="s">
        <v>30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29</v>
      </c>
      <c r="KX3" s="13" t="s">
        <v>30</v>
      </c>
      <c r="KY3" s="13" t="s">
        <v>15</v>
      </c>
      <c r="KZ3" s="13" t="s">
        <v>10</v>
      </c>
      <c r="LA3" s="13" t="s">
        <v>29</v>
      </c>
      <c r="LB3" s="13" t="s">
        <v>30</v>
      </c>
      <c r="LC3" s="13" t="s">
        <v>15</v>
      </c>
      <c r="LD3" s="13" t="s">
        <v>10</v>
      </c>
      <c r="LE3" s="13" t="s">
        <v>29</v>
      </c>
      <c r="LF3" s="13" t="s">
        <v>30</v>
      </c>
      <c r="LG3" s="13" t="s">
        <v>15</v>
      </c>
      <c r="LH3" s="13" t="s">
        <v>10</v>
      </c>
      <c r="LI3" s="13" t="s">
        <v>29</v>
      </c>
      <c r="LJ3" s="13" t="s">
        <v>30</v>
      </c>
      <c r="LK3" s="16" t="s">
        <v>15</v>
      </c>
      <c r="LL3" s="16" t="s">
        <v>10</v>
      </c>
      <c r="LM3" s="16" t="s">
        <v>29</v>
      </c>
      <c r="LN3" s="16" t="s">
        <v>30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29</v>
      </c>
      <c r="LZ3" s="14" t="s">
        <v>30</v>
      </c>
      <c r="MA3" s="14" t="s">
        <v>15</v>
      </c>
      <c r="MB3" s="14" t="s">
        <v>10</v>
      </c>
      <c r="MC3" s="14" t="s">
        <v>29</v>
      </c>
      <c r="MD3" s="14" t="s">
        <v>30</v>
      </c>
      <c r="ME3" s="14" t="s">
        <v>15</v>
      </c>
      <c r="MF3" s="14" t="s">
        <v>10</v>
      </c>
      <c r="MG3" s="14" t="s">
        <v>29</v>
      </c>
      <c r="MH3" s="14" t="s">
        <v>30</v>
      </c>
      <c r="MI3" s="14" t="s">
        <v>15</v>
      </c>
      <c r="MJ3" s="14" t="s">
        <v>10</v>
      </c>
      <c r="MK3" s="14" t="s">
        <v>29</v>
      </c>
      <c r="ML3" s="14" t="s">
        <v>30</v>
      </c>
      <c r="MM3" s="15" t="s">
        <v>15</v>
      </c>
      <c r="MN3" s="15" t="s">
        <v>10</v>
      </c>
      <c r="MO3" s="15" t="s">
        <v>29</v>
      </c>
      <c r="MP3" s="15" t="s">
        <v>30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29</v>
      </c>
      <c r="NB3" s="13" t="s">
        <v>30</v>
      </c>
      <c r="NC3" s="13" t="s">
        <v>15</v>
      </c>
      <c r="ND3" s="13" t="s">
        <v>10</v>
      </c>
      <c r="NE3" s="13" t="s">
        <v>29</v>
      </c>
      <c r="NF3" s="13" t="s">
        <v>30</v>
      </c>
      <c r="NG3" s="13" t="s">
        <v>15</v>
      </c>
      <c r="NH3" s="13" t="s">
        <v>10</v>
      </c>
      <c r="NI3" s="13" t="s">
        <v>29</v>
      </c>
      <c r="NJ3" s="13" t="s">
        <v>30</v>
      </c>
      <c r="NK3" s="13" t="s">
        <v>15</v>
      </c>
      <c r="NL3" s="13" t="s">
        <v>10</v>
      </c>
      <c r="NM3" s="13" t="s">
        <v>29</v>
      </c>
      <c r="NN3" s="13" t="s">
        <v>30</v>
      </c>
      <c r="NO3" s="16" t="s">
        <v>15</v>
      </c>
      <c r="NP3" s="16" t="s">
        <v>10</v>
      </c>
      <c r="NQ3" s="16" t="s">
        <v>29</v>
      </c>
      <c r="NR3" s="16" t="s">
        <v>30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29</v>
      </c>
      <c r="OD3" s="14" t="s">
        <v>30</v>
      </c>
      <c r="OE3" s="14" t="s">
        <v>15</v>
      </c>
      <c r="OF3" s="14" t="s">
        <v>10</v>
      </c>
      <c r="OG3" s="14" t="s">
        <v>29</v>
      </c>
      <c r="OH3" s="14" t="s">
        <v>30</v>
      </c>
      <c r="OI3" s="14" t="s">
        <v>15</v>
      </c>
      <c r="OJ3" s="14" t="s">
        <v>10</v>
      </c>
      <c r="OK3" s="14" t="s">
        <v>29</v>
      </c>
      <c r="OL3" s="14" t="s">
        <v>30</v>
      </c>
      <c r="OM3" s="14" t="s">
        <v>15</v>
      </c>
      <c r="ON3" s="14" t="s">
        <v>10</v>
      </c>
      <c r="OO3" s="14" t="s">
        <v>29</v>
      </c>
      <c r="OP3" s="14" t="s">
        <v>30</v>
      </c>
      <c r="OQ3" s="15" t="s">
        <v>15</v>
      </c>
      <c r="OR3" s="15" t="s">
        <v>10</v>
      </c>
      <c r="OS3" s="15" t="s">
        <v>29</v>
      </c>
      <c r="OT3" s="15" t="s">
        <v>30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29</v>
      </c>
      <c r="PF3" s="13" t="s">
        <v>30</v>
      </c>
      <c r="PG3" s="13" t="s">
        <v>15</v>
      </c>
      <c r="PH3" s="13" t="s">
        <v>10</v>
      </c>
      <c r="PI3" s="13" t="s">
        <v>29</v>
      </c>
      <c r="PJ3" s="13" t="s">
        <v>30</v>
      </c>
      <c r="PK3" s="13" t="s">
        <v>15</v>
      </c>
      <c r="PL3" s="13" t="s">
        <v>10</v>
      </c>
      <c r="PM3" s="13" t="s">
        <v>29</v>
      </c>
      <c r="PN3" s="13" t="s">
        <v>30</v>
      </c>
      <c r="PO3" s="13" t="s">
        <v>15</v>
      </c>
      <c r="PP3" s="13" t="s">
        <v>10</v>
      </c>
      <c r="PQ3" s="13" t="s">
        <v>29</v>
      </c>
      <c r="PR3" s="13" t="s">
        <v>30</v>
      </c>
      <c r="PS3" s="16" t="s">
        <v>15</v>
      </c>
      <c r="PT3" s="16" t="s">
        <v>10</v>
      </c>
      <c r="PU3" s="16" t="s">
        <v>29</v>
      </c>
      <c r="PV3" s="16" t="s">
        <v>30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29</v>
      </c>
      <c r="QH3" s="14" t="s">
        <v>30</v>
      </c>
      <c r="QI3" s="14" t="s">
        <v>15</v>
      </c>
      <c r="QJ3" s="14" t="s">
        <v>10</v>
      </c>
      <c r="QK3" s="14" t="s">
        <v>29</v>
      </c>
      <c r="QL3" s="14" t="s">
        <v>30</v>
      </c>
      <c r="QM3" s="14" t="s">
        <v>15</v>
      </c>
      <c r="QN3" s="14" t="s">
        <v>10</v>
      </c>
      <c r="QO3" s="14" t="s">
        <v>29</v>
      </c>
      <c r="QP3" s="14" t="s">
        <v>30</v>
      </c>
      <c r="QQ3" s="14" t="s">
        <v>15</v>
      </c>
      <c r="QR3" s="14" t="s">
        <v>10</v>
      </c>
      <c r="QS3" s="14" t="s">
        <v>29</v>
      </c>
      <c r="QT3" s="14" t="s">
        <v>30</v>
      </c>
      <c r="QU3" s="15" t="s">
        <v>15</v>
      </c>
      <c r="QV3" s="15" t="s">
        <v>10</v>
      </c>
      <c r="QW3" s="15" t="s">
        <v>29</v>
      </c>
      <c r="QX3" s="15" t="s">
        <v>30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29</v>
      </c>
      <c r="RJ3" s="13" t="s">
        <v>30</v>
      </c>
      <c r="RK3" s="13" t="s">
        <v>15</v>
      </c>
      <c r="RL3" s="13" t="s">
        <v>10</v>
      </c>
      <c r="RM3" s="13" t="s">
        <v>29</v>
      </c>
      <c r="RN3" s="13" t="s">
        <v>30</v>
      </c>
      <c r="RO3" s="13" t="s">
        <v>15</v>
      </c>
      <c r="RP3" s="13" t="s">
        <v>10</v>
      </c>
      <c r="RQ3" s="13" t="s">
        <v>29</v>
      </c>
      <c r="RR3" s="13" t="s">
        <v>30</v>
      </c>
      <c r="RS3" s="13" t="s">
        <v>15</v>
      </c>
      <c r="RT3" s="13" t="s">
        <v>10</v>
      </c>
      <c r="RU3" s="13" t="s">
        <v>29</v>
      </c>
      <c r="RV3" s="13" t="s">
        <v>30</v>
      </c>
      <c r="RW3" s="16" t="s">
        <v>15</v>
      </c>
      <c r="RX3" s="16" t="s">
        <v>10</v>
      </c>
      <c r="RY3" s="16" t="s">
        <v>29</v>
      </c>
      <c r="RZ3" s="16" t="s">
        <v>30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29</v>
      </c>
      <c r="SL3" s="14" t="s">
        <v>30</v>
      </c>
      <c r="SM3" s="14" t="s">
        <v>15</v>
      </c>
      <c r="SN3" s="14" t="s">
        <v>10</v>
      </c>
      <c r="SO3" s="14" t="s">
        <v>29</v>
      </c>
      <c r="SP3" s="14" t="s">
        <v>30</v>
      </c>
      <c r="SQ3" s="14" t="s">
        <v>15</v>
      </c>
      <c r="SR3" s="14" t="s">
        <v>10</v>
      </c>
      <c r="SS3" s="14" t="s">
        <v>29</v>
      </c>
      <c r="ST3" s="14" t="s">
        <v>30</v>
      </c>
      <c r="SU3" s="14" t="s">
        <v>15</v>
      </c>
      <c r="SV3" s="14" t="s">
        <v>10</v>
      </c>
      <c r="SW3" s="14" t="s">
        <v>29</v>
      </c>
      <c r="SX3" s="14" t="s">
        <v>30</v>
      </c>
      <c r="SY3" s="15" t="s">
        <v>15</v>
      </c>
      <c r="SZ3" s="15" t="s">
        <v>10</v>
      </c>
      <c r="TA3" s="15" t="s">
        <v>29</v>
      </c>
      <c r="TB3" s="15" t="s">
        <v>30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29</v>
      </c>
      <c r="TN3" s="13" t="s">
        <v>30</v>
      </c>
      <c r="TO3" s="13" t="s">
        <v>15</v>
      </c>
      <c r="TP3" s="13" t="s">
        <v>10</v>
      </c>
      <c r="TQ3" s="13" t="s">
        <v>29</v>
      </c>
      <c r="TR3" s="13" t="s">
        <v>30</v>
      </c>
      <c r="TS3" s="13" t="s">
        <v>15</v>
      </c>
      <c r="TT3" s="13" t="s">
        <v>10</v>
      </c>
      <c r="TU3" s="13" t="s">
        <v>29</v>
      </c>
      <c r="TV3" s="13" t="s">
        <v>30</v>
      </c>
      <c r="TW3" s="13" t="s">
        <v>15</v>
      </c>
      <c r="TX3" s="13" t="s">
        <v>10</v>
      </c>
      <c r="TY3" s="13" t="s">
        <v>29</v>
      </c>
      <c r="TZ3" s="13" t="s">
        <v>30</v>
      </c>
      <c r="UA3" s="65" t="s">
        <v>15</v>
      </c>
      <c r="UB3" s="65" t="s">
        <v>10</v>
      </c>
      <c r="UC3" s="65" t="s">
        <v>29</v>
      </c>
      <c r="UD3" s="65" t="s">
        <v>30</v>
      </c>
      <c r="UE3" s="13" t="s">
        <v>54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189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6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7"/>
      <c r="AP4" s="40">
        <f>IF(SUM(V4,Z4)&gt;0,SUM(V4,Z4),"")</f>
        <v>9.6</v>
      </c>
      <c r="AQ4" s="40">
        <f>IF(SUM(U4:V4,X4:Z4,AB4)-W4-AA4&gt;0,SUM(U4:V4,X4:Z4,AB4)-W4-AA4,"")</f>
        <v>43.100000000000009</v>
      </c>
      <c r="AR4" s="40">
        <f>IF(SUM(AC4:AD4,AF4)-AE4&gt;0,SUM(AC4:AD4,AF4)-AE4,"")</f>
        <v>22.400000000000002</v>
      </c>
      <c r="AS4" s="40">
        <f>IF(SUM(V4,Z4,AD4)&gt;0,SUM(V4,Z4,AD4),"")</f>
        <v>14.6</v>
      </c>
      <c r="AT4" s="40">
        <f>IF(SUM(AQ4,AR4)&gt;0,SUM(AQ4,AR4),"")</f>
        <v>65.500000000000014</v>
      </c>
      <c r="AU4" s="40">
        <f>IF(SUM(AH4,AL4)&gt;0,SUM(AH4,AL4),"")</f>
        <v>9.3999999999999986</v>
      </c>
      <c r="AV4" s="40">
        <f>IF(SUM(AG4:AH4,AJ4:AL4,AN4)-SUM(AI4,AM4)&gt;0,SUM(AG4:AH4,AJ4:AL4,AN4)-SUM(AI4,AM4),"")</f>
        <v>43.600000000000009</v>
      </c>
      <c r="AW4" s="40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8" t="s">
        <v>55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7"/>
      <c r="CV4" s="40">
        <f>IF(SUM(CB4,CF4)&gt;0,SUM(CB4,CF4),"")</f>
        <v>9.8000000000000007</v>
      </c>
      <c r="CW4" s="40">
        <f>IF(SUM(CA4:CB4,CD4:CF4,CH4)-CC4-CG4&gt;0,SUM(CA4:CB4,CD4:CF4,CH4)-CC4-CG4,"")</f>
        <v>45.199999999999996</v>
      </c>
      <c r="CX4" s="40">
        <f>IF(SUM(CI4:CJ4,CL4)-CK4&gt;0,SUM(CI4:CJ4,CL4)-CK4,"")</f>
        <v>21.900000000000002</v>
      </c>
      <c r="CY4" s="40">
        <f>IF(SUM(CB4,CF4,CJ4)&gt;0,SUM(CB4,CF4,CJ4),"")</f>
        <v>14.600000000000001</v>
      </c>
      <c r="CZ4" s="40">
        <f>IF(SUM(CW4,CX4)&gt;0,SUM(CW4,CX4),"")</f>
        <v>67.099999999999994</v>
      </c>
      <c r="DA4" s="40">
        <f>IF(SUM(CN4,CR4)&gt;0,SUM(CN4,CR4),"")</f>
        <v>9.8000000000000007</v>
      </c>
      <c r="DB4" s="40">
        <f>IF(SUM(CM4:CN4,CP4:CR4,CT4)-SUM(CO4,CS4)&gt;0,SUM(CM4:CN4,CP4:CR4,CT4)-SUM(CO4,CS4),"")</f>
        <v>44.4</v>
      </c>
      <c r="DC4" s="40">
        <f>IF(SUM(CW4,CX4,DB4)&gt;0,SUM(CW4,CX4,DB4),"")</f>
        <v>111.5</v>
      </c>
      <c r="DD4" s="51">
        <f>IF(MAX(EB4,FD4,GF4,HH4,IJ4,JL4,KN4,LP4,MR4,NT4,OV4,PX4,QZ4,SB4,TD4)-IF(L4="",0,L4)&gt;0.001,MAX(EB4,FD4,GF4,HH4,IJ4,JL4,KN4,LP4,MR4,NT4,OV4,PX4,QZ4,SB4,TD4)-IF(L4="",0,L4),"")</f>
        <v>2.2499999999999929</v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>
        <v>17.2</v>
      </c>
      <c r="EJ4" s="18">
        <v>6.1</v>
      </c>
      <c r="EK4" s="18">
        <v>0</v>
      </c>
      <c r="EL4" s="18">
        <v>0</v>
      </c>
      <c r="EM4" s="18">
        <v>17.2</v>
      </c>
      <c r="EN4" s="18">
        <v>5</v>
      </c>
      <c r="EO4" s="18">
        <v>0</v>
      </c>
      <c r="EP4" s="18">
        <v>0</v>
      </c>
      <c r="EQ4" s="18">
        <v>16.600000000000001</v>
      </c>
      <c r="ER4" s="18">
        <v>6.1</v>
      </c>
      <c r="ES4" s="18">
        <v>0.4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11.1</v>
      </c>
      <c r="FD4" s="11">
        <f>IF(SUM(EI4:EJ4,EL4:EN4,EP4)-EK4-EO4&gt;0,SUM(EI4:EJ4,EL4:EN4,EP4)-EK4-EO4,"")</f>
        <v>45.5</v>
      </c>
      <c r="FE4" s="11">
        <f>IF(SUM(EQ4:ER4,ET4)-ES4&gt;0,SUM(EQ4:ER4,ET4)-ES4,"")</f>
        <v>22.300000000000004</v>
      </c>
      <c r="FF4" s="11">
        <f>IF(SUM(EJ4,EN4,ER4)&gt;0,SUM(EJ4,EN4,ER4),"")</f>
        <v>17.2</v>
      </c>
      <c r="FG4" s="11">
        <f>IF(SUM(FD4,FE4)&gt;0,SUM(FD4,FE4),"")</f>
        <v>67.800000000000011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67.800000000000011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>
        <v>16.600000000000001</v>
      </c>
      <c r="HP4" s="17">
        <v>3.8</v>
      </c>
      <c r="HQ4" s="17">
        <v>0</v>
      </c>
      <c r="HR4" s="17">
        <v>0</v>
      </c>
      <c r="HS4" s="17">
        <v>17</v>
      </c>
      <c r="HT4" s="17">
        <v>4.8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8.6</v>
      </c>
      <c r="IJ4" s="40">
        <f>IF(SUM(HO4:HP4,HR4:HT4,HV4)-HQ4-HU4&gt;0,SUM(HO4:HP4,HR4:HT4,HV4)-HQ4-HU4,"")</f>
        <v>42.2</v>
      </c>
      <c r="IK4" s="40" t="str">
        <f>IF(SUM(HW4:HX4,HZ4)-HY4&gt;0,SUM(HW4:HX4,HZ4)-HY4,"")</f>
        <v/>
      </c>
      <c r="IL4" s="40">
        <f>IF(SUM(HP4,HT4,HX4)&gt;0,SUM(HP4,HT4,HX4),"")</f>
        <v>8.6</v>
      </c>
      <c r="IM4" s="40">
        <f>IF(SUM(IJ4,IK4)&gt;0,SUM(IJ4,IK4),"")</f>
        <v>42.2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IF(SUM(IJ4,IK4,IO4)&gt;0,SUM(IJ4,IK4,IO4),"")</f>
        <v>42.2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17.024999999999999</v>
      </c>
      <c r="TL4" s="26">
        <f>IF($CU4="P",CB4,(CB4+AY4)/2)</f>
        <v>4.8250000000000002</v>
      </c>
      <c r="TM4" s="26">
        <f>IF($CU4="P",CC4,(CC4+AZ4)/2)</f>
        <v>0</v>
      </c>
      <c r="TN4" s="26">
        <f>IF($CU4="P",CD4,(CD4+BA4)/2)</f>
        <v>0.52499999999999991</v>
      </c>
      <c r="TO4" s="26">
        <f>IF($CU4="P",CE4,(CE4+BB4)/2)</f>
        <v>16.5</v>
      </c>
      <c r="TP4" s="26">
        <f>IF($CU4="P",CF4,(CF4+BC4)/2)</f>
        <v>4.75</v>
      </c>
      <c r="TQ4" s="26">
        <f>IF($CU4="P",CG4,(CG4+BD4)/2)</f>
        <v>0</v>
      </c>
      <c r="TR4" s="26">
        <f>IF($CU4="P",CH4,(CH4+BE4)/2)</f>
        <v>0.6</v>
      </c>
      <c r="TS4" s="26">
        <f>IF($CU4="P",CI4,(CI4+BF4)/2)</f>
        <v>16.375</v>
      </c>
      <c r="TT4" s="26">
        <f>IF($CU4="P",CJ4,(CJ4+BG4)/2)</f>
        <v>4.5999999999999996</v>
      </c>
      <c r="TU4" s="26">
        <f>IF($CU4="P",CK4,(CK4+BH4)/2)</f>
        <v>0</v>
      </c>
      <c r="TV4" s="26">
        <f>IF($CU4="P",CL4,(CL4+BI4)/2)</f>
        <v>0.52499999999999991</v>
      </c>
      <c r="TW4" s="26">
        <f>IF($CU4="P",CM4,(CM4+BJ4)/2)</f>
        <v>16.799999999999997</v>
      </c>
      <c r="TX4" s="26">
        <f>IF($CU4="P",CN4,(CN4+BK4)/2)</f>
        <v>4.8499999999999996</v>
      </c>
      <c r="TY4" s="26">
        <f>IF($CU4="P",CO4,(CO4+BL4)/2)</f>
        <v>0</v>
      </c>
      <c r="TZ4" s="26">
        <f>IF($CU4="P",CP4,(CP4+BM4)/2)</f>
        <v>0.6</v>
      </c>
      <c r="UA4" s="26">
        <f>IF($CU4="P",CQ4,(CQ4+BN4)/2)</f>
        <v>16.600000000000001</v>
      </c>
      <c r="UB4" s="26">
        <f>IF($CU4="P",CR4,(CR4+BO4)/2)</f>
        <v>4.3</v>
      </c>
      <c r="UC4" s="26">
        <f>IF($CU4="P",CS4,(CS4+BP4)/2)</f>
        <v>0.1</v>
      </c>
      <c r="UD4" s="26">
        <f>IF($CU4="P",CT4,(CT4+BQ4)/2)</f>
        <v>0.6</v>
      </c>
      <c r="UE4" s="28" t="s">
        <v>55</v>
      </c>
      <c r="UF4" s="11">
        <f>IF(SUM(TL4,TP4)&gt;0,SUM(TL4,TP4),"")</f>
        <v>9.5749999999999993</v>
      </c>
      <c r="UG4" s="11">
        <f>IF(SUM(TK4:TL4,TN4:TP4,TR4)-TM4-TQ4&gt;0,SUM(TK4:TL4,TN4:TP4,TR4)-TM4-TQ4,"")</f>
        <v>44.225000000000001</v>
      </c>
      <c r="UH4" s="11">
        <f>IF(SUM(TS4:TT4,TV4)-TU4&gt;0,SUM(TS4:TT4,TV4)-TU4,"")</f>
        <v>21.5</v>
      </c>
      <c r="UI4" s="11">
        <f>IF(SUM(TL4,TP4,TT4)&gt;0,SUM(TL4,TP4,TT4),"")</f>
        <v>14.174999999999999</v>
      </c>
      <c r="UJ4" s="11">
        <f>IF(SUM(UG4,UH4)&gt;0,SUM(UG4,UH4),"")</f>
        <v>65.724999999999994</v>
      </c>
      <c r="UK4" s="11">
        <f>IF(SUM(TX4,UB4)&gt;0,SUM(TX4,UB4),"")</f>
        <v>9.1499999999999986</v>
      </c>
      <c r="UL4" s="11">
        <f>IF(SUM(TW4:TX4,TZ4:UB4,UD4)-SUM(TY4,UC4)&gt;0,SUM(TW4:TX4,TZ4:UB4,UD4)-SUM(TY4,UC4),"")</f>
        <v>43.65</v>
      </c>
      <c r="UM4" s="11">
        <f>IF(SUM(UG4,UH4,UL4)&gt;0,SUM(UG4,UH4,UL4),"")</f>
        <v>109.375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76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6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7"/>
      <c r="AP5" s="40">
        <f>IF(SUM(V5,Z5)&gt;0,SUM(V5,Z5),"")</f>
        <v>9.6</v>
      </c>
      <c r="AQ5" s="40">
        <f>IF(SUM(U5:V5,X5:Z5,AB5)-W5-AA5&gt;0,SUM(U5:V5,X5:Z5,AB5)-W5-AA5,"")</f>
        <v>43.2</v>
      </c>
      <c r="AR5" s="40">
        <f>IF(SUM(AC5:AD5,AF5)-AE5&gt;0,SUM(AC5:AD5,AF5)-AE5,"")</f>
        <v>19.100000000000001</v>
      </c>
      <c r="AS5" s="40">
        <f>IF(SUM(V5,Z5,AD5)&gt;0,SUM(V5,Z5,AD5),"")</f>
        <v>12.2</v>
      </c>
      <c r="AT5" s="40">
        <f>IF(SUM(AQ5,AR5)&gt;0,SUM(AQ5,AR5),"")</f>
        <v>62.300000000000004</v>
      </c>
      <c r="AU5" s="40">
        <f>IF(SUM(AH5,AL5)&gt;0,SUM(AH5,AL5),"")</f>
        <v>9.3999999999999986</v>
      </c>
      <c r="AV5" s="40">
        <f>IF(SUM(AG5:AH5,AJ5:AL5,AN5)-SUM(AI5,AM5)&gt;0,SUM(AG5:AH5,AJ5:AL5,AN5)-SUM(AI5,AM5),"")</f>
        <v>43.4</v>
      </c>
      <c r="AW5" s="40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8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7"/>
      <c r="CV5" s="40">
        <f>IF(SUM(CB5,CF5)&gt;0,SUM(CB5,CF5),"")</f>
        <v>7.6</v>
      </c>
      <c r="CW5" s="40">
        <f>IF(SUM(CA5:CB5,CD5:CF5,CH5)-CC5-CG5&gt;0,SUM(CA5:CB5,CD5:CF5,CH5)-CC5-CG5,"")</f>
        <v>41.600000000000009</v>
      </c>
      <c r="CX5" s="40">
        <f>IF(SUM(CI5:CJ5,CL5)-CK5&gt;0,SUM(CI5:CJ5,CL5)-CK5,"")</f>
        <v>18.8</v>
      </c>
      <c r="CY5" s="40">
        <f>IF(SUM(CB5,CF5,CJ5)&gt;0,SUM(CB5,CF5,CJ5),"")</f>
        <v>10.199999999999999</v>
      </c>
      <c r="CZ5" s="40">
        <f>IF(SUM(CW5,CX5)&gt;0,SUM(CW5,CX5),"")</f>
        <v>60.400000000000006</v>
      </c>
      <c r="DA5" s="40">
        <f>IF(SUM(CN5,CR5)&gt;0,SUM(CN5,CR5),"")</f>
        <v>10.8</v>
      </c>
      <c r="DB5" s="40">
        <f>IF(SUM(CM5:CN5,CP5:CR5,CT5)-SUM(CO5,CS5)&gt;0,SUM(CM5:CN5,CP5:CR5,CT5)-SUM(CO5,CS5),"")</f>
        <v>44.000000000000007</v>
      </c>
      <c r="DC5" s="40">
        <f>IF(SUM(CW5,CX5,DB5)&gt;0,SUM(CW5,CX5,DB5),"")</f>
        <v>104.4</v>
      </c>
      <c r="DD5" s="51">
        <f>IF(MAX(EB5,FD5,GF5,HH5,IJ5,JL5,KN5,LP5,MR5,NT5,OV5,PX5,QZ5,SB5,TD5)-IF(L5="",0,L5)&gt;0.001,MAX(EB5,FD5,GF5,HH5,IJ5,JL5,KN5,LP5,MR5,NT5,OV5,PX5,QZ5,SB5,TD5)-IF(L5="",0,L5),"")</f>
        <v>1.6000000000000014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17.100000000000001</v>
      </c>
      <c r="DH5" s="17">
        <v>5</v>
      </c>
      <c r="DI5" s="17">
        <v>0</v>
      </c>
      <c r="DJ5" s="17">
        <v>0</v>
      </c>
      <c r="DK5" s="17">
        <v>17.5</v>
      </c>
      <c r="DL5" s="17">
        <v>5.2</v>
      </c>
      <c r="DM5" s="17">
        <v>0</v>
      </c>
      <c r="DN5" s="17">
        <v>0</v>
      </c>
      <c r="DO5" s="17"/>
      <c r="DP5" s="17"/>
      <c r="DQ5" s="17"/>
      <c r="DR5" s="17"/>
      <c r="DS5" s="17">
        <v>16.899999999999999</v>
      </c>
      <c r="DT5" s="17">
        <v>5</v>
      </c>
      <c r="DU5" s="17">
        <v>0</v>
      </c>
      <c r="DV5" s="17">
        <v>0</v>
      </c>
      <c r="DW5" s="17"/>
      <c r="DX5" s="17"/>
      <c r="DY5" s="17"/>
      <c r="DZ5" s="17"/>
      <c r="EA5" s="40">
        <f>IF(SUM(DH5,DL5)&gt;0,SUM(DH5,DL5),"")</f>
        <v>10.199999999999999</v>
      </c>
      <c r="EB5" s="40">
        <f>IF(SUM(DG5:DH5,DJ5:DL5,DN5)-DI5-DM5&gt;0,SUM(DG5:DH5,DJ5:DL5,DN5)-DI5-DM5,"")</f>
        <v>44.800000000000004</v>
      </c>
      <c r="EC5" s="40" t="str">
        <f>IF(SUM(DO5:DP5,DR5)-DQ5&gt;0,SUM(DO5:DP5,DR5)-DQ5,"")</f>
        <v/>
      </c>
      <c r="ED5" s="40">
        <f>IF(SUM(DH5,DL5,DP5)&gt;0,SUM(DH5,DL5,DP5),"")</f>
        <v>10.199999999999999</v>
      </c>
      <c r="EE5" s="40">
        <f>IF(SUM(EB5,EC5)&gt;0,SUM(EB5,EC5),"")</f>
        <v>44.800000000000004</v>
      </c>
      <c r="EF5" s="40">
        <f>IF(SUM(DT5,DX5)&gt;0,SUM(DT5,DX5),"")</f>
        <v>5</v>
      </c>
      <c r="EG5" s="40">
        <f>IF(SUM(DS5:DT5,DV5:DX5,DZ5)-SUM(DU5,DY5)&gt;0,SUM(DS5:DT5,DV5:DX5,DZ5)-SUM(DU5,DY5),"")</f>
        <v>21.9</v>
      </c>
      <c r="EH5" s="40">
        <f>IF(SUM(EB5,EC5,EG5)&gt;0,SUM(EB5,EC5,EG5),"")</f>
        <v>66.7</v>
      </c>
      <c r="EI5" s="18">
        <v>16.5</v>
      </c>
      <c r="EJ5" s="18">
        <v>5</v>
      </c>
      <c r="EK5" s="18">
        <v>0.2</v>
      </c>
      <c r="EL5" s="18">
        <v>0</v>
      </c>
      <c r="EM5" s="18">
        <v>17.2</v>
      </c>
      <c r="EN5" s="18">
        <v>5</v>
      </c>
      <c r="EO5" s="18">
        <v>0.2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10</v>
      </c>
      <c r="FD5" s="11">
        <f>IF(SUM(EI5:EJ5,EL5:EN5,EP5)-EK5-EO5&gt;0,SUM(EI5:EJ5,EL5:EN5,EP5)-EK5-EO5,"")</f>
        <v>43.3</v>
      </c>
      <c r="FE5" s="11" t="str">
        <f>IF(SUM(EQ5:ER5,ET5)-ES5&gt;0,SUM(EQ5:ER5,ET5)-ES5,"")</f>
        <v/>
      </c>
      <c r="FF5" s="11">
        <f>IF(SUM(EJ5,EN5,ER5)&gt;0,SUM(EJ5,EN5,ER5),"")</f>
        <v>10</v>
      </c>
      <c r="FG5" s="11">
        <f>IF(SUM(FD5,FE5)&gt;0,SUM(FD5,FE5),"")</f>
        <v>43.3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43.3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16.899999999999999</v>
      </c>
      <c r="TL5" s="26">
        <f>IF($CU5="P",CB5,(CB5+AY5)/2)</f>
        <v>5</v>
      </c>
      <c r="TM5" s="26">
        <f>IF($CU5="P",CC5,(CC5+AZ5)/2)</f>
        <v>0.1</v>
      </c>
      <c r="TN5" s="26">
        <f>IF($CU5="P",CD5,(CD5+BA5)/2)</f>
        <v>0.6</v>
      </c>
      <c r="TO5" s="26">
        <f>IF($CU5="P",CE5,(CE5+BB5)/2)</f>
        <v>16.5</v>
      </c>
      <c r="TP5" s="26">
        <f>IF($CU5="P",CF5,(CF5+BC5)/2)</f>
        <v>3.9000000000000004</v>
      </c>
      <c r="TQ5" s="26">
        <f>IF($CU5="P",CG5,(CG5+BD5)/2)</f>
        <v>0.1</v>
      </c>
      <c r="TR5" s="26">
        <f>IF($CU5="P",CH5,(CH5+BE5)/2)</f>
        <v>0.6</v>
      </c>
      <c r="TS5" s="26">
        <f>IF($CU5="P",CI5,(CI5+BF5)/2)</f>
        <v>15.55</v>
      </c>
      <c r="TT5" s="26">
        <f>IF($CU5="P",CJ5,(CJ5+BG5)/2)</f>
        <v>3.8</v>
      </c>
      <c r="TU5" s="26">
        <f>IF($CU5="P",CK5,(CK5+BH5)/2)</f>
        <v>0.1</v>
      </c>
      <c r="TV5" s="26">
        <f>IF($CU5="P",CL5,(CL5+BI5)/2)</f>
        <v>0.6</v>
      </c>
      <c r="TW5" s="26">
        <f>IF($CU5="P",CM5,(CM5+BJ5)/2)</f>
        <v>16.149999999999999</v>
      </c>
      <c r="TX5" s="26">
        <f>IF($CU5="P",CN5,(CN5+BK5)/2)</f>
        <v>5.15</v>
      </c>
      <c r="TY5" s="26">
        <f>IF($CU5="P",CO5,(CO5+BL5)/2)</f>
        <v>0</v>
      </c>
      <c r="TZ5" s="26">
        <f>IF($CU5="P",CP5,(CP5+BM5)/2)</f>
        <v>0.6</v>
      </c>
      <c r="UA5" s="26">
        <f>IF($CU5="P",CQ5,(CQ5+BN5)/2)</f>
        <v>16.399999999999999</v>
      </c>
      <c r="UB5" s="26">
        <f>IF($CU5="P",CR5,(CR5+BO5)/2)</f>
        <v>5.35</v>
      </c>
      <c r="UC5" s="26">
        <f>IF($CU5="P",CS5,(CS5+BP5)/2)</f>
        <v>0</v>
      </c>
      <c r="UD5" s="26">
        <f>IF($CU5="P",CT5,(CT5+BQ5)/2)</f>
        <v>0.6</v>
      </c>
      <c r="UE5" s="28" t="s">
        <v>55</v>
      </c>
      <c r="UF5" s="11">
        <f>IF(SUM(TL5,TP5)&gt;0,SUM(TL5,TP5),"")</f>
        <v>8.9</v>
      </c>
      <c r="UG5" s="11">
        <f>IF(SUM(TK5:TL5,TN5:TP5,TR5)-TM5-TQ5&gt;0,SUM(TK5:TL5,TN5:TP5,TR5)-TM5-TQ5,"")</f>
        <v>43.3</v>
      </c>
      <c r="UH5" s="11">
        <f>IF(SUM(TS5:TT5,TV5)-TU5&gt;0,SUM(TS5:TT5,TV5)-TU5,"")</f>
        <v>19.850000000000001</v>
      </c>
      <c r="UI5" s="11">
        <f>IF(SUM(TL5,TP5,TT5)&gt;0,SUM(TL5,TP5,TT5),"")</f>
        <v>12.7</v>
      </c>
      <c r="UJ5" s="11">
        <f>IF(SUM(UG5,UH5)&gt;0,SUM(UG5,UH5),"")</f>
        <v>63.15</v>
      </c>
      <c r="UK5" s="11">
        <f>IF(SUM(TX5,UB5)&gt;0,SUM(TX5,UB5),"")</f>
        <v>10.5</v>
      </c>
      <c r="UL5" s="11">
        <f>IF(SUM(TW5:TX5,TZ5:UB5,UD5)-SUM(TY5,UC5)&gt;0,SUM(TW5:TX5,TZ5:UB5,UD5)-SUM(TY5,UC5),"")</f>
        <v>44.25</v>
      </c>
      <c r="UM5" s="11">
        <f>IF(SUM(UG5,UH5,UL5)&gt;0,SUM(UG5,UH5,UL5),"")</f>
        <v>107.4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271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6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7"/>
      <c r="AP6" s="40" t="str">
        <f>IF(SUM(V6,Z6)&gt;0,SUM(V6,Z6),"")</f>
        <v/>
      </c>
      <c r="AQ6" s="40" t="str">
        <f>IF(SUM(U6:V6,X6:Z6,AB6)-W6-AA6&gt;0,SUM(U6:V6,X6:Z6,AB6)-W6-AA6,"")</f>
        <v/>
      </c>
      <c r="AR6" s="40" t="str">
        <f>IF(SUM(AC6:AD6,AF6)-AE6&gt;0,SUM(AC6:AD6,AF6)-AE6,"")</f>
        <v/>
      </c>
      <c r="AS6" s="40" t="str">
        <f>IF(SUM(V6,Z6,AD6)&gt;0,SUM(V6,Z6,AD6),"")</f>
        <v/>
      </c>
      <c r="AT6" s="40" t="str">
        <f>IF(SUM(AQ6,AR6)&gt;0,SUM(AQ6,AR6),"")</f>
        <v/>
      </c>
      <c r="AU6" s="40" t="str">
        <f>IF(SUM(AH6,AL6)&gt;0,SUM(AH6,AL6),"")</f>
        <v/>
      </c>
      <c r="AV6" s="40" t="str">
        <f>IF(SUM(AG6:AH6,AJ6:AL6,AN6)-SUM(AI6,AM6)&gt;0,SUM(AG6:AH6,AJ6:AL6,AN6)-SUM(AI6,AM6),"")</f>
        <v/>
      </c>
      <c r="AW6" s="40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8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7"/>
      <c r="CV6" s="40">
        <f>IF(SUM(CB6,CF6)&gt;0,SUM(CB6,CF6),"")</f>
        <v>8.8999999999999986</v>
      </c>
      <c r="CW6" s="40">
        <f>IF(SUM(CA6:CB6,CD6:CF6,CH6)-CC6-CG6&gt;0,SUM(CA6:CB6,CD6:CF6,CH6)-CC6-CG6,"")</f>
        <v>44.399999999999991</v>
      </c>
      <c r="CX6" s="40">
        <f>IF(SUM(CI6:CJ6,CL6)-CK6&gt;0,SUM(CI6:CJ6,CL6)-CK6,"")</f>
        <v>21.900000000000002</v>
      </c>
      <c r="CY6" s="40">
        <f>IF(SUM(CB6,CF6,CJ6)&gt;0,SUM(CB6,CF6,CJ6),"")</f>
        <v>12.999999999999998</v>
      </c>
      <c r="CZ6" s="40">
        <f>IF(SUM(CW6,CX6)&gt;0,SUM(CW6,CX6),"")</f>
        <v>66.3</v>
      </c>
      <c r="DA6" s="40">
        <f>IF(SUM(CN6,CR6)&gt;0,SUM(CN6,CR6),"")</f>
        <v>8</v>
      </c>
      <c r="DB6" s="40">
        <f>IF(SUM(CM6:CN6,CP6:CR6,CT6)-SUM(CO6,CS6)&gt;0,SUM(CM6:CN6,CP6:CR6,CT6)-SUM(CO6,CS6),"")</f>
        <v>43.699999999999996</v>
      </c>
      <c r="DC6" s="40">
        <f>IF(SUM(CW6,CX6,DB6)&gt;0,SUM(CW6,CX6,DB6),"")</f>
        <v>110</v>
      </c>
      <c r="DD6" s="51" t="str">
        <f>IF(MAX(EB6,FD6,GF6,HH6,IJ6,JL6,KN6,LP6,MR6,NT6,OV6,PX6,QZ6,SB6,TD6)-IF(L6="",0,L6)&gt;0.001,MAX(EB6,FD6,GF6,HH6,IJ6,JL6,KN6,LP6,MR6,NT6,OV6,PX6,QZ6,SB6,TD6)-IF(L6="",0,L6),"")</f>
        <v/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>
        <v>16.7</v>
      </c>
      <c r="GN6" s="18">
        <v>4.3</v>
      </c>
      <c r="GO6" s="18">
        <v>0</v>
      </c>
      <c r="GP6" s="18">
        <v>0</v>
      </c>
      <c r="GQ6" s="18">
        <v>16.600000000000001</v>
      </c>
      <c r="GR6" s="18">
        <v>4.0999999999999996</v>
      </c>
      <c r="GS6" s="18">
        <v>0.2</v>
      </c>
      <c r="GT6" s="18">
        <v>0</v>
      </c>
      <c r="GU6" s="18"/>
      <c r="GV6" s="18"/>
      <c r="GW6" s="18"/>
      <c r="GX6" s="18"/>
      <c r="GY6" s="18">
        <v>16.899999999999999</v>
      </c>
      <c r="GZ6" s="18">
        <v>3.9</v>
      </c>
      <c r="HA6" s="18">
        <v>0</v>
      </c>
      <c r="HB6" s="18">
        <v>0</v>
      </c>
      <c r="HC6" s="18"/>
      <c r="HD6" s="18"/>
      <c r="HE6" s="18"/>
      <c r="HF6" s="18"/>
      <c r="HG6" s="11">
        <f>IF(SUM(GN6,GR6)&gt;0,SUM(GN6,GR6),"")</f>
        <v>8.3999999999999986</v>
      </c>
      <c r="HH6" s="11">
        <f>IF(SUM(GM6:GN6,GP6:GR6,GT6)-GO6-GS6&gt;0,SUM(GM6:GN6,GP6:GR6,GT6)-GO6-GS6,"")</f>
        <v>41.5</v>
      </c>
      <c r="HI6" s="11" t="str">
        <f>IF(SUM(GU6:GV6,GX6)-GW6&gt;0,SUM(GU6:GV6,GX6)-GW6,"")</f>
        <v/>
      </c>
      <c r="HJ6" s="11">
        <f>IF(SUM(GN6,GR6,GV6)&gt;0,SUM(GN6,GR6,GV6),"")</f>
        <v>8.3999999999999986</v>
      </c>
      <c r="HK6" s="11">
        <f>IF(SUM(HH6,HI6)&gt;0,SUM(HH6,HI6),"")</f>
        <v>41.5</v>
      </c>
      <c r="HL6" s="11">
        <f>IF(SUM(GZ6,HD6)&gt;0,SUM(GZ6,HD6),"")</f>
        <v>3.9</v>
      </c>
      <c r="HM6" s="11">
        <f>IF(SUM(GY6:GZ6,HB6:HD6,HF6)-SUM(HA6,HE6)&gt;0,SUM(GY6:GZ6,HB6:HD6,HF6)-SUM(HA6,HE6),"")</f>
        <v>20.799999999999997</v>
      </c>
      <c r="HN6" s="11">
        <f>IF(SUM(HH6,HI6,HM6)&gt;0,SUM(HH6,HI6,HM6),"")</f>
        <v>62.3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16.7</v>
      </c>
      <c r="TL6" s="26">
        <f>IF($CU6="P",CB6,(CB6+AY6)/2)</f>
        <v>4.3499999999999996</v>
      </c>
      <c r="TM6" s="26">
        <f>IF($CU6="P",CC6,(CC6+AZ6)/2)</f>
        <v>0</v>
      </c>
      <c r="TN6" s="26">
        <f>IF($CU6="P",CD6,(CD6+BA6)/2)</f>
        <v>0.44999999999999996</v>
      </c>
      <c r="TO6" s="26">
        <f>IF($CU6="P",CE6,(CE6+BB6)/2)</f>
        <v>17.7</v>
      </c>
      <c r="TP6" s="26">
        <f>IF($CU6="P",CF6,(CF6+BC6)/2)</f>
        <v>4.0999999999999996</v>
      </c>
      <c r="TQ6" s="26">
        <f>IF($CU6="P",CG6,(CG6+BD6)/2)</f>
        <v>0</v>
      </c>
      <c r="TR6" s="26">
        <f>IF($CU6="P",CH6,(CH6+BE6)/2)</f>
        <v>0.3</v>
      </c>
      <c r="TS6" s="26">
        <f>IF($CU6="P",CI6,(CI6+BF6)/2)</f>
        <v>17.649999999999999</v>
      </c>
      <c r="TT6" s="26">
        <f>IF($CU6="P",CJ6,(CJ6+BG6)/2)</f>
        <v>4</v>
      </c>
      <c r="TU6" s="26">
        <f>IF($CU6="P",CK6,(CK6+BH6)/2)</f>
        <v>0</v>
      </c>
      <c r="TV6" s="26">
        <f>IF($CU6="P",CL6,(CL6+BI6)/2)</f>
        <v>0.3</v>
      </c>
      <c r="TW6" s="26">
        <f>IF($CU6="P",CM6,(CM6+BJ6)/2)</f>
        <v>17.350000000000001</v>
      </c>
      <c r="TX6" s="26">
        <f>IF($CU6="P",CN6,(CN6+BK6)/2)</f>
        <v>3.9</v>
      </c>
      <c r="TY6" s="26">
        <f>IF($CU6="P",CO6,(CO6+BL6)/2)</f>
        <v>0</v>
      </c>
      <c r="TZ6" s="26">
        <f>IF($CU6="P",CP6,(CP6+BM6)/2)</f>
        <v>0.3</v>
      </c>
      <c r="UA6" s="26">
        <f>IF($CU6="P",CQ6,(CQ6+BN6)/2)</f>
        <v>17.350000000000001</v>
      </c>
      <c r="UB6" s="26">
        <f>IF($CU6="P",CR6,(CR6+BO6)/2)</f>
        <v>4.0999999999999996</v>
      </c>
      <c r="UC6" s="26">
        <f>IF($CU6="P",CS6,(CS6+BP6)/2)</f>
        <v>0</v>
      </c>
      <c r="UD6" s="26">
        <f>IF($CU6="P",CT6,(CT6+BQ6)/2)</f>
        <v>0.3</v>
      </c>
      <c r="UE6" s="28" t="s">
        <v>55</v>
      </c>
      <c r="UF6" s="11">
        <f>IF(SUM(TL6,TP6)&gt;0,SUM(TL6,TP6),"")</f>
        <v>8.4499999999999993</v>
      </c>
      <c r="UG6" s="11">
        <f>IF(SUM(TK6:TL6,TN6:TP6,TR6)-TM6-TQ6&gt;0,SUM(TK6:TL6,TN6:TP6,TR6)-TM6-TQ6,"")</f>
        <v>43.599999999999994</v>
      </c>
      <c r="UH6" s="11">
        <f>IF(SUM(TS6:TT6,TV6)-TU6&gt;0,SUM(TS6:TT6,TV6)-TU6,"")</f>
        <v>21.95</v>
      </c>
      <c r="UI6" s="11">
        <f>IF(SUM(TL6,TP6,TT6)&gt;0,SUM(TL6,TP6,TT6),"")</f>
        <v>12.45</v>
      </c>
      <c r="UJ6" s="11">
        <f>IF(SUM(UG6,UH6)&gt;0,SUM(UG6,UH6),"")</f>
        <v>65.55</v>
      </c>
      <c r="UK6" s="11">
        <f>IF(SUM(TX6,UB6)&gt;0,SUM(TX6,UB6),"")</f>
        <v>8</v>
      </c>
      <c r="UL6" s="11">
        <f>IF(SUM(TW6:TX6,TZ6:UB6,UD6)-SUM(TY6,UC6)&gt;0,SUM(TW6:TX6,TZ6:UB6,UD6)-SUM(TY6,UC6),"")</f>
        <v>43.300000000000004</v>
      </c>
      <c r="UM6" s="11">
        <f>IF(SUM(UG6,UH6,UL6)&gt;0,SUM(UG6,UH6,UL6),"")</f>
        <v>108.85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158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6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7"/>
      <c r="AP7" s="40">
        <f>IF(SUM(V7,Z7)&gt;0,SUM(V7,Z7),"")</f>
        <v>8.8999999999999986</v>
      </c>
      <c r="AQ7" s="40">
        <f>IF(SUM(U7:V7,X7:Z7,AB7)-W7-AA7&gt;0,SUM(U7:V7,X7:Z7,AB7)-W7-AA7,"")</f>
        <v>44.300000000000004</v>
      </c>
      <c r="AR7" s="40">
        <f>IF(SUM(AC7:AD7,AF7)-AE7&gt;0,SUM(AC7:AD7,AF7)-AE7,"")</f>
        <v>20.200000000000003</v>
      </c>
      <c r="AS7" s="40">
        <f>IF(SUM(V7,Z7,AD7)&gt;0,SUM(V7,Z7,AD7),"")</f>
        <v>13.499999999999998</v>
      </c>
      <c r="AT7" s="40">
        <f>IF(SUM(AQ7,AR7)&gt;0,SUM(AQ7,AR7),"")</f>
        <v>64.5</v>
      </c>
      <c r="AU7" s="40">
        <f>IF(SUM(AH7,AL7)&gt;0,SUM(AH7,AL7),"")</f>
        <v>8.6999999999999993</v>
      </c>
      <c r="AV7" s="40">
        <f>IF(SUM(AG7:AH7,AJ7:AL7,AN7)-SUM(AI7,AM7)&gt;0,SUM(AG7:AH7,AJ7:AL7,AN7)-SUM(AI7,AM7),"")</f>
        <v>41.4</v>
      </c>
      <c r="AW7" s="40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8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2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IF(SUM(CW7,CX7,DB7)&gt;0,SUM(CW7,CX7,DB7),"")</f>
        <v/>
      </c>
      <c r="DD7" s="51">
        <f>IF(MAX(EB7,FD7,GF7,HH7,IJ7,JL7,KN7,LP7,MR7,NT7,OV7,PX7,QZ7,SB7,TD7)-IF(L7="",0,L7)&gt;0.001,MAX(EB7,FD7,GF7,HH7,IJ7,JL7,KN7,LP7,MR7,NT7,OV7,PX7,QZ7,SB7,TD7)-IF(L7="",0,L7),"")</f>
        <v>6.3000000000000114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>
        <v>17.3</v>
      </c>
      <c r="DH7" s="17">
        <v>3.9</v>
      </c>
      <c r="DI7" s="17">
        <v>0</v>
      </c>
      <c r="DJ7" s="17">
        <v>0</v>
      </c>
      <c r="DK7" s="17">
        <v>18.100000000000001</v>
      </c>
      <c r="DL7" s="17">
        <v>4.0999999999999996</v>
      </c>
      <c r="DM7" s="17">
        <v>0</v>
      </c>
      <c r="DN7" s="17">
        <v>0</v>
      </c>
      <c r="DO7" s="17"/>
      <c r="DP7" s="17"/>
      <c r="DQ7" s="17"/>
      <c r="DR7" s="17"/>
      <c r="DS7" s="17">
        <v>17.7</v>
      </c>
      <c r="DT7" s="17">
        <v>5</v>
      </c>
      <c r="DU7" s="17">
        <v>0</v>
      </c>
      <c r="DV7" s="17">
        <v>0</v>
      </c>
      <c r="DW7" s="17"/>
      <c r="DX7" s="17"/>
      <c r="DY7" s="17"/>
      <c r="DZ7" s="17"/>
      <c r="EA7" s="40">
        <f>IF(SUM(DH7,DL7)&gt;0,SUM(DH7,DL7),"")</f>
        <v>8</v>
      </c>
      <c r="EB7" s="40">
        <f>IF(SUM(DG7:DH7,DJ7:DL7,DN7)-DI7-DM7&gt;0,SUM(DG7:DH7,DJ7:DL7,DN7)-DI7-DM7,"")</f>
        <v>43.4</v>
      </c>
      <c r="EC7" s="40" t="str">
        <f>IF(SUM(DO7:DP7,DR7)-DQ7&gt;0,SUM(DO7:DP7,DR7)-DQ7,"")</f>
        <v/>
      </c>
      <c r="ED7" s="40">
        <f>IF(SUM(DH7,DL7,DP7)&gt;0,SUM(DH7,DL7,DP7),"")</f>
        <v>8</v>
      </c>
      <c r="EE7" s="40">
        <f>IF(SUM(EB7,EC7)&gt;0,SUM(EB7,EC7),"")</f>
        <v>43.4</v>
      </c>
      <c r="EF7" s="40">
        <f>IF(SUM(DT7,DX7)&gt;0,SUM(DT7,DX7),"")</f>
        <v>5</v>
      </c>
      <c r="EG7" s="40">
        <f>IF(SUM(DS7:DT7,DV7:DX7,DZ7)-SUM(DU7,DY7)&gt;0,SUM(DS7:DT7,DV7:DX7,DZ7)-SUM(DU7,DY7),"")</f>
        <v>22.7</v>
      </c>
      <c r="EH7" s="40">
        <f>IF(SUM(EB7,EC7,EG7)&gt;0,SUM(EB7,EC7,EG7),"")</f>
        <v>66.099999999999994</v>
      </c>
      <c r="EI7" s="18">
        <v>16.8</v>
      </c>
      <c r="EJ7" s="18">
        <v>4.5999999999999996</v>
      </c>
      <c r="EK7" s="18">
        <v>0.2</v>
      </c>
      <c r="EL7" s="18">
        <v>0</v>
      </c>
      <c r="EM7" s="18">
        <v>16.899999999999999</v>
      </c>
      <c r="EN7" s="18">
        <v>3.2</v>
      </c>
      <c r="EO7" s="18">
        <v>0.4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7.8</v>
      </c>
      <c r="FD7" s="11">
        <f>IF(SUM(EI7:EJ7,EL7:EN7,EP7)-EK7-EO7&gt;0,SUM(EI7:EJ7,EL7:EN7,EP7)-EK7-EO7,"")</f>
        <v>40.9</v>
      </c>
      <c r="FE7" s="11" t="str">
        <f>IF(SUM(EQ7:ER7,ET7)-ES7&gt;0,SUM(EQ7:ER7,ET7)-ES7,"")</f>
        <v/>
      </c>
      <c r="FF7" s="11">
        <f>IF(SUM(EJ7,EN7,ER7)&gt;0,SUM(EJ7,EN7,ER7),"")</f>
        <v>7.8</v>
      </c>
      <c r="FG7" s="11">
        <f>IF(SUM(FD7,FE7)&gt;0,SUM(FD7,FE7),"")</f>
        <v>40.9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40.9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8.25</v>
      </c>
      <c r="TL7" s="26">
        <f>IF($CU7="P",CB7,(CB7+AY7)/2)</f>
        <v>1.7</v>
      </c>
      <c r="TM7" s="26">
        <f>IF($CU7="P",CC7,(CC7+AZ7)/2)</f>
        <v>0.1</v>
      </c>
      <c r="TN7" s="26">
        <f>IF($CU7="P",CD7,(CD7+BA7)/2)</f>
        <v>0.15</v>
      </c>
      <c r="TO7" s="26">
        <f>IF($CU7="P",CE7,(CE7+BB7)/2)</f>
        <v>8.9499999999999993</v>
      </c>
      <c r="TP7" s="26">
        <f>IF($CU7="P",CF7,(CF7+BC7)/2)</f>
        <v>0.95</v>
      </c>
      <c r="TQ7" s="26">
        <f>IF($CU7="P",CG7,(CG7+BD7)/2)</f>
        <v>1.5</v>
      </c>
      <c r="TR7" s="26">
        <f>IF($CU7="P",CH7,(CH7+BE7)/2)</f>
        <v>0.15</v>
      </c>
      <c r="TS7" s="26">
        <f>IF($CU7="P",CI7,(CI7+BF7)/2)</f>
        <v>7.9</v>
      </c>
      <c r="TT7" s="26">
        <f>IF($CU7="P",CJ7,(CJ7+BG7)/2)</f>
        <v>1.45</v>
      </c>
      <c r="TU7" s="26">
        <f>IF($CU7="P",CK7,(CK7+BH7)/2)</f>
        <v>0</v>
      </c>
      <c r="TV7" s="26">
        <f>IF($CU7="P",CL7,(CL7+BI7)/2)</f>
        <v>0.15</v>
      </c>
      <c r="TW7" s="26">
        <f>IF($CU7="P",CM7,(CM7+BJ7)/2)</f>
        <v>8.25</v>
      </c>
      <c r="TX7" s="26">
        <f>IF($CU7="P",CN7,(CN7+BK7)/2)</f>
        <v>3.05</v>
      </c>
      <c r="TY7" s="26">
        <f>IF($CU7="P",CO7,(CO7+BL7)/2)</f>
        <v>0</v>
      </c>
      <c r="TZ7" s="26">
        <f>IF($CU7="P",CP7,(CP7+BM7)/2)</f>
        <v>0.15</v>
      </c>
      <c r="UA7" s="26">
        <f>IF($CU7="P",CQ7,(CQ7+BN7)/2)</f>
        <v>8.65</v>
      </c>
      <c r="UB7" s="26">
        <f>IF($CU7="P",CR7,(CR7+BO7)/2)</f>
        <v>0.95</v>
      </c>
      <c r="UC7" s="26">
        <f>IF($CU7="P",CS7,(CS7+BP7)/2)</f>
        <v>0.5</v>
      </c>
      <c r="UD7" s="26">
        <f>IF($CU7="P",CT7,(CT7+BQ7)/2)</f>
        <v>0.15</v>
      </c>
      <c r="UE7" s="28" t="s">
        <v>55</v>
      </c>
      <c r="UF7" s="11">
        <f>IF(SUM(TL7,TP7)&gt;0,SUM(TL7,TP7),"")</f>
        <v>2.65</v>
      </c>
      <c r="UG7" s="11">
        <f>IF(SUM(TK7:TL7,TN7:TP7,TR7)-TM7-TQ7&gt;0,SUM(TK7:TL7,TN7:TP7,TR7)-TM7-TQ7,"")</f>
        <v>18.549999999999994</v>
      </c>
      <c r="UH7" s="11">
        <f>IF(SUM(TS7:TT7,TV7)-TU7&gt;0,SUM(TS7:TT7,TV7)-TU7,"")</f>
        <v>9.5</v>
      </c>
      <c r="UI7" s="11">
        <f>IF(SUM(TL7,TP7,TT7)&gt;0,SUM(TL7,TP7,TT7),"")</f>
        <v>4.0999999999999996</v>
      </c>
      <c r="UJ7" s="11">
        <f>IF(SUM(UG7,UH7)&gt;0,SUM(UG7,UH7),"")</f>
        <v>28.049999999999994</v>
      </c>
      <c r="UK7" s="11">
        <f>IF(SUM(TX7,UB7)&gt;0,SUM(TX7,UB7),"")</f>
        <v>4</v>
      </c>
      <c r="UL7" s="11">
        <f>IF(SUM(TW7:TX7,TZ7:UB7,UD7)-SUM(TY7,UC7)&gt;0,SUM(TW7:TX7,TZ7:UB7,UD7)-SUM(TY7,UC7),"")</f>
        <v>20.7</v>
      </c>
      <c r="UM7" s="11">
        <f>IF(SUM(UG7,UH7,UL7)&gt;0,SUM(UG7,UH7,UL7),"")</f>
        <v>48.749999999999993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244</v>
      </c>
      <c r="C8" s="4" t="s">
        <v>3</v>
      </c>
      <c r="D8" s="4">
        <v>2007</v>
      </c>
      <c r="E8" s="9">
        <f>SUM(J8:R8)+SUM(J8:N8)*0.0000001+SUM(J8)*0.0000000000001</f>
        <v>149.20001045000424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6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42.6</v>
      </c>
      <c r="K8" s="8" t="str">
        <f>IF(J8=0,"",IF(J8=CW8,$CA$1,IF(J8=BT8,$AX$1,IF(J8=AQ8,$U$1,""))))</f>
        <v>2024 Nationals</v>
      </c>
      <c r="L8" s="8">
        <f>IF(COUNT(AQ8,BT8,CW8)&gt;1,LARGE((AQ8,BT8,CW8),2),0)</f>
        <v>39.599999999999994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22.300000000000004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42.1</v>
      </c>
      <c r="Q8" s="8" t="str">
        <f>IF(P8=0,"",IF(P8=DB8,$CA$1,IF(P8=BY8,$AX$1,IF(P8=AV8,$U$1,""))))</f>
        <v>2024 Nationals</v>
      </c>
      <c r="R8" s="8">
        <f>IF(MAX(DD8:DF8)&gt;0,MAX(DD8:DF8),"")</f>
        <v>2.6000000000000085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Coimbra Gym Fest (July 7)</v>
      </c>
      <c r="U8" s="19">
        <v>16.100000000000001</v>
      </c>
      <c r="V8" s="19">
        <v>1.9</v>
      </c>
      <c r="W8" s="19">
        <v>0</v>
      </c>
      <c r="X8" s="19">
        <v>0.3</v>
      </c>
      <c r="Y8" s="19">
        <v>15.7</v>
      </c>
      <c r="Z8" s="19">
        <v>1.9</v>
      </c>
      <c r="AA8" s="19">
        <v>0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16.5</v>
      </c>
      <c r="AH8" s="19">
        <v>3.9</v>
      </c>
      <c r="AI8" s="19">
        <v>0</v>
      </c>
      <c r="AJ8" s="19">
        <v>0.3</v>
      </c>
      <c r="AK8" s="19">
        <v>16.399999999999999</v>
      </c>
      <c r="AL8" s="19">
        <v>4.0999999999999996</v>
      </c>
      <c r="AM8" s="19">
        <v>0</v>
      </c>
      <c r="AN8" s="19">
        <v>0.3</v>
      </c>
      <c r="AO8" s="27"/>
      <c r="AP8" s="40">
        <f>IF(SUM(V8,Z8)&gt;0,SUM(V8,Z8),"")</f>
        <v>3.8</v>
      </c>
      <c r="AQ8" s="40">
        <f>IF(SUM(U8:V8,X8:Z8,AB8)-W8-AA8&gt;0,SUM(U8:V8,X8:Z8,AB8)-W8-AA8,"")</f>
        <v>36.199999999999996</v>
      </c>
      <c r="AR8" s="40">
        <f>IF(SUM(AC8:AD8,AF8)-AE8&gt;0,SUM(AC8:AD8,AF8)-AE8,"")</f>
        <v>18.3</v>
      </c>
      <c r="AS8" s="40">
        <f>IF(SUM(V8,Z8,AD8)&gt;0,SUM(V8,Z8,AD8),"")</f>
        <v>5.6999999999999993</v>
      </c>
      <c r="AT8" s="40">
        <f>IF(SUM(AQ8,AR8)&gt;0,SUM(AQ8,AR8),"")</f>
        <v>54.5</v>
      </c>
      <c r="AU8" s="40">
        <f>IF(SUM(AH8,AL8)&gt;0,SUM(AH8,AL8),"")</f>
        <v>8</v>
      </c>
      <c r="AV8" s="40">
        <f>IF(SUM(AG8:AH8,AJ8:AL8,AN8)-SUM(AI8,AM8)&gt;0,SUM(AG8:AH8,AJ8:AL8,AN8)-SUM(AI8,AM8),"")</f>
        <v>41.499999999999993</v>
      </c>
      <c r="AW8" s="40">
        <f>IF(SUM(AQ8,AR8,AV8)&gt;0,SUM(AQ8,AR8,AV8),"")</f>
        <v>96</v>
      </c>
      <c r="AX8" s="18">
        <v>16.899999999999999</v>
      </c>
      <c r="AY8" s="18">
        <v>3.9</v>
      </c>
      <c r="AZ8" s="18">
        <v>0</v>
      </c>
      <c r="BA8" s="18">
        <v>0.3</v>
      </c>
      <c r="BB8" s="18">
        <v>16.3</v>
      </c>
      <c r="BC8" s="18">
        <v>1.9</v>
      </c>
      <c r="BD8" s="18">
        <v>0</v>
      </c>
      <c r="BE8" s="18">
        <v>0.3</v>
      </c>
      <c r="BF8" s="18">
        <v>17.100000000000001</v>
      </c>
      <c r="BG8" s="18">
        <v>4.5999999999999996</v>
      </c>
      <c r="BH8" s="18">
        <v>0</v>
      </c>
      <c r="BI8" s="18">
        <v>0.6</v>
      </c>
      <c r="BJ8" s="18">
        <v>16.7</v>
      </c>
      <c r="BK8" s="18">
        <v>4.5999999999999996</v>
      </c>
      <c r="BL8" s="18">
        <v>0</v>
      </c>
      <c r="BM8" s="18">
        <v>0.6</v>
      </c>
      <c r="BN8" s="18">
        <v>15.6</v>
      </c>
      <c r="BO8" s="18">
        <v>2.6</v>
      </c>
      <c r="BP8" s="18">
        <v>0</v>
      </c>
      <c r="BQ8" s="18">
        <v>0.6</v>
      </c>
      <c r="BR8" s="28"/>
      <c r="BS8" s="11">
        <f>IF(SUM(AY8,BC8)&gt;0,SUM(AY8,BC8),"")</f>
        <v>5.8</v>
      </c>
      <c r="BT8" s="11">
        <f>IF(SUM(AX8:AY8,BA8:BC8,BE8)-AZ8-BD8&gt;0,SUM(AX8:AY8,BA8:BC8,BE8)-AZ8-BD8,"")</f>
        <v>39.599999999999994</v>
      </c>
      <c r="BU8" s="11">
        <f>IF(SUM(BF8:BG8,BI8)-BH8&gt;0,SUM(BF8:BG8,BI8)-BH8,"")</f>
        <v>22.300000000000004</v>
      </c>
      <c r="BV8" s="11">
        <f>IF(SUM(AY8,BC8,BG8)&gt;0,SUM(AY8,BC8,BG8),"")</f>
        <v>10.399999999999999</v>
      </c>
      <c r="BW8" s="11">
        <f>IF(SUM(BT8,BU8)&gt;0,SUM(BT8,BU8),"")</f>
        <v>61.9</v>
      </c>
      <c r="BX8" s="11">
        <f>IF(SUM(BK8,BO8)&gt;0,SUM(BK8,BO8),"")</f>
        <v>7.1999999999999993</v>
      </c>
      <c r="BY8" s="11">
        <f>IF(SUM(BJ8:BK8,BM8:BO8,BQ8)-SUM(BL8,BP8)&gt;0,SUM(BJ8:BK8,BM8:BO8,BQ8)-SUM(BL8,BP8),"")</f>
        <v>40.700000000000003</v>
      </c>
      <c r="BZ8" s="11">
        <f>IF(SUM(BT8,BU8,BY8)&gt;0,SUM(BT8,BU8,BY8),"")</f>
        <v>102.6</v>
      </c>
      <c r="CA8" s="19">
        <v>16.8</v>
      </c>
      <c r="CB8" s="19">
        <v>4.2</v>
      </c>
      <c r="CC8" s="19">
        <v>0.2</v>
      </c>
      <c r="CD8" s="19">
        <v>0.3</v>
      </c>
      <c r="CE8" s="19">
        <v>16.3</v>
      </c>
      <c r="CF8" s="19">
        <v>4.5999999999999996</v>
      </c>
      <c r="CG8" s="19">
        <v>0</v>
      </c>
      <c r="CH8" s="19">
        <v>0.6</v>
      </c>
      <c r="CI8" s="19">
        <v>16.5</v>
      </c>
      <c r="CJ8" s="19">
        <v>4.5999999999999996</v>
      </c>
      <c r="CK8" s="19">
        <v>0</v>
      </c>
      <c r="CL8" s="19">
        <v>0.6</v>
      </c>
      <c r="CM8" s="19">
        <v>15.9</v>
      </c>
      <c r="CN8" s="19">
        <v>4.2</v>
      </c>
      <c r="CO8" s="19">
        <v>0.4</v>
      </c>
      <c r="CP8" s="19">
        <v>0.3</v>
      </c>
      <c r="CQ8" s="19">
        <v>16.899999999999999</v>
      </c>
      <c r="CR8" s="19">
        <v>4.5999999999999996</v>
      </c>
      <c r="CS8" s="19">
        <v>0</v>
      </c>
      <c r="CT8" s="19">
        <v>0.6</v>
      </c>
      <c r="CU8" s="27"/>
      <c r="CV8" s="40">
        <f>IF(SUM(CB8,CF8)&gt;0,SUM(CB8,CF8),"")</f>
        <v>8.8000000000000007</v>
      </c>
      <c r="CW8" s="40">
        <f>IF(SUM(CA8:CB8,CD8:CF8,CH8)-CC8-CG8&gt;0,SUM(CA8:CB8,CD8:CF8,CH8)-CC8-CG8,"")</f>
        <v>42.6</v>
      </c>
      <c r="CX8" s="40">
        <f>IF(SUM(CI8:CJ8,CL8)-CK8&gt;0,SUM(CI8:CJ8,CL8)-CK8,"")</f>
        <v>21.700000000000003</v>
      </c>
      <c r="CY8" s="40">
        <f>IF(SUM(CB8,CF8,CJ8)&gt;0,SUM(CB8,CF8,CJ8),"")</f>
        <v>13.4</v>
      </c>
      <c r="CZ8" s="40">
        <f>IF(SUM(CW8,CX8)&gt;0,SUM(CW8,CX8),"")</f>
        <v>64.300000000000011</v>
      </c>
      <c r="DA8" s="40">
        <f>IF(SUM(CN8,CR8)&gt;0,SUM(CN8,CR8),"")</f>
        <v>8.8000000000000007</v>
      </c>
      <c r="DB8" s="40">
        <f>IF(SUM(CM8:CN8,CP8:CR8,CT8)-SUM(CO8,CS8)&gt;0,SUM(CM8:CN8,CP8:CR8,CT8)-SUM(CO8,CS8),"")</f>
        <v>42.1</v>
      </c>
      <c r="DC8" s="40">
        <f>IF(SUM(CW8,CX8,DB8)&gt;0,SUM(CW8,CX8,DB8),"")</f>
        <v>106.4</v>
      </c>
      <c r="DD8" s="51">
        <f>IF(MAX(EB8,FD8,GF8,HH8,IJ8,JL8,KN8,LP8,MR8,NT8,OV8,PX8,QZ8,SB8,TD8)-IF(L8="",0,L8)&gt;0.001,MAX(EB8,FD8,GF8,HH8,IJ8,JL8,KN8,LP8,MR8,NT8,OV8,PX8,QZ8,SB8,TD8)-IF(L8="",0,L8),"")</f>
        <v>2.6000000000000085</v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>
        <f>IF(MAX(EG8,FI8,GK8,HM8,IO8,JQ8,KS8,LU8,MW8,NY8,PA8,QC8,RE8,SG8,TI8)-IF(P8="",0,P8)&gt;0.001,MAX(EG8,FI8,GK8,HM8,IO8,JQ8,KS8,LU8,MW8,NY8,PA8,QC8,RE8,SG8,TI8)-IF(P8="",0,P8),"")</f>
        <v>1.7999999999999972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IF(SUM(GF8,GG8,GK8)&gt;0,SUM(GF8,GG8,GK8),"")</f>
        <v/>
      </c>
      <c r="GM8" s="18">
        <v>16</v>
      </c>
      <c r="GN8" s="18">
        <v>5.3</v>
      </c>
      <c r="GO8" s="18">
        <v>0</v>
      </c>
      <c r="GP8" s="18">
        <v>1</v>
      </c>
      <c r="GQ8" s="18">
        <v>16.399999999999999</v>
      </c>
      <c r="GR8" s="18">
        <v>3.5</v>
      </c>
      <c r="GS8" s="18">
        <v>0</v>
      </c>
      <c r="GT8" s="18">
        <v>0</v>
      </c>
      <c r="GU8" s="18"/>
      <c r="GV8" s="18"/>
      <c r="GW8" s="18"/>
      <c r="GX8" s="18"/>
      <c r="GY8" s="18">
        <v>16.899999999999999</v>
      </c>
      <c r="GZ8" s="18">
        <v>4.5999999999999996</v>
      </c>
      <c r="HA8" s="18">
        <v>0</v>
      </c>
      <c r="HB8" s="18">
        <v>0</v>
      </c>
      <c r="HC8" s="18">
        <v>17.600000000000001</v>
      </c>
      <c r="HD8" s="18">
        <v>4.8</v>
      </c>
      <c r="HE8" s="18">
        <v>0</v>
      </c>
      <c r="HF8" s="18">
        <v>0</v>
      </c>
      <c r="HG8" s="11">
        <f>IF(SUM(GN8,GR8)&gt;0,SUM(GN8,GR8),"")</f>
        <v>8.8000000000000007</v>
      </c>
      <c r="HH8" s="11">
        <f>IF(SUM(GM8:GN8,GP8:GR8,GT8)-GO8-GS8&gt;0,SUM(GM8:GN8,GP8:GR8,GT8)-GO8-GS8,"")</f>
        <v>42.2</v>
      </c>
      <c r="HI8" s="11" t="str">
        <f>IF(SUM(GU8:GV8,GX8)-GW8&gt;0,SUM(GU8:GV8,GX8)-GW8,"")</f>
        <v/>
      </c>
      <c r="HJ8" s="11">
        <f>IF(SUM(GN8,GR8,GV8)&gt;0,SUM(GN8,GR8,GV8),"")</f>
        <v>8.8000000000000007</v>
      </c>
      <c r="HK8" s="11">
        <f>IF(SUM(HH8,HI8)&gt;0,SUM(HH8,HI8),"")</f>
        <v>42.2</v>
      </c>
      <c r="HL8" s="11">
        <f>IF(SUM(GZ8,HD8)&gt;0,SUM(GZ8,HD8),"")</f>
        <v>9.3999999999999986</v>
      </c>
      <c r="HM8" s="11">
        <f>IF(SUM(GY8:GZ8,HB8:HD8,HF8)-SUM(HA8,HE8)&gt;0,SUM(GY8:GZ8,HB8:HD8,HF8)-SUM(HA8,HE8),"")</f>
        <v>43.9</v>
      </c>
      <c r="HN8" s="11">
        <f>IF(SUM(HH8,HI8,HM8)&gt;0,SUM(HH8,HI8,HM8),"")</f>
        <v>86.1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16.850000000000001</v>
      </c>
      <c r="TL8" s="26">
        <f>IF($CU8="P",CB8,(CB8+AY8)/2)</f>
        <v>4.05</v>
      </c>
      <c r="TM8" s="26">
        <f>IF($CU8="P",CC8,(CC8+AZ8)/2)</f>
        <v>0.1</v>
      </c>
      <c r="TN8" s="26">
        <f>IF($CU8="P",CD8,(CD8+BA8)/2)</f>
        <v>0.3</v>
      </c>
      <c r="TO8" s="26">
        <f>IF($CU8="P",CE8,(CE8+BB8)/2)</f>
        <v>16.3</v>
      </c>
      <c r="TP8" s="26">
        <f>IF($CU8="P",CF8,(CF8+BC8)/2)</f>
        <v>3.25</v>
      </c>
      <c r="TQ8" s="26">
        <f>IF($CU8="P",CG8,(CG8+BD8)/2)</f>
        <v>0</v>
      </c>
      <c r="TR8" s="26">
        <f>IF($CU8="P",CH8,(CH8+BE8)/2)</f>
        <v>0.44999999999999996</v>
      </c>
      <c r="TS8" s="26">
        <f>IF($CU8="P",CI8,(CI8+BF8)/2)</f>
        <v>16.8</v>
      </c>
      <c r="TT8" s="26">
        <f>IF($CU8="P",CJ8,(CJ8+BG8)/2)</f>
        <v>4.5999999999999996</v>
      </c>
      <c r="TU8" s="26">
        <f>IF($CU8="P",CK8,(CK8+BH8)/2)</f>
        <v>0</v>
      </c>
      <c r="TV8" s="26">
        <f>IF($CU8="P",CL8,(CL8+BI8)/2)</f>
        <v>0.6</v>
      </c>
      <c r="TW8" s="26">
        <f>IF($CU8="P",CM8,(CM8+BJ8)/2)</f>
        <v>16.3</v>
      </c>
      <c r="TX8" s="26">
        <f>IF($CU8="P",CN8,(CN8+BK8)/2)</f>
        <v>4.4000000000000004</v>
      </c>
      <c r="TY8" s="26">
        <f>IF($CU8="P",CO8,(CO8+BL8)/2)</f>
        <v>0.2</v>
      </c>
      <c r="TZ8" s="26">
        <f>IF($CU8="P",CP8,(CP8+BM8)/2)</f>
        <v>0.44999999999999996</v>
      </c>
      <c r="UA8" s="26">
        <f>IF($CU8="P",CQ8,(CQ8+BN8)/2)</f>
        <v>16.25</v>
      </c>
      <c r="UB8" s="26">
        <f>IF($CU8="P",CR8,(CR8+BO8)/2)</f>
        <v>3.5999999999999996</v>
      </c>
      <c r="UC8" s="26">
        <f>IF($CU8="P",CS8,(CS8+BP8)/2)</f>
        <v>0</v>
      </c>
      <c r="UD8" s="26">
        <f>IF($CU8="P",CT8,(CT8+BQ8)/2)</f>
        <v>0.6</v>
      </c>
      <c r="UE8" s="28" t="s">
        <v>55</v>
      </c>
      <c r="UF8" s="11">
        <f>IF(SUM(TL8,TP8)&gt;0,SUM(TL8,TP8),"")</f>
        <v>7.3</v>
      </c>
      <c r="UG8" s="11">
        <f>IF(SUM(TK8:TL8,TN8:TP8,TR8)-TM8-TQ8&gt;0,SUM(TK8:TL8,TN8:TP8,TR8)-TM8-TQ8,"")</f>
        <v>41.1</v>
      </c>
      <c r="UH8" s="11">
        <f>IF(SUM(TS8:TT8,TV8)-TU8&gt;0,SUM(TS8:TT8,TV8)-TU8,"")</f>
        <v>22</v>
      </c>
      <c r="UI8" s="11">
        <f>IF(SUM(TL8,TP8,TT8)&gt;0,SUM(TL8,TP8,TT8),"")</f>
        <v>11.899999999999999</v>
      </c>
      <c r="UJ8" s="11">
        <f>IF(SUM(UG8,UH8)&gt;0,SUM(UG8,UH8),"")</f>
        <v>63.1</v>
      </c>
      <c r="UK8" s="11">
        <f>IF(SUM(TX8,UB8)&gt;0,SUM(TX8,UB8),"")</f>
        <v>8</v>
      </c>
      <c r="UL8" s="11">
        <f>IF(SUM(TW8:TX8,TZ8:UB8,UD8)-SUM(TY8,UC8)&gt;0,SUM(TW8:TX8,TZ8:UB8,UD8)-SUM(TY8,UC8),"")</f>
        <v>41.400000000000006</v>
      </c>
      <c r="UM8" s="11">
        <f>IF(SUM(UG8,UH8,UL8)&gt;0,SUM(UG8,UH8,UL8),"")</f>
        <v>104.5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91</v>
      </c>
      <c r="C9" s="4" t="s">
        <v>6</v>
      </c>
      <c r="D9" s="4">
        <v>2004</v>
      </c>
      <c r="E9" s="9">
        <f>SUM(J9:R9)+SUM(J9:N9)*0.0000001+SUM(J9)*0.0000000000001</f>
        <v>148.20001012000415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6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41.499999999999993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21.800000000000004</v>
      </c>
      <c r="O9" s="8" t="str">
        <f>IF(N9=0,"",IF(N9=CX9,$CA$1,IF(N9=BU9,$AX$1,IF(N9=AR9,$U$1,""))))</f>
        <v>2024 Elite Canada</v>
      </c>
      <c r="P9" s="8">
        <f>IF(MAX(AV9,BY9,DB9)&gt;0,MAX(AV9,BY9,DB9),0)</f>
        <v>41.4</v>
      </c>
      <c r="Q9" s="8" t="str">
        <f>IF(P9=0,"",IF(P9=DB9,$CA$1,IF(P9=BY9,$AX$1,IF(P9=AV9,$U$1,""))))</f>
        <v>2023 Domestic 3rd Trial</v>
      </c>
      <c r="R9" s="8">
        <f>IF(MAX(DD9:DF9)&gt;0,MAX(DD9:DF9),"")</f>
        <v>5.6000000000000014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WAGC (Nov 17)</v>
      </c>
      <c r="U9" s="19">
        <v>15.8</v>
      </c>
      <c r="V9" s="19">
        <v>1.2</v>
      </c>
      <c r="W9" s="19">
        <v>0</v>
      </c>
      <c r="X9" s="19">
        <v>0</v>
      </c>
      <c r="Y9" s="19">
        <v>16</v>
      </c>
      <c r="Z9" s="19">
        <v>3.5</v>
      </c>
      <c r="AA9" s="19">
        <v>0.4</v>
      </c>
      <c r="AB9" s="19">
        <v>0.6</v>
      </c>
      <c r="AC9" s="19">
        <v>16.3</v>
      </c>
      <c r="AD9" s="19">
        <v>4.5999999999999996</v>
      </c>
      <c r="AE9" s="19">
        <v>0</v>
      </c>
      <c r="AF9" s="19">
        <v>0.6</v>
      </c>
      <c r="AG9" s="19">
        <v>16</v>
      </c>
      <c r="AH9" s="19">
        <v>4.8</v>
      </c>
      <c r="AI9" s="19">
        <v>0</v>
      </c>
      <c r="AJ9" s="19">
        <v>0.6</v>
      </c>
      <c r="AK9" s="19">
        <v>16</v>
      </c>
      <c r="AL9" s="19">
        <v>3.9</v>
      </c>
      <c r="AM9" s="19">
        <v>0.2</v>
      </c>
      <c r="AN9" s="19">
        <v>0.3</v>
      </c>
      <c r="AO9" s="27"/>
      <c r="AP9" s="40">
        <f>IF(SUM(V9,Z9)&gt;0,SUM(V9,Z9),"")</f>
        <v>4.7</v>
      </c>
      <c r="AQ9" s="40">
        <f>IF(SUM(U9:V9,X9:Z9,AB9)-W9-AA9&gt;0,SUM(U9:V9,X9:Z9,AB9)-W9-AA9,"")</f>
        <v>36.700000000000003</v>
      </c>
      <c r="AR9" s="40">
        <f>IF(SUM(AC9:AD9,AF9)-AE9&gt;0,SUM(AC9:AD9,AF9)-AE9,"")</f>
        <v>21.5</v>
      </c>
      <c r="AS9" s="40">
        <f>IF(SUM(V9,Z9,AD9)&gt;0,SUM(V9,Z9,AD9),"")</f>
        <v>9.3000000000000007</v>
      </c>
      <c r="AT9" s="40">
        <f>IF(SUM(AQ9,AR9)&gt;0,SUM(AQ9,AR9),"")</f>
        <v>58.2</v>
      </c>
      <c r="AU9" s="40">
        <f>IF(SUM(AH9,AL9)&gt;0,SUM(AH9,AL9),"")</f>
        <v>8.6999999999999993</v>
      </c>
      <c r="AV9" s="40">
        <f>IF(SUM(AG9:AH9,AJ9:AL9,AN9)-SUM(AI9,AM9)&gt;0,SUM(AG9:AH9,AJ9:AL9,AN9)-SUM(AI9,AM9),"")</f>
        <v>41.4</v>
      </c>
      <c r="AW9" s="40">
        <f>IF(SUM(AQ9,AR9,AV9)&gt;0,SUM(AQ9,AR9,AV9),"")</f>
        <v>99.6</v>
      </c>
      <c r="AX9" s="18">
        <v>15.8</v>
      </c>
      <c r="AY9" s="18">
        <v>4.5</v>
      </c>
      <c r="AZ9" s="18">
        <v>0.2</v>
      </c>
      <c r="BA9" s="18">
        <v>0.3</v>
      </c>
      <c r="BB9" s="18">
        <v>16.899999999999999</v>
      </c>
      <c r="BC9" s="18">
        <v>3.9</v>
      </c>
      <c r="BD9" s="18">
        <v>0</v>
      </c>
      <c r="BE9" s="18">
        <v>0.3</v>
      </c>
      <c r="BF9" s="18">
        <v>17.600000000000001</v>
      </c>
      <c r="BG9" s="18">
        <v>4.0999999999999996</v>
      </c>
      <c r="BH9" s="18">
        <v>0.2</v>
      </c>
      <c r="BI9" s="18">
        <v>0.3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>IF(SUM(AY9,BC9)&gt;0,SUM(AY9,BC9),"")</f>
        <v>8.4</v>
      </c>
      <c r="BT9" s="11">
        <f>IF(SUM(AX9:AY9,BA9:BC9,BE9)-AZ9-BD9&gt;0,SUM(AX9:AY9,BA9:BC9,BE9)-AZ9-BD9,"")</f>
        <v>41.499999999999993</v>
      </c>
      <c r="BU9" s="11">
        <f>IF(SUM(BF9:BG9,BI9)-BH9&gt;0,SUM(BF9:BG9,BI9)-BH9,"")</f>
        <v>21.800000000000004</v>
      </c>
      <c r="BV9" s="11">
        <f>IF(SUM(AY9,BC9,BG9)&gt;0,SUM(AY9,BC9,BG9),"")</f>
        <v>12.5</v>
      </c>
      <c r="BW9" s="11">
        <f>IF(SUM(BT9,BU9)&gt;0,SUM(BT9,BU9),"")</f>
        <v>63.3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63.3</v>
      </c>
      <c r="CA9" s="19">
        <v>16.5</v>
      </c>
      <c r="CB9" s="19">
        <v>3.4</v>
      </c>
      <c r="CC9" s="19">
        <v>0.2</v>
      </c>
      <c r="CD9" s="19">
        <v>0</v>
      </c>
      <c r="CE9" s="19">
        <v>17.399999999999999</v>
      </c>
      <c r="CF9" s="19">
        <v>3.2</v>
      </c>
      <c r="CG9" s="19">
        <v>2.4</v>
      </c>
      <c r="CH9" s="19">
        <v>0</v>
      </c>
      <c r="CI9" s="19">
        <v>17.600000000000001</v>
      </c>
      <c r="CJ9" s="19">
        <v>3.4</v>
      </c>
      <c r="CK9" s="19">
        <v>0.2</v>
      </c>
      <c r="CL9" s="19">
        <v>0</v>
      </c>
      <c r="CM9" s="19">
        <v>15.8</v>
      </c>
      <c r="CN9" s="19">
        <v>3.4</v>
      </c>
      <c r="CO9" s="19">
        <v>0.2</v>
      </c>
      <c r="CP9" s="19">
        <v>0</v>
      </c>
      <c r="CQ9" s="19">
        <v>17.7</v>
      </c>
      <c r="CR9" s="19">
        <v>3.2</v>
      </c>
      <c r="CS9" s="19">
        <v>0.4</v>
      </c>
      <c r="CT9" s="19">
        <v>0</v>
      </c>
      <c r="CU9" s="27"/>
      <c r="CV9" s="40">
        <f>IF(SUM(CB9,CF9)&gt;0,SUM(CB9,CF9),"")</f>
        <v>6.6</v>
      </c>
      <c r="CW9" s="40">
        <f>IF(SUM(CA9:CB9,CD9:CF9,CH9)-CC9-CG9&gt;0,SUM(CA9:CB9,CD9:CF9,CH9)-CC9-CG9,"")</f>
        <v>37.9</v>
      </c>
      <c r="CX9" s="40">
        <f>IF(SUM(CI9:CJ9,CL9)-CK9&gt;0,SUM(CI9:CJ9,CL9)-CK9,"")</f>
        <v>20.8</v>
      </c>
      <c r="CY9" s="40">
        <f>IF(SUM(CB9,CF9,CJ9)&gt;0,SUM(CB9,CF9,CJ9),"")</f>
        <v>10</v>
      </c>
      <c r="CZ9" s="40">
        <f>IF(SUM(CW9,CX9)&gt;0,SUM(CW9,CX9),"")</f>
        <v>58.7</v>
      </c>
      <c r="DA9" s="40">
        <f>IF(SUM(CN9,CR9)&gt;0,SUM(CN9,CR9),"")</f>
        <v>6.6</v>
      </c>
      <c r="DB9" s="40">
        <f>IF(SUM(CM9:CN9,CP9:CR9,CT9)-SUM(CO9,CS9)&gt;0,SUM(CM9:CN9,CP9:CR9,CT9)-SUM(CO9,CS9),"")</f>
        <v>39.5</v>
      </c>
      <c r="DC9" s="40">
        <f>IF(SUM(CW9,CX9,DB9)&gt;0,SUM(CW9,CX9,DB9),"")</f>
        <v>98.2</v>
      </c>
      <c r="DD9" s="51">
        <f>IF(MAX(EB9,FD9,GF9,HH9,IJ9,JL9,KN9,LP9,MR9,NT9,OV9,PX9,QZ9,SB9,TD9)-IF(L9="",0,L9)&gt;0.001,MAX(EB9,FD9,GF9,HH9,IJ9,JL9,KN9,LP9,MR9,NT9,OV9,PX9,QZ9,SB9,TD9)-IF(L9="",0,L9),"")</f>
        <v>5.6000000000000014</v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16.600000000000001</v>
      </c>
      <c r="FL9" s="17">
        <v>5.3</v>
      </c>
      <c r="FM9" s="17">
        <v>0</v>
      </c>
      <c r="FN9" s="17">
        <v>0</v>
      </c>
      <c r="FO9" s="17">
        <v>16.100000000000001</v>
      </c>
      <c r="FP9" s="17">
        <v>5.5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>IF(SUM(FL9,FP9)&gt;0,SUM(FL9,FP9),"")</f>
        <v>10.8</v>
      </c>
      <c r="GF9" s="40">
        <f>IF(SUM(FK9:FL9,FN9:FP9,FR9)-FM9-FQ9&gt;0,SUM(FK9:FL9,FN9:FP9,FR9)-FM9-FQ9,"")</f>
        <v>43.5</v>
      </c>
      <c r="GG9" s="40" t="str">
        <f>IF(SUM(FS9:FT9,FV9)-FU9&gt;0,SUM(FS9:FT9,FV9)-FU9,"")</f>
        <v/>
      </c>
      <c r="GH9" s="40">
        <f>IF(SUM(FL9,FP9,FT9)&gt;0,SUM(FL9,FP9,FT9),"")</f>
        <v>10.8</v>
      </c>
      <c r="GI9" s="40">
        <f>IF(SUM(GF9,GG9)&gt;0,SUM(GF9,GG9),"")</f>
        <v>43.5</v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>
        <f>IF(SUM(GF9,GG9,GK9)&gt;0,SUM(GF9,GG9,GK9),"")</f>
        <v>43.5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16.899999999999999</v>
      </c>
      <c r="HP9" s="17">
        <v>3.5</v>
      </c>
      <c r="HQ9" s="17">
        <v>0.4</v>
      </c>
      <c r="HR9" s="17">
        <v>0</v>
      </c>
      <c r="HS9" s="17">
        <v>17.3</v>
      </c>
      <c r="HT9" s="17">
        <v>3.8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>
        <f>IF(SUM(HP9,HT9)&gt;0,SUM(HP9,HT9),"")</f>
        <v>7.3</v>
      </c>
      <c r="IJ9" s="40">
        <f>IF(SUM(HO9:HP9,HR9:HT9,HV9)-HQ9-HU9&gt;0,SUM(HO9:HP9,HR9:HT9,HV9)-HQ9-HU9,"")</f>
        <v>41.1</v>
      </c>
      <c r="IK9" s="40" t="str">
        <f>IF(SUM(HW9:HX9,HZ9)-HY9&gt;0,SUM(HW9:HX9,HZ9)-HY9,"")</f>
        <v/>
      </c>
      <c r="IL9" s="40">
        <f>IF(SUM(HP9,HT9,HX9)&gt;0,SUM(HP9,HT9,HX9),"")</f>
        <v>7.3</v>
      </c>
      <c r="IM9" s="40">
        <f>IF(SUM(IJ9,IK9)&gt;0,SUM(IJ9,IK9),"")</f>
        <v>41.1</v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>
        <f>IF(SUM(IJ9,IK9,IO9)&gt;0,SUM(IJ9,IK9,IO9),"")</f>
        <v>41.1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16.149999999999999</v>
      </c>
      <c r="TL9" s="26">
        <f>IF($CU9="P",CB9,(CB9+AY9)/2)</f>
        <v>3.95</v>
      </c>
      <c r="TM9" s="26">
        <f>IF($CU9="P",CC9,(CC9+AZ9)/2)</f>
        <v>0.2</v>
      </c>
      <c r="TN9" s="26">
        <f>IF($CU9="P",CD9,(CD9+BA9)/2)</f>
        <v>0.15</v>
      </c>
      <c r="TO9" s="26">
        <f>IF($CU9="P",CE9,(CE9+BB9)/2)</f>
        <v>17.149999999999999</v>
      </c>
      <c r="TP9" s="26">
        <f>IF($CU9="P",CF9,(CF9+BC9)/2)</f>
        <v>3.55</v>
      </c>
      <c r="TQ9" s="26">
        <f>IF($CU9="P",CG9,(CG9+BD9)/2)</f>
        <v>1.2</v>
      </c>
      <c r="TR9" s="26">
        <f>IF($CU9="P",CH9,(CH9+BE9)/2)</f>
        <v>0.15</v>
      </c>
      <c r="TS9" s="26">
        <f>IF($CU9="P",CI9,(CI9+BF9)/2)</f>
        <v>17.600000000000001</v>
      </c>
      <c r="TT9" s="26">
        <f>IF($CU9="P",CJ9,(CJ9+BG9)/2)</f>
        <v>3.75</v>
      </c>
      <c r="TU9" s="26">
        <f>IF($CU9="P",CK9,(CK9+BH9)/2)</f>
        <v>0.2</v>
      </c>
      <c r="TV9" s="26">
        <f>IF($CU9="P",CL9,(CL9+BI9)/2)</f>
        <v>0.15</v>
      </c>
      <c r="TW9" s="26">
        <f>IF($CU9="P",CM9,(CM9+BJ9)/2)</f>
        <v>7.9</v>
      </c>
      <c r="TX9" s="26">
        <f>IF($CU9="P",CN9,(CN9+BK9)/2)</f>
        <v>1.7</v>
      </c>
      <c r="TY9" s="26">
        <f>IF($CU9="P",CO9,(CO9+BL9)/2)</f>
        <v>0.1</v>
      </c>
      <c r="TZ9" s="26">
        <f>IF($CU9="P",CP9,(CP9+BM9)/2)</f>
        <v>0</v>
      </c>
      <c r="UA9" s="26">
        <f>IF($CU9="P",CQ9,(CQ9+BN9)/2)</f>
        <v>8.85</v>
      </c>
      <c r="UB9" s="26">
        <f>IF($CU9="P",CR9,(CR9+BO9)/2)</f>
        <v>1.6</v>
      </c>
      <c r="UC9" s="26">
        <f>IF($CU9="P",CS9,(CS9+BP9)/2)</f>
        <v>0.2</v>
      </c>
      <c r="UD9" s="26">
        <f>IF($CU9="P",CT9,(CT9+BQ9)/2)</f>
        <v>0</v>
      </c>
      <c r="UE9" s="28" t="s">
        <v>55</v>
      </c>
      <c r="UF9" s="11">
        <f>IF(SUM(TL9,TP9)&gt;0,SUM(TL9,TP9),"")</f>
        <v>7.5</v>
      </c>
      <c r="UG9" s="11">
        <f>IF(SUM(TK9:TL9,TN9:TP9,TR9)-TM9-TQ9&gt;0,SUM(TK9:TL9,TN9:TP9,TR9)-TM9-TQ9,"")</f>
        <v>39.699999999999982</v>
      </c>
      <c r="UH9" s="11">
        <f>IF(SUM(TS9:TT9,TV9)-TU9&gt;0,SUM(TS9:TT9,TV9)-TU9,"")</f>
        <v>21.3</v>
      </c>
      <c r="UI9" s="11">
        <f>IF(SUM(TL9,TP9,TT9)&gt;0,SUM(TL9,TP9,TT9),"")</f>
        <v>11.25</v>
      </c>
      <c r="UJ9" s="11">
        <f>IF(SUM(UG9,UH9)&gt;0,SUM(UG9,UH9),"")</f>
        <v>60.999999999999986</v>
      </c>
      <c r="UK9" s="11">
        <f>IF(SUM(TX9,UB9)&gt;0,SUM(TX9,UB9),"")</f>
        <v>3.3</v>
      </c>
      <c r="UL9" s="11">
        <f>IF(SUM(TW9:TX9,TZ9:UB9,UD9)-SUM(TY9,UC9)&gt;0,SUM(TW9:TX9,TZ9:UB9,UD9)-SUM(TY9,UC9),"")</f>
        <v>19.75</v>
      </c>
      <c r="UM9" s="11">
        <f>IF(SUM(UG9,UH9,UL9)&gt;0,SUM(UG9,UH9,UL9),"")</f>
        <v>80.749999999999986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135</v>
      </c>
      <c r="C10" s="4" t="s">
        <v>5</v>
      </c>
      <c r="D10" s="4">
        <v>2003</v>
      </c>
      <c r="E10" s="9">
        <f>SUM(J10:R10)+SUM(J10:N10)*0.0000001+SUM(J10)*0.0000000000001</f>
        <v>147.75000617000435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6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43.500000000000007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0</v>
      </c>
      <c r="M10" s="8" t="str">
        <f>IF(K10=0,"",IF(AND(L10=J10,L10=AQ10,K10=BT10),$U$1,IF(AND(L10=J10,L10=AQ10,L10=CW10),$U$1,IF(AND(L10=J10,L10=CW10,L10=BT10),$AX$1,IF(L10=CW10,$CA$1,IF(L10=BT10,$AX$1,IF(L10=AQ10,$U$1,"")))))))</f>
        <v/>
      </c>
      <c r="N10" s="8">
        <f>IF(COUNT(AR10,BU10,CX10)&gt;0,LARGE((AR10,BU10,CX10),1),0)</f>
        <v>18.2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42.449999999999996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43.599999999999994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17.5</v>
      </c>
      <c r="V10" s="19">
        <v>4.3</v>
      </c>
      <c r="W10" s="19">
        <v>0</v>
      </c>
      <c r="X10" s="19">
        <v>0.3</v>
      </c>
      <c r="Y10" s="19">
        <v>16.600000000000001</v>
      </c>
      <c r="Z10" s="19">
        <v>4.5999999999999996</v>
      </c>
      <c r="AA10" s="19">
        <v>0.4</v>
      </c>
      <c r="AB10" s="19">
        <v>0.6</v>
      </c>
      <c r="AC10" s="19">
        <v>16</v>
      </c>
      <c r="AD10" s="19">
        <v>1.9</v>
      </c>
      <c r="AE10" s="19">
        <v>0</v>
      </c>
      <c r="AF10" s="19">
        <v>0.3</v>
      </c>
      <c r="AG10" s="19">
        <v>17.2</v>
      </c>
      <c r="AH10" s="19">
        <v>4.3499999999999996</v>
      </c>
      <c r="AI10" s="19">
        <v>0.1</v>
      </c>
      <c r="AJ10" s="19">
        <v>0.44999999999999996</v>
      </c>
      <c r="AK10" s="19">
        <v>16.850000000000001</v>
      </c>
      <c r="AL10" s="19">
        <v>3.25</v>
      </c>
      <c r="AM10" s="19">
        <v>0</v>
      </c>
      <c r="AN10" s="19">
        <v>0.44999999999999996</v>
      </c>
      <c r="AO10" s="27"/>
      <c r="AP10" s="40">
        <f>IF(SUM(V10,Z10)&gt;0,SUM(V10,Z10),"")</f>
        <v>8.8999999999999986</v>
      </c>
      <c r="AQ10" s="40">
        <f>IF(SUM(U10:V10,X10:Z10,AB10)-W10-AA10&gt;0,SUM(U10:V10,X10:Z10,AB10)-W10-AA10,"")</f>
        <v>43.500000000000007</v>
      </c>
      <c r="AR10" s="40">
        <f>IF(SUM(AC10:AD10,AF10)-AE10&gt;0,SUM(AC10:AD10,AF10)-AE10,"")</f>
        <v>18.2</v>
      </c>
      <c r="AS10" s="40">
        <f>IF(SUM(V10,Z10,AD10)&gt;0,SUM(V10,Z10,AD10),"")</f>
        <v>10.799999999999999</v>
      </c>
      <c r="AT10" s="40">
        <f>IF(SUM(AQ10,AR10)&gt;0,SUM(AQ10,AR10),"")</f>
        <v>61.7</v>
      </c>
      <c r="AU10" s="40">
        <f>IF(SUM(AH10,AL10)&gt;0,SUM(AH10,AL10),"")</f>
        <v>7.6</v>
      </c>
      <c r="AV10" s="40">
        <f>IF(SUM(AG10:AH10,AJ10:AL10,AN10)-SUM(AI10,AM10)&gt;0,SUM(AG10:AH10,AJ10:AL10,AN10)-SUM(AI10,AM10),"")</f>
        <v>42.449999999999996</v>
      </c>
      <c r="AW10" s="40">
        <f>IF(SUM(AQ10,AR10,AV10)&gt;0,SUM(AQ10,AR10,AV10),"")</f>
        <v>104.15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61"/>
      <c r="CN10" s="61"/>
      <c r="CO10" s="61"/>
      <c r="CP10" s="61"/>
      <c r="CQ10" s="61"/>
      <c r="CR10" s="61"/>
      <c r="CS10" s="61"/>
      <c r="CT10" s="61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63" t="str">
        <f>IF(SUM(CN10,CR10)&gt;0,SUM(CN10,CR10),"")</f>
        <v/>
      </c>
      <c r="DB10" s="63" t="str">
        <f>IF(SUM(CM10:CN10,CP10:CR10,CT10)-SUM(CO10,CS10)&gt;0,SUM(CM10:CN10,CP10:CR10,CT10)-SUM(CO10,CS10),"")</f>
        <v/>
      </c>
      <c r="DC10" s="40" t="str">
        <f>IF(SUM(CW10,CX10,DB10)&gt;0,SUM(CW10,CX10,DB10),"")</f>
        <v/>
      </c>
      <c r="DD10" s="51">
        <f>IF(MAX(EB10,FD10,GF10,HH10,IJ10,JL10,KN10,LP10,MR10,NT10,OV10,PX10,QZ10,SB10,TD10)-IF(L10="",0,L10)&gt;0.001,MAX(EB10,FD10,GF10,HH10,IJ10,JL10,KN10,LP10,MR10,NT10,OV10,PX10,QZ10,SB10,TD10)-IF(L10="",0,L10),"")</f>
        <v>43.599999999999994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16.8</v>
      </c>
      <c r="DH10" s="17">
        <v>1.9</v>
      </c>
      <c r="DI10" s="17">
        <v>0</v>
      </c>
      <c r="DJ10" s="17">
        <v>0</v>
      </c>
      <c r="DK10" s="17">
        <v>16.600000000000001</v>
      </c>
      <c r="DL10" s="17">
        <v>3.5</v>
      </c>
      <c r="DM10" s="17">
        <v>0.4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>
        <f>IF(SUM(DH10,DL10)&gt;0,SUM(DH10,DL10),"")</f>
        <v>5.4</v>
      </c>
      <c r="EB10" s="40">
        <f>IF(SUM(DG10:DH10,DJ10:DL10,DN10)-DI10-DM10&gt;0,SUM(DG10:DH10,DJ10:DL10,DN10)-DI10-DM10,"")</f>
        <v>38.4</v>
      </c>
      <c r="EC10" s="40" t="str">
        <f>IF(SUM(DO10:DP10,DR10)-DQ10&gt;0,SUM(DO10:DP10,DR10)-DQ10,"")</f>
        <v/>
      </c>
      <c r="ED10" s="40">
        <f>IF(SUM(DH10,DL10,DP10)&gt;0,SUM(DH10,DL10,DP10),"")</f>
        <v>5.4</v>
      </c>
      <c r="EE10" s="40">
        <f>IF(SUM(EB10,EC10)&gt;0,SUM(EB10,EC10),"")</f>
        <v>38.4</v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>
        <f>IF(SUM(EB10,EC10,EG10)&gt;0,SUM(EB10,EC10,EG10),"")</f>
        <v>38.4</v>
      </c>
      <c r="EI10" s="18">
        <v>17.600000000000001</v>
      </c>
      <c r="EJ10" s="18">
        <v>3.9</v>
      </c>
      <c r="EK10" s="18">
        <v>0.2</v>
      </c>
      <c r="EL10" s="18">
        <v>0</v>
      </c>
      <c r="EM10" s="18">
        <v>18</v>
      </c>
      <c r="EN10" s="18">
        <v>4.3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8.1999999999999993</v>
      </c>
      <c r="FD10" s="11">
        <f>IF(SUM(EI10:EJ10,EL10:EN10,EP10)-EK10-EO10&gt;0,SUM(EI10:EJ10,EL10:EN10,EP10)-EK10-EO10,"")</f>
        <v>43.599999999999994</v>
      </c>
      <c r="FE10" s="11" t="str">
        <f>IF(SUM(EQ10:ER10,ET10)-ES10&gt;0,SUM(EQ10:ER10,ET10)-ES10,"")</f>
        <v/>
      </c>
      <c r="FF10" s="11">
        <f>IF(SUM(EJ10,EN10,ER10)&gt;0,SUM(EJ10,EN10,ER10),"")</f>
        <v>8.1999999999999993</v>
      </c>
      <c r="FG10" s="11">
        <f>IF(SUM(FD10,FE10)&gt;0,SUM(FD10,FE10),"")</f>
        <v>43.599999999999994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43.599999999999994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0</v>
      </c>
      <c r="TL10" s="26">
        <f>IF($CU10="P",CB10,(CB10+AY10)/2)</f>
        <v>0</v>
      </c>
      <c r="TM10" s="26">
        <f>IF($CU10="P",CC10,(CC10+AZ10)/2)</f>
        <v>0</v>
      </c>
      <c r="TN10" s="26">
        <f>IF($CU10="P",CD10,(CD10+BA10)/2)</f>
        <v>0</v>
      </c>
      <c r="TO10" s="26">
        <f>IF($CU10="P",CE10,(CE10+BB10)/2)</f>
        <v>0</v>
      </c>
      <c r="TP10" s="26">
        <f>IF($CU10="P",CF10,(CF10+BC10)/2)</f>
        <v>0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0</v>
      </c>
      <c r="TT10" s="26">
        <f>IF($CU10="P",CJ10,(CJ10+BG10)/2)</f>
        <v>0</v>
      </c>
      <c r="TU10" s="26">
        <f>IF($CU10="P",CK10,(CK10+BH10)/2)</f>
        <v>0</v>
      </c>
      <c r="TV10" s="26">
        <f>IF($CU10="P",CL10,(CL10+BI10)/2)</f>
        <v>0</v>
      </c>
      <c r="TW10" s="26">
        <f>IF($CU10="P",CM10,(CM10+BJ10)/2)</f>
        <v>0</v>
      </c>
      <c r="TX10" s="26">
        <f>IF($CU10="P",CN10,(CN10+BK10)/2)</f>
        <v>0</v>
      </c>
      <c r="TY10" s="26">
        <f>IF($CU10="P",CO10,(CO10+BL10)/2)</f>
        <v>0</v>
      </c>
      <c r="TZ10" s="26">
        <f>IF($CU10="P",CP10,(CP10+BM10)/2)</f>
        <v>0</v>
      </c>
      <c r="UA10" s="26">
        <f>IF($CU10="P",CQ10,(CQ10+BN10)/2)</f>
        <v>0</v>
      </c>
      <c r="UB10" s="26">
        <f>IF($CU10="P",CR10,(CR10+BO10)/2)</f>
        <v>0</v>
      </c>
      <c r="UC10" s="26">
        <f>IF($CU10="P",CS10,(CS10+BP10)/2)</f>
        <v>0</v>
      </c>
      <c r="UD10" s="26">
        <f>IF($CU10="P",CT10,(CT10+BQ10)/2)</f>
        <v>0</v>
      </c>
      <c r="UE10" s="28" t="s">
        <v>55</v>
      </c>
      <c r="UF10" s="11" t="str">
        <f>IF(SUM(TL10,TP10)&gt;0,SUM(TL10,TP10),"")</f>
        <v/>
      </c>
      <c r="UG10" s="11" t="str">
        <f>IF(SUM(TK10:TL10,TN10:TP10,TR10)-TM10-TQ10&gt;0,SUM(TK10:TL10,TN10:TP10,TR10)-TM10-TQ10,"")</f>
        <v/>
      </c>
      <c r="UH10" s="11" t="str">
        <f>IF(SUM(TS10:TT10,TV10)-TU10&gt;0,SUM(TS10:TT10,TV10)-TU10,"")</f>
        <v/>
      </c>
      <c r="UI10" s="11" t="str">
        <f>IF(SUM(TL10,TP10,TT10)&gt;0,SUM(TL10,TP10,TT10),"")</f>
        <v/>
      </c>
      <c r="UJ10" s="11" t="str">
        <f>IF(SUM(UG10,UH10)&gt;0,SUM(UG10,UH10),"")</f>
        <v/>
      </c>
      <c r="UK10" s="11" t="str">
        <f>IF(SUM(TX10,UB10)&gt;0,SUM(TX10,UB10),"")</f>
        <v/>
      </c>
      <c r="UL10" s="11" t="str">
        <f>IF(SUM(TW10:TX10,TZ10:UB10,UD10)-SUM(TY10,UC10)&gt;0,SUM(TW10:TX10,TZ10:UB10,UD10)-SUM(TY10,UC10),"")</f>
        <v/>
      </c>
      <c r="UM10" s="11" t="str">
        <f>IF(SUM(UG10,UH10,UL10)&gt;0,SUM(UG10,UH10,UL10),"")</f>
        <v/>
      </c>
    </row>
    <row r="11" spans="1:55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153</v>
      </c>
      <c r="C11" s="4" t="s">
        <v>3</v>
      </c>
      <c r="D11" s="4">
        <v>2004</v>
      </c>
      <c r="E11" s="9">
        <f>SUM(J11:R11)+SUM(J11:N11)*0.0000001+SUM(J11)*0.0000000000001</f>
        <v>148.12001043700417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/>
      </c>
      <c r="H11" s="36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41.65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41.65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21.070000000000004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2024 Elite Canada</v>
      </c>
      <c r="R11" s="8">
        <f>IF(MAX(DD11:DF11)&gt;0,MAX(DD11:DF11),"")</f>
        <v>0.35000000000000853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WAGC (Nov 17)</v>
      </c>
      <c r="U11" s="19">
        <v>16.600000000000001</v>
      </c>
      <c r="V11" s="19">
        <v>3.95</v>
      </c>
      <c r="W11" s="19">
        <v>0.1</v>
      </c>
      <c r="X11" s="19">
        <v>0.15</v>
      </c>
      <c r="Y11" s="19">
        <v>16.75</v>
      </c>
      <c r="Z11" s="19">
        <v>4.0999999999999996</v>
      </c>
      <c r="AA11" s="19">
        <v>0.1</v>
      </c>
      <c r="AB11" s="19">
        <v>0.3</v>
      </c>
      <c r="AC11" s="19">
        <v>16.670000000000002</v>
      </c>
      <c r="AD11" s="19">
        <v>4.0999999999999996</v>
      </c>
      <c r="AE11" s="19">
        <v>0</v>
      </c>
      <c r="AF11" s="19">
        <v>0.3</v>
      </c>
      <c r="AG11" s="19">
        <v>17.3</v>
      </c>
      <c r="AH11" s="19">
        <v>4.1999999999999993</v>
      </c>
      <c r="AI11" s="19">
        <v>0.1</v>
      </c>
      <c r="AJ11" s="19">
        <v>0.3</v>
      </c>
      <c r="AK11" s="19">
        <v>17.399999999999999</v>
      </c>
      <c r="AL11" s="19">
        <v>4</v>
      </c>
      <c r="AM11" s="19">
        <v>0</v>
      </c>
      <c r="AN11" s="19">
        <v>0.3</v>
      </c>
      <c r="AO11" s="27" t="s">
        <v>55</v>
      </c>
      <c r="AP11" s="40">
        <f>IF(SUM(V11,Z11)&gt;0,SUM(V11,Z11),"")</f>
        <v>8.0500000000000007</v>
      </c>
      <c r="AQ11" s="40">
        <f>IF(SUM(U11:V11,X11:Z11,AB11)-W11-AA11&gt;0,SUM(U11:V11,X11:Z11,AB11)-W11-AA11,"")</f>
        <v>41.65</v>
      </c>
      <c r="AR11" s="40">
        <f>IF(SUM(AC11:AD11,AF11)-AE11&gt;0,SUM(AC11:AD11,AF11)-AE11,"")</f>
        <v>21.070000000000004</v>
      </c>
      <c r="AS11" s="40">
        <f>IF(SUM(V11,Z11,AD11)&gt;0,SUM(V11,Z11,AD11),"")</f>
        <v>12.15</v>
      </c>
      <c r="AT11" s="40">
        <f>IF(SUM(AQ11,AR11)&gt;0,SUM(AQ11,AR11),"")</f>
        <v>62.72</v>
      </c>
      <c r="AU11" s="40">
        <f>IF(SUM(AH11,AL11)&gt;0,SUM(AH11,AL11),"")</f>
        <v>8.1999999999999993</v>
      </c>
      <c r="AV11" s="40">
        <f>IF(SUM(AG11:AH11,AJ11:AL11,AN11)-SUM(AI11,AM11)&gt;0,SUM(AG11:AH11,AJ11:AL11,AN11)-SUM(AI11,AM11),"")</f>
        <v>43.4</v>
      </c>
      <c r="AW11" s="40">
        <f>IF(SUM(AQ11,AR11,AV11)&gt;0,SUM(AQ11,AR11,AV11),"")</f>
        <v>106.12</v>
      </c>
      <c r="AX11" s="18">
        <v>16.600000000000001</v>
      </c>
      <c r="AY11" s="18">
        <v>3.95</v>
      </c>
      <c r="AZ11" s="18">
        <v>0.1</v>
      </c>
      <c r="BA11" s="18">
        <v>0.15</v>
      </c>
      <c r="BB11" s="18">
        <v>16.75</v>
      </c>
      <c r="BC11" s="18">
        <v>4.0999999999999996</v>
      </c>
      <c r="BD11" s="18">
        <v>0.1</v>
      </c>
      <c r="BE11" s="18">
        <v>0.3</v>
      </c>
      <c r="BF11" s="18">
        <v>16.670000000000002</v>
      </c>
      <c r="BG11" s="18">
        <v>4.0999999999999996</v>
      </c>
      <c r="BH11" s="18">
        <v>0</v>
      </c>
      <c r="BI11" s="18">
        <v>0.3</v>
      </c>
      <c r="BJ11" s="18">
        <v>17.3</v>
      </c>
      <c r="BK11" s="18">
        <v>4.1999999999999993</v>
      </c>
      <c r="BL11" s="18">
        <v>0.1</v>
      </c>
      <c r="BM11" s="18">
        <v>0.3</v>
      </c>
      <c r="BN11" s="18">
        <v>17.399999999999999</v>
      </c>
      <c r="BO11" s="18">
        <v>4</v>
      </c>
      <c r="BP11" s="18">
        <v>0</v>
      </c>
      <c r="BQ11" s="18">
        <v>0.3</v>
      </c>
      <c r="BR11" s="28" t="s">
        <v>55</v>
      </c>
      <c r="BS11" s="11">
        <f>IF(SUM(AY11,BC11)&gt;0,SUM(AY11,BC11),"")</f>
        <v>8.0500000000000007</v>
      </c>
      <c r="BT11" s="11">
        <f>IF(SUM(AX11:AY11,BA11:BC11,BE11)-AZ11-BD11&gt;0,SUM(AX11:AY11,BA11:BC11,BE11)-AZ11-BD11,"")</f>
        <v>41.65</v>
      </c>
      <c r="BU11" s="11">
        <f>IF(SUM(BF11:BG11,BI11)-BH11&gt;0,SUM(BF11:BG11,BI11)-BH11,"")</f>
        <v>21.070000000000004</v>
      </c>
      <c r="BV11" s="11">
        <f>IF(SUM(AY11,BC11,BG11)&gt;0,SUM(AY11,BC11,BG11),"")</f>
        <v>12.15</v>
      </c>
      <c r="BW11" s="11">
        <f>IF(SUM(BT11,BU11)&gt;0,SUM(BT11,BU11),"")</f>
        <v>62.72</v>
      </c>
      <c r="BX11" s="11">
        <f>IF(SUM(BK11,BO11)&gt;0,SUM(BK11,BO11),"")</f>
        <v>8.1999999999999993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106.12</v>
      </c>
      <c r="CA11" s="19">
        <v>15.7</v>
      </c>
      <c r="CB11" s="19">
        <v>1.9</v>
      </c>
      <c r="CC11" s="19">
        <v>0</v>
      </c>
      <c r="CD11" s="19">
        <v>0.3</v>
      </c>
      <c r="CE11" s="19">
        <v>15.6</v>
      </c>
      <c r="CF11" s="19">
        <v>1.9</v>
      </c>
      <c r="CG11" s="19">
        <v>0</v>
      </c>
      <c r="CH11" s="19">
        <v>0.3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>IF(SUM(CB11,CF11)&gt;0,SUM(CB11,CF11),"")</f>
        <v>3.8</v>
      </c>
      <c r="CW11" s="40">
        <f>IF(SUM(CA11:CB11,CD11:CF11,CH11)-CC11-CG11&gt;0,SUM(CA11:CB11,CD11:CF11,CH11)-CC11-CG11,"")</f>
        <v>35.699999999999996</v>
      </c>
      <c r="CX11" s="40" t="str">
        <f>IF(SUM(CI11:CJ11,CL11)-CK11&gt;0,SUM(CI11:CJ11,CL11)-CK11,"")</f>
        <v/>
      </c>
      <c r="CY11" s="40">
        <f>IF(SUM(CB11,CF11,CJ11)&gt;0,SUM(CB11,CF11,CJ11),"")</f>
        <v>3.8</v>
      </c>
      <c r="CZ11" s="40">
        <f>IF(SUM(CW11,CX11)&gt;0,SUM(CW11,CX11),"")</f>
        <v>35.699999999999996</v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>
        <f>IF(SUM(CW11,CX11,DB11)&gt;0,SUM(CW11,CX11,DB11),"")</f>
        <v>35.699999999999996</v>
      </c>
      <c r="DD11" s="51">
        <f>IF(MAX(EB11,FD11,GF11,HH11,IJ11,JL11,KN11,LP11,MR11,NT11,OV11,PX11,QZ11,SB11,TD11)-IF(L11="",0,L11)&gt;0.001,MAX(EB11,FD11,GF11,HH11,IJ11,JL11,KN11,LP11,MR11,NT11,OV11,PX11,QZ11,SB11,TD11)-IF(L11="",0,L11),"")</f>
        <v>0.35000000000000853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15.3</v>
      </c>
      <c r="DH11" s="17">
        <v>4.3</v>
      </c>
      <c r="DI11" s="17">
        <v>0</v>
      </c>
      <c r="DJ11" s="17">
        <v>0</v>
      </c>
      <c r="DK11" s="17">
        <v>17.600000000000001</v>
      </c>
      <c r="DL11" s="17">
        <v>4.0999999999999996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>
        <f>IF(SUM(DH11,DL11)&gt;0,SUM(DH11,DL11),"")</f>
        <v>8.3999999999999986</v>
      </c>
      <c r="EB11" s="40">
        <f>IF(SUM(DG11:DH11,DJ11:DL11,DN11)-DI11-DM11&gt;0,SUM(DG11:DH11,DJ11:DL11,DN11)-DI11-DM11,"")</f>
        <v>41.300000000000004</v>
      </c>
      <c r="EC11" s="40" t="str">
        <f>IF(SUM(DO11:DP11,DR11)-DQ11&gt;0,SUM(DO11:DP11,DR11)-DQ11,"")</f>
        <v/>
      </c>
      <c r="ED11" s="40">
        <f>IF(SUM(DH11,DL11,DP11)&gt;0,SUM(DH11,DL11,DP11),"")</f>
        <v>8.3999999999999986</v>
      </c>
      <c r="EE11" s="40">
        <f>IF(SUM(EB11,EC11)&gt;0,SUM(EB11,EC11),"")</f>
        <v>41.300000000000004</v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>
        <f>IF(SUM(EB11,EC11,EG11)&gt;0,SUM(EB11,EC11,EG11),"")</f>
        <v>41.300000000000004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16.5</v>
      </c>
      <c r="FL11" s="17">
        <v>4.3</v>
      </c>
      <c r="FM11" s="17">
        <v>0</v>
      </c>
      <c r="FN11" s="17">
        <v>0</v>
      </c>
      <c r="FO11" s="17">
        <v>16.600000000000001</v>
      </c>
      <c r="FP11" s="17">
        <v>4.5999999999999996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8.8999999999999986</v>
      </c>
      <c r="GF11" s="40">
        <f>IF(SUM(FK11:FL11,FN11:FP11,FR11)-FM11-FQ11&gt;0,SUM(FK11:FL11,FN11:FP11,FR11)-FM11-FQ11,"")</f>
        <v>42.000000000000007</v>
      </c>
      <c r="GG11" s="40" t="str">
        <f>IF(SUM(FS11:FT11,FV11)-FU11&gt;0,SUM(FS11:FT11,FV11)-FU11,"")</f>
        <v/>
      </c>
      <c r="GH11" s="40">
        <f>IF(SUM(FL11,FP11,FT11)&gt;0,SUM(FL11,FP11,FT11),"")</f>
        <v>8.8999999999999986</v>
      </c>
      <c r="GI11" s="40">
        <f>IF(SUM(GF11,GG11)&gt;0,SUM(GF11,GG11),"")</f>
        <v>42.000000000000007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IF(SUM(GF11,GG11,GK11)&gt;0,SUM(GF11,GG11,GK11),"")</f>
        <v>42.000000000000007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16.149999999999999</v>
      </c>
      <c r="TL11" s="26">
        <f>IF($CU11="P",CB11,(CB11+AY11)/2)</f>
        <v>2.9249999999999998</v>
      </c>
      <c r="TM11" s="26">
        <f>IF($CU11="P",CC11,(CC11+AZ11)/2)</f>
        <v>0.05</v>
      </c>
      <c r="TN11" s="26">
        <f>IF($CU11="P",CD11,(CD11+BA11)/2)</f>
        <v>0.22499999999999998</v>
      </c>
      <c r="TO11" s="26">
        <f>IF($CU11="P",CE11,(CE11+BB11)/2)</f>
        <v>16.175000000000001</v>
      </c>
      <c r="TP11" s="26">
        <f>IF($CU11="P",CF11,(CF11+BC11)/2)</f>
        <v>3</v>
      </c>
      <c r="TQ11" s="26">
        <f>IF($CU11="P",CG11,(CG11+BD11)/2)</f>
        <v>0.05</v>
      </c>
      <c r="TR11" s="26">
        <f>IF($CU11="P",CH11,(CH11+BE11)/2)</f>
        <v>0.3</v>
      </c>
      <c r="TS11" s="26">
        <f>IF($CU11="P",CI11,(CI11+BF11)/2)</f>
        <v>8.3350000000000009</v>
      </c>
      <c r="TT11" s="26">
        <f>IF($CU11="P",CJ11,(CJ11+BG11)/2)</f>
        <v>2.0499999999999998</v>
      </c>
      <c r="TU11" s="26">
        <f>IF($CU11="P",CK11,(CK11+BH11)/2)</f>
        <v>0</v>
      </c>
      <c r="TV11" s="26">
        <f>IF($CU11="P",CL11,(CL11+BI11)/2)</f>
        <v>0.15</v>
      </c>
      <c r="TW11" s="26">
        <f>IF($CU11="P",CM11,(CM11+BJ11)/2)</f>
        <v>8.65</v>
      </c>
      <c r="TX11" s="26">
        <f>IF($CU11="P",CN11,(CN11+BK11)/2)</f>
        <v>2.0999999999999996</v>
      </c>
      <c r="TY11" s="26">
        <f>IF($CU11="P",CO11,(CO11+BL11)/2)</f>
        <v>0.05</v>
      </c>
      <c r="TZ11" s="26">
        <f>IF($CU11="P",CP11,(CP11+BM11)/2)</f>
        <v>0.15</v>
      </c>
      <c r="UA11" s="26">
        <f>IF($CU11="P",CQ11,(CQ11+BN11)/2)</f>
        <v>8.6999999999999993</v>
      </c>
      <c r="UB11" s="26">
        <f>IF($CU11="P",CR11,(CR11+BO11)/2)</f>
        <v>2</v>
      </c>
      <c r="UC11" s="26">
        <f>IF($CU11="P",CS11,(CS11+BP11)/2)</f>
        <v>0</v>
      </c>
      <c r="UD11" s="26">
        <f>IF($CU11="P",CT11,(CT11+BQ11)/2)</f>
        <v>0.15</v>
      </c>
      <c r="UE11" s="28" t="s">
        <v>55</v>
      </c>
      <c r="UF11" s="11">
        <f>IF(SUM(TL11,TP11)&gt;0,SUM(TL11,TP11),"")</f>
        <v>5.9249999999999998</v>
      </c>
      <c r="UG11" s="11">
        <f>IF(SUM(TK11:TL11,TN11:TP11,TR11)-TM11-TQ11&gt;0,SUM(TK11:TL11,TN11:TP11,TR11)-TM11-TQ11,"")</f>
        <v>38.675000000000004</v>
      </c>
      <c r="UH11" s="11">
        <f>IF(SUM(TS11:TT11,TV11)-TU11&gt;0,SUM(TS11:TT11,TV11)-TU11,"")</f>
        <v>10.535000000000002</v>
      </c>
      <c r="UI11" s="11">
        <f>IF(SUM(TL11,TP11,TT11)&gt;0,SUM(TL11,TP11,TT11),"")</f>
        <v>7.9749999999999996</v>
      </c>
      <c r="UJ11" s="11">
        <f>IF(SUM(UG11,UH11)&gt;0,SUM(UG11,UH11),"")</f>
        <v>49.210000000000008</v>
      </c>
      <c r="UK11" s="11">
        <f>IF(SUM(TX11,UB11)&gt;0,SUM(TX11,UB11),"")</f>
        <v>4.0999999999999996</v>
      </c>
      <c r="UL11" s="11">
        <f>IF(SUM(TW11:TX11,TZ11:UB11,UD11)-SUM(TY11,UC11)&gt;0,SUM(TW11:TX11,TZ11:UB11,UD11)-SUM(TY11,UC11),"")</f>
        <v>21.7</v>
      </c>
      <c r="UM11" s="11">
        <f>IF(SUM(UG11,UH11,UL11)&gt;0,SUM(UG11,UH11,UL11),"")</f>
        <v>70.910000000000011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137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6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7"/>
      <c r="AP12" s="40">
        <f>IF(SUM(V12,Z12)&gt;0,SUM(V12,Z12),"")</f>
        <v>8.1999999999999993</v>
      </c>
      <c r="AQ12" s="40">
        <f>IF(SUM(U12:V12,X12:Z12,AB12)-W12-AA12&gt;0,SUM(U12:V12,X12:Z12,AB12)-W12-AA12,"")</f>
        <v>42.2</v>
      </c>
      <c r="AR12" s="40">
        <f>IF(SUM(AC12:AD12,AF12)-AE12&gt;0,SUM(AC12:AD12,AF12)-AE12,"")</f>
        <v>18.8</v>
      </c>
      <c r="AS12" s="40">
        <f>IF(SUM(V12,Z12,AD12)&gt;0,SUM(V12,Z12,AD12),"")</f>
        <v>10.799999999999999</v>
      </c>
      <c r="AT12" s="40">
        <f>IF(SUM(AQ12,AR12)&gt;0,SUM(AQ12,AR12),"")</f>
        <v>61</v>
      </c>
      <c r="AU12" s="40">
        <f>IF(SUM(AH12,AL12)&gt;0,SUM(AH12,AL12),"")</f>
        <v>6.5</v>
      </c>
      <c r="AV12" s="40">
        <f>IF(SUM(AG12:AH12,AJ12:AL12,AN12)-SUM(AI12,AM12)&gt;0,SUM(AG12:AH12,AJ12:AL12,AN12)-SUM(AI12,AM12),"")</f>
        <v>39.700000000000003</v>
      </c>
      <c r="AW12" s="40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8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>IF(SUM(CB12,CF12)&gt;0,SUM(CB12,CF12),"")</f>
        <v>6.7</v>
      </c>
      <c r="CW12" s="40">
        <f>IF(SUM(CA12:CB12,CD12:CF12,CH12)-CC12-CG12&gt;0,SUM(CA12:CB12,CD12:CF12,CH12)-CC12-CG12,"")</f>
        <v>35.500000000000007</v>
      </c>
      <c r="CX12" s="40">
        <f>IF(SUM(CI12:CJ12,CL12)-CK12&gt;0,SUM(CI12:CJ12,CL12)-CK12,"")</f>
        <v>21.800000000000004</v>
      </c>
      <c r="CY12" s="40">
        <f>IF(SUM(CB12,CF12,CJ12)&gt;0,SUM(CB12,CF12,CJ12),"")</f>
        <v>11.3</v>
      </c>
      <c r="CZ12" s="40">
        <f>IF(SUM(CW12,CX12)&gt;0,SUM(CW12,CX12),"")</f>
        <v>57.300000000000011</v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>
        <f>IF(SUM(CW12,CX12,DB12)&gt;0,SUM(CW12,CX12,DB12),"")</f>
        <v>57.300000000000011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16.8</v>
      </c>
      <c r="TL12" s="26">
        <f>IF($CU12="P",CB12,(CB12+AY12)/2)</f>
        <v>2.35</v>
      </c>
      <c r="TM12" s="26">
        <f>IF($CU12="P",CC12,(CC12+AZ12)/2)</f>
        <v>1.05</v>
      </c>
      <c r="TN12" s="26">
        <f>IF($CU12="P",CD12,(CD12+BA12)/2)</f>
        <v>0.3</v>
      </c>
      <c r="TO12" s="26">
        <f>IF($CU12="P",CE12,(CE12+BB12)/2)</f>
        <v>16.3</v>
      </c>
      <c r="TP12" s="26">
        <f>IF($CU12="P",CF12,(CF12+BC12)/2)</f>
        <v>2.9000000000000004</v>
      </c>
      <c r="TQ12" s="26">
        <f>IF($CU12="P",CG12,(CG12+BD12)/2)</f>
        <v>2.2000000000000002</v>
      </c>
      <c r="TR12" s="26">
        <f>IF($CU12="P",CH12,(CH12+BE12)/2)</f>
        <v>0.6</v>
      </c>
      <c r="TS12" s="26">
        <f>IF($CU12="P",CI12,(CI12+BF12)/2)</f>
        <v>17</v>
      </c>
      <c r="TT12" s="26">
        <f>IF($CU12="P",CJ12,(CJ12+BG12)/2)</f>
        <v>4.3499999999999996</v>
      </c>
      <c r="TU12" s="26">
        <f>IF($CU12="P",CK12,(CK12+BH12)/2)</f>
        <v>0</v>
      </c>
      <c r="TV12" s="26">
        <f>IF($CU12="P",CL12,(CL12+BI12)/2)</f>
        <v>0.44999999999999996</v>
      </c>
      <c r="TW12" s="26">
        <f>IF($CU12="P",CM12,(CM12+BJ12)/2)</f>
        <v>7.8</v>
      </c>
      <c r="TX12" s="26">
        <f>IF($CU12="P",CN12,(CN12+BK12)/2)</f>
        <v>1.3</v>
      </c>
      <c r="TY12" s="26">
        <f>IF($CU12="P",CO12,(CO12+BL12)/2)</f>
        <v>0</v>
      </c>
      <c r="TZ12" s="26">
        <f>IF($CU12="P",CP12,(CP12+BM12)/2)</f>
        <v>0.3</v>
      </c>
      <c r="UA12" s="26">
        <f>IF($CU12="P",CQ12,(CQ12+BN12)/2)</f>
        <v>8.6</v>
      </c>
      <c r="UB12" s="26">
        <f>IF($CU12="P",CR12,(CR12+BO12)/2)</f>
        <v>2.0499999999999998</v>
      </c>
      <c r="UC12" s="26">
        <f>IF($CU12="P",CS12,(CS12+BP12)/2)</f>
        <v>0</v>
      </c>
      <c r="UD12" s="26">
        <f>IF($CU12="P",CT12,(CT12+BQ12)/2)</f>
        <v>0.15</v>
      </c>
      <c r="UE12" s="28" t="s">
        <v>55</v>
      </c>
      <c r="UF12" s="11">
        <f>IF(SUM(TL12,TP12)&gt;0,SUM(TL12,TP12),"")</f>
        <v>5.25</v>
      </c>
      <c r="UG12" s="11">
        <f>IF(SUM(TK12:TL12,TN12:TP12,TR12)-TM12-TQ12&gt;0,SUM(TK12:TL12,TN12:TP12,TR12)-TM12-TQ12,"")</f>
        <v>36</v>
      </c>
      <c r="UH12" s="11">
        <f>IF(SUM(TS12:TT12,TV12)-TU12&gt;0,SUM(TS12:TT12,TV12)-TU12,"")</f>
        <v>21.8</v>
      </c>
      <c r="UI12" s="11">
        <f>IF(SUM(TL12,TP12,TT12)&gt;0,SUM(TL12,TP12,TT12),"")</f>
        <v>9.6</v>
      </c>
      <c r="UJ12" s="11">
        <f>IF(SUM(UG12,UH12)&gt;0,SUM(UG12,UH12),"")</f>
        <v>57.8</v>
      </c>
      <c r="UK12" s="11">
        <f>IF(SUM(TX12,UB12)&gt;0,SUM(TX12,UB12),"")</f>
        <v>3.3499999999999996</v>
      </c>
      <c r="UL12" s="11">
        <f>IF(SUM(TW12:TX12,TZ12:UB12,UD12)-SUM(TY12,UC12)&gt;0,SUM(TW12:TX12,TZ12:UB12,UD12)-SUM(TY12,UC12),"")</f>
        <v>20.2</v>
      </c>
      <c r="UM12" s="11">
        <f>IF(SUM(UG12,UH12,UL12)&gt;0,SUM(UG12,UH12,UL12),"")</f>
        <v>78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73</v>
      </c>
      <c r="C13" s="4" t="s">
        <v>6</v>
      </c>
      <c r="D13" s="4">
        <v>2001</v>
      </c>
      <c r="E13" s="9">
        <f>SUM(J13:R13)+SUM(J13:N13)*0.0000001+SUM(J13)*0.0000000000001</f>
        <v>136.70000913000413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6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31.700000000000003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18.5</v>
      </c>
      <c r="O13" s="8" t="str">
        <f>IF(N13=0,"",IF(N13=CX13,$CA$1,IF(N13=BU13,$AX$1,IF(N13=AR13,$U$1,""))))</f>
        <v>2024 Nationals</v>
      </c>
      <c r="P13" s="8">
        <f>IF(MAX(AV13,BY13,DB13)&gt;0,MAX(AV13,BY13,DB13),0)</f>
        <v>38.4</v>
      </c>
      <c r="Q13" s="8" t="str">
        <f>IF(P13=0,"",IF(P13=DB13,$CA$1,IF(P13=BY13,$AX$1,IF(P13=AV13,$U$1,""))))</f>
        <v>2023 Domestic 3rd Trial</v>
      </c>
      <c r="R13" s="8">
        <f>IF(MAX(DD13:DF13)&gt;0,MAX(DD13:DF13),"")</f>
        <v>6.9999999999999929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>
        <v>16.399999999999999</v>
      </c>
      <c r="V13" s="19">
        <v>4.0999999999999996</v>
      </c>
      <c r="W13" s="19">
        <v>0</v>
      </c>
      <c r="X13" s="19">
        <v>0.3</v>
      </c>
      <c r="Y13" s="19">
        <v>16.100000000000001</v>
      </c>
      <c r="Z13" s="19">
        <v>3.9</v>
      </c>
      <c r="AA13" s="19">
        <v>0</v>
      </c>
      <c r="AB13" s="19">
        <v>0.3</v>
      </c>
      <c r="AC13" s="19">
        <v>14.7</v>
      </c>
      <c r="AD13" s="19">
        <v>4.0999999999999996</v>
      </c>
      <c r="AE13" s="19">
        <v>1</v>
      </c>
      <c r="AF13" s="19">
        <v>0.3</v>
      </c>
      <c r="AG13" s="19">
        <v>16.600000000000001</v>
      </c>
      <c r="AH13" s="19">
        <v>3.9</v>
      </c>
      <c r="AI13" s="19">
        <v>0</v>
      </c>
      <c r="AJ13" s="19">
        <v>0.3</v>
      </c>
      <c r="AK13" s="19">
        <v>15.9</v>
      </c>
      <c r="AL13" s="19">
        <v>2.4</v>
      </c>
      <c r="AM13" s="19">
        <v>1</v>
      </c>
      <c r="AN13" s="19">
        <v>0.3</v>
      </c>
      <c r="AO13" s="27"/>
      <c r="AP13" s="40">
        <f>IF(SUM(V13,Z13)&gt;0,SUM(V13,Z13),"")</f>
        <v>8</v>
      </c>
      <c r="AQ13" s="40">
        <f>IF(SUM(U13:V13,X13:Z13,AB13)-W13-AA13&gt;0,SUM(U13:V13,X13:Z13,AB13)-W13-AA13,"")</f>
        <v>41.1</v>
      </c>
      <c r="AR13" s="40">
        <f>IF(SUM(AC13:AD13,AF13)-AE13&gt;0,SUM(AC13:AD13,AF13)-AE13,"")</f>
        <v>18.099999999999998</v>
      </c>
      <c r="AS13" s="40">
        <f>IF(SUM(V13,Z13,AD13)&gt;0,SUM(V13,Z13,AD13),"")</f>
        <v>12.1</v>
      </c>
      <c r="AT13" s="40">
        <f>IF(SUM(AQ13,AR13)&gt;0,SUM(AQ13,AR13),"")</f>
        <v>59.2</v>
      </c>
      <c r="AU13" s="40">
        <f>IF(SUM(AH13,AL13)&gt;0,SUM(AH13,AL13),"")</f>
        <v>6.3</v>
      </c>
      <c r="AV13" s="40">
        <f>IF(SUM(AG13:AH13,AJ13:AL13,AN13)-SUM(AI13,AM13)&gt;0,SUM(AG13:AH13,AJ13:AL13,AN13)-SUM(AI13,AM13),"")</f>
        <v>38.4</v>
      </c>
      <c r="AW13" s="40">
        <f>IF(SUM(AQ13,AR13,AV13)&gt;0,SUM(AQ13,AR13,AV13),"")</f>
        <v>97.6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17.7</v>
      </c>
      <c r="CB13" s="19">
        <v>2.5</v>
      </c>
      <c r="CC13" s="19">
        <v>3</v>
      </c>
      <c r="CD13" s="19">
        <v>0.3</v>
      </c>
      <c r="CE13" s="19">
        <v>18</v>
      </c>
      <c r="CF13" s="19">
        <v>1.2</v>
      </c>
      <c r="CG13" s="19">
        <v>5</v>
      </c>
      <c r="CH13" s="19">
        <v>0</v>
      </c>
      <c r="CI13" s="19">
        <v>16.7</v>
      </c>
      <c r="CJ13" s="19">
        <v>2.5</v>
      </c>
      <c r="CK13" s="19">
        <v>1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3.7</v>
      </c>
      <c r="CW13" s="40">
        <f>IF(SUM(CA13:CB13,CD13:CF13,CH13)-CC13-CG13&gt;0,SUM(CA13:CB13,CD13:CF13,CH13)-CC13-CG13,"")</f>
        <v>31.700000000000003</v>
      </c>
      <c r="CX13" s="40">
        <f>IF(SUM(CI13:CJ13,CL13)-CK13&gt;0,SUM(CI13:CJ13,CL13)-CK13,"")</f>
        <v>18.5</v>
      </c>
      <c r="CY13" s="40">
        <f>IF(SUM(CB13,CF13,CJ13)&gt;0,SUM(CB13,CF13,CJ13),"")</f>
        <v>6.2</v>
      </c>
      <c r="CZ13" s="40">
        <f>IF(SUM(CW13,CX13)&gt;0,SUM(CW13,CX13),"")</f>
        <v>50.2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50.2</v>
      </c>
      <c r="DD13" s="51">
        <f>IF(MAX(EB13,FD13,GF13,HH13,IJ13,JL13,KN13,LP13,MR13,NT13,OV13,PX13,QZ13,SB13,TD13)-IF(L13="",0,L13)&gt;0.001,MAX(EB13,FD13,GF13,HH13,IJ13,JL13,KN13,LP13,MR13,NT13,OV13,PX13,QZ13,SB13,TD13)-IF(L13="",0,L13),"")</f>
        <v>6.9999999999999929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>
        <v>14.6</v>
      </c>
      <c r="GN13" s="18">
        <v>4.0999999999999996</v>
      </c>
      <c r="GO13" s="18">
        <v>0</v>
      </c>
      <c r="GP13" s="18">
        <v>0</v>
      </c>
      <c r="GQ13" s="18">
        <v>16.100000000000001</v>
      </c>
      <c r="GR13" s="18">
        <v>3.9</v>
      </c>
      <c r="GS13" s="18">
        <v>0</v>
      </c>
      <c r="GT13" s="18">
        <v>0</v>
      </c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>
        <f>IF(SUM(GN13,GR13)&gt;0,SUM(GN13,GR13),"")</f>
        <v>8</v>
      </c>
      <c r="HH13" s="11">
        <f>IF(SUM(GM13:GN13,GP13:GR13,GT13)-GO13-GS13&gt;0,SUM(GM13:GN13,GP13:GR13,GT13)-GO13-GS13,"")</f>
        <v>38.699999999999996</v>
      </c>
      <c r="HI13" s="11" t="str">
        <f>IF(SUM(GU13:GV13,GX13)-GW13&gt;0,SUM(GU13:GV13,GX13)-GW13,"")</f>
        <v/>
      </c>
      <c r="HJ13" s="11">
        <f>IF(SUM(GN13,GR13,GV13)&gt;0,SUM(GN13,GR13,GV13),"")</f>
        <v>8</v>
      </c>
      <c r="HK13" s="11">
        <f>IF(SUM(HH13,HI13)&gt;0,SUM(HH13,HI13),"")</f>
        <v>38.699999999999996</v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>
        <f>IF(SUM(HH13,HI13,HM13)&gt;0,SUM(HH13,HI13,HM13),"")</f>
        <v>38.699999999999996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8.85</v>
      </c>
      <c r="TL13" s="26">
        <f>IF($CU13="P",CB13,(CB13+AY13)/2)</f>
        <v>1.25</v>
      </c>
      <c r="TM13" s="26">
        <f>IF($CU13="P",CC13,(CC13+AZ13)/2)</f>
        <v>1.5</v>
      </c>
      <c r="TN13" s="26">
        <f>IF($CU13="P",CD13,(CD13+BA13)/2)</f>
        <v>0.15</v>
      </c>
      <c r="TO13" s="26">
        <f>IF($CU13="P",CE13,(CE13+BB13)/2)</f>
        <v>9</v>
      </c>
      <c r="TP13" s="26">
        <f>IF($CU13="P",CF13,(CF13+BC13)/2)</f>
        <v>0.6</v>
      </c>
      <c r="TQ13" s="26">
        <f>IF($CU13="P",CG13,(CG13+BD13)/2)</f>
        <v>2.5</v>
      </c>
      <c r="TR13" s="26">
        <f>IF($CU13="P",CH13,(CH13+BE13)/2)</f>
        <v>0</v>
      </c>
      <c r="TS13" s="26">
        <f>IF($CU13="P",CI13,(CI13+BF13)/2)</f>
        <v>8.35</v>
      </c>
      <c r="TT13" s="26">
        <f>IF($CU13="P",CJ13,(CJ13+BG13)/2)</f>
        <v>1.25</v>
      </c>
      <c r="TU13" s="26">
        <f>IF($CU13="P",CK13,(CK13+BH13)/2)</f>
        <v>0.5</v>
      </c>
      <c r="TV13" s="26">
        <f>IF($CU13="P",CL13,(CL13+BI13)/2)</f>
        <v>0.15</v>
      </c>
      <c r="TW13" s="26">
        <f>IF($CU13="P",CM13,(CM13+BJ13)/2)</f>
        <v>0</v>
      </c>
      <c r="TX13" s="26">
        <f>IF($CU13="P",CN13,(CN13+BK13)/2)</f>
        <v>0</v>
      </c>
      <c r="TY13" s="26">
        <f>IF($CU13="P",CO13,(CO13+BL13)/2)</f>
        <v>0</v>
      </c>
      <c r="TZ13" s="26">
        <f>IF($CU13="P",CP13,(CP13+BM13)/2)</f>
        <v>0</v>
      </c>
      <c r="UA13" s="26">
        <f>IF($CU13="P",CQ13,(CQ13+BN13)/2)</f>
        <v>0</v>
      </c>
      <c r="UB13" s="26">
        <f>IF($CU13="P",CR13,(CR13+BO13)/2)</f>
        <v>0</v>
      </c>
      <c r="UC13" s="26">
        <f>IF($CU13="P",CS13,(CS13+BP13)/2)</f>
        <v>0</v>
      </c>
      <c r="UD13" s="26">
        <f>IF($CU13="P",CT13,(CT13+BQ13)/2)</f>
        <v>0</v>
      </c>
      <c r="UE13" s="28" t="s">
        <v>55</v>
      </c>
      <c r="UF13" s="11">
        <f>IF(SUM(TL13,TP13)&gt;0,SUM(TL13,TP13),"")</f>
        <v>1.85</v>
      </c>
      <c r="UG13" s="11">
        <f>IF(SUM(TK13:TL13,TN13:TP13,TR13)-TM13-TQ13&gt;0,SUM(TK13:TL13,TN13:TP13,TR13)-TM13-TQ13,"")</f>
        <v>15.850000000000001</v>
      </c>
      <c r="UH13" s="11">
        <f>IF(SUM(TS13:TT13,TV13)-TU13&gt;0,SUM(TS13:TT13,TV13)-TU13,"")</f>
        <v>9.25</v>
      </c>
      <c r="UI13" s="11">
        <f>IF(SUM(TL13,TP13,TT13)&gt;0,SUM(TL13,TP13,TT13),"")</f>
        <v>3.1</v>
      </c>
      <c r="UJ13" s="11">
        <f>IF(SUM(UG13,UH13)&gt;0,SUM(UG13,UH13),"")</f>
        <v>25.1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25.1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246</v>
      </c>
      <c r="C14" s="4" t="s">
        <v>5</v>
      </c>
      <c r="D14" s="4">
        <v>2002</v>
      </c>
      <c r="E14" s="9">
        <f>SUM(J14:R14)+SUM(J14:N14)*0.0000001+SUM(J14)*0.0000000000001</f>
        <v>130.00000882000421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6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26.800000000000011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19.3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41.8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16.600000000000001</v>
      </c>
      <c r="V14" s="19">
        <v>3.9</v>
      </c>
      <c r="W14" s="19">
        <v>0</v>
      </c>
      <c r="X14" s="19">
        <v>0.3</v>
      </c>
      <c r="Y14" s="19">
        <v>16.899999999999999</v>
      </c>
      <c r="Z14" s="19">
        <v>4.0999999999999996</v>
      </c>
      <c r="AA14" s="19">
        <v>0</v>
      </c>
      <c r="AB14" s="19">
        <v>0.3</v>
      </c>
      <c r="AC14" s="19">
        <v>15.1</v>
      </c>
      <c r="AD14" s="19">
        <v>3.9</v>
      </c>
      <c r="AE14" s="19">
        <v>0</v>
      </c>
      <c r="AF14" s="19">
        <v>0.3</v>
      </c>
      <c r="AG14" s="19">
        <v>16.399999999999999</v>
      </c>
      <c r="AH14" s="19">
        <v>3.9</v>
      </c>
      <c r="AI14" s="19">
        <v>0</v>
      </c>
      <c r="AJ14" s="19">
        <v>0.3</v>
      </c>
      <c r="AK14" s="19">
        <v>16.8</v>
      </c>
      <c r="AL14" s="19">
        <v>4.0999999999999996</v>
      </c>
      <c r="AM14" s="19">
        <v>0</v>
      </c>
      <c r="AN14" s="19">
        <v>0.3</v>
      </c>
      <c r="AO14" s="27"/>
      <c r="AP14" s="40">
        <f>IF(SUM(V14,Z14)&gt;0,SUM(V14,Z14),"")</f>
        <v>8</v>
      </c>
      <c r="AQ14" s="40">
        <f>IF(SUM(U14:V14,X14:Z14,AB14)-W14-AA14&gt;0,SUM(U14:V14,X14:Z14,AB14)-W14-AA14,"")</f>
        <v>42.1</v>
      </c>
      <c r="AR14" s="40">
        <f>IF(SUM(AC14:AD14,AF14)-AE14&gt;0,SUM(AC14:AD14,AF14)-AE14,"")</f>
        <v>19.3</v>
      </c>
      <c r="AS14" s="40">
        <f>IF(SUM(V14,Z14,AD14)&gt;0,SUM(V14,Z14,AD14),"")</f>
        <v>11.9</v>
      </c>
      <c r="AT14" s="40">
        <f>IF(SUM(AQ14,AR14)&gt;0,SUM(AQ14,AR14),"")</f>
        <v>61.400000000000006</v>
      </c>
      <c r="AU14" s="40">
        <f>IF(SUM(AH14,AL14)&gt;0,SUM(AH14,AL14),"")</f>
        <v>8</v>
      </c>
      <c r="AV14" s="40">
        <f>IF(SUM(AG14:AH14,AJ14:AL14,AN14)-SUM(AI14,AM14)&gt;0,SUM(AG14:AH14,AJ14:AL14,AN14)-SUM(AI14,AM14),"")</f>
        <v>41.8</v>
      </c>
      <c r="AW14" s="40">
        <f>IF(SUM(AQ14,AR14,AV14)&gt;0,SUM(AQ14,AR14,AV14),"")</f>
        <v>103.2</v>
      </c>
      <c r="AX14" s="18">
        <v>16.7</v>
      </c>
      <c r="AY14" s="18">
        <v>1.9</v>
      </c>
      <c r="AZ14" s="18">
        <v>0</v>
      </c>
      <c r="BA14" s="18">
        <v>0.3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1.9</v>
      </c>
      <c r="BT14" s="11">
        <f>IF(SUM(AX14:AY14,BA14:BC14,BE14)-AZ14-BD14&gt;0,SUM(AX14:AY14,BA14:BC14,BE14)-AZ14-BD14,"")</f>
        <v>18.899999999999999</v>
      </c>
      <c r="BU14" s="11" t="str">
        <f>IF(SUM(BF14:BG14,BI14)-BH14&gt;0,SUM(BF14:BG14,BI14)-BH14,"")</f>
        <v/>
      </c>
      <c r="BV14" s="11">
        <f>IF(SUM(AY14,BC14,BG14)&gt;0,SUM(AY14,BC14,BG14),"")</f>
        <v>1.9</v>
      </c>
      <c r="BW14" s="11">
        <f>IF(SUM(BT14,BU14)&gt;0,SUM(BT14,BU14),"")</f>
        <v>18.899999999999999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18.899999999999999</v>
      </c>
      <c r="CA14" s="19">
        <v>14.3</v>
      </c>
      <c r="CB14" s="19">
        <v>3.1</v>
      </c>
      <c r="CC14" s="19">
        <v>2.9</v>
      </c>
      <c r="CD14" s="19">
        <v>0.6</v>
      </c>
      <c r="CE14" s="19">
        <v>13.9</v>
      </c>
      <c r="CF14" s="19">
        <v>2.6</v>
      </c>
      <c r="CG14" s="19">
        <v>5.4</v>
      </c>
      <c r="CH14" s="19">
        <v>0.6</v>
      </c>
      <c r="CI14" s="19">
        <v>14.8</v>
      </c>
      <c r="CJ14" s="19">
        <v>3.5</v>
      </c>
      <c r="CK14" s="19">
        <v>0.5</v>
      </c>
      <c r="CL14" s="19">
        <v>0.6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5.7</v>
      </c>
      <c r="CW14" s="40">
        <f>IF(SUM(CA14:CB14,CD14:CF14,CH14)-CC14-CG14&gt;0,SUM(CA14:CB14,CD14:CF14,CH14)-CC14-CG14,"")</f>
        <v>26.800000000000011</v>
      </c>
      <c r="CX14" s="40">
        <f>IF(SUM(CI14:CJ14,CL14)-CK14&gt;0,SUM(CI14:CJ14,CL14)-CK14,"")</f>
        <v>18.400000000000002</v>
      </c>
      <c r="CY14" s="40">
        <f>IF(SUM(CB14,CF14,CJ14)&gt;0,SUM(CB14,CF14,CJ14),"")</f>
        <v>9.1999999999999993</v>
      </c>
      <c r="CZ14" s="40">
        <f>IF(SUM(CW14,CX14)&gt;0,SUM(CW14,CX14),"")</f>
        <v>45.200000000000017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45.200000000000017</v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15.5</v>
      </c>
      <c r="TL14" s="26">
        <f>IF($CU14="P",CB14,(CB14+AY14)/2)</f>
        <v>2.5</v>
      </c>
      <c r="TM14" s="26">
        <f>IF($CU14="P",CC14,(CC14+AZ14)/2)</f>
        <v>1.45</v>
      </c>
      <c r="TN14" s="26">
        <f>IF($CU14="P",CD14,(CD14+BA14)/2)</f>
        <v>0.44999999999999996</v>
      </c>
      <c r="TO14" s="26">
        <f>IF($CU14="P",CE14,(CE14+BB14)/2)</f>
        <v>6.95</v>
      </c>
      <c r="TP14" s="26">
        <f>IF($CU14="P",CF14,(CF14+BC14)/2)</f>
        <v>1.3</v>
      </c>
      <c r="TQ14" s="26">
        <f>IF($CU14="P",CG14,(CG14+BD14)/2)</f>
        <v>2.7</v>
      </c>
      <c r="TR14" s="26">
        <f>IF($CU14="P",CH14,(CH14+BE14)/2)</f>
        <v>0.3</v>
      </c>
      <c r="TS14" s="26">
        <f>IF($CU14="P",CI14,(CI14+BF14)/2)</f>
        <v>7.4</v>
      </c>
      <c r="TT14" s="26">
        <f>IF($CU14="P",CJ14,(CJ14+BG14)/2)</f>
        <v>1.75</v>
      </c>
      <c r="TU14" s="26">
        <f>IF($CU14="P",CK14,(CK14+BH14)/2)</f>
        <v>0.25</v>
      </c>
      <c r="TV14" s="26">
        <f>IF($CU14="P",CL14,(CL14+BI14)/2)</f>
        <v>0.3</v>
      </c>
      <c r="TW14" s="26">
        <f>IF($CU14="P",CM14,(CM14+BJ14)/2)</f>
        <v>0</v>
      </c>
      <c r="TX14" s="26">
        <f>IF($CU14="P",CN14,(CN14+BK14)/2)</f>
        <v>0</v>
      </c>
      <c r="TY14" s="26">
        <f>IF($CU14="P",CO14,(CO14+BL14)/2)</f>
        <v>0</v>
      </c>
      <c r="TZ14" s="26">
        <f>IF($CU14="P",CP14,(CP14+BM14)/2)</f>
        <v>0</v>
      </c>
      <c r="UA14" s="26">
        <f>IF($CU14="P",CQ14,(CQ14+BN14)/2)</f>
        <v>0</v>
      </c>
      <c r="UB14" s="26">
        <f>IF($CU14="P",CR14,(CR14+BO14)/2)</f>
        <v>0</v>
      </c>
      <c r="UC14" s="26">
        <f>IF($CU14="P",CS14,(CS14+BP14)/2)</f>
        <v>0</v>
      </c>
      <c r="UD14" s="26">
        <f>IF($CU14="P",CT14,(CT14+BQ14)/2)</f>
        <v>0</v>
      </c>
      <c r="UE14" s="28" t="s">
        <v>55</v>
      </c>
      <c r="UF14" s="11">
        <f>IF(SUM(TL14,TP14)&gt;0,SUM(TL14,TP14),"")</f>
        <v>3.8</v>
      </c>
      <c r="UG14" s="11">
        <f>IF(SUM(TK14:TL14,TN14:TP14,TR14)-TM14-TQ14&gt;0,SUM(TK14:TL14,TN14:TP14,TR14)-TM14-TQ14,"")</f>
        <v>22.85</v>
      </c>
      <c r="UH14" s="11">
        <f>IF(SUM(TS14:TT14,TV14)-TU14&gt;0,SUM(TS14:TT14,TV14)-TU14,"")</f>
        <v>9.2000000000000011</v>
      </c>
      <c r="UI14" s="11">
        <f>IF(SUM(TL14,TP14,TT14)&gt;0,SUM(TL14,TP14,TT14),"")</f>
        <v>5.55</v>
      </c>
      <c r="UJ14" s="11">
        <f>IF(SUM(UG14,UH14)&gt;0,SUM(UG14,UH14),"")</f>
        <v>32.050000000000004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32.050000000000004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245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6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IF(K15=0,"",IF(AND(L15=J15,L15=AQ15,K15=BT15),$U$1,IF(AND(L15=J15,L15=AQ15,L15=CW15),$U$1,IF(AND(L15=J15,L15=CW15,L15=BT15),$AX$1,IF(L15=CW15,$CA$1,IF(L15=BT15,$AX$1,IF(L15=AQ15,$U$1,"")))))))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8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IF(SUM(CW15,CX15,DB15)&gt;0,SUM(CW15,CX15,DB15),"")</f>
        <v/>
      </c>
      <c r="DD15" s="51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8.4499999999999993</v>
      </c>
      <c r="TL15" s="26">
        <f>IF($CU15="P",CB15,(CB15+AY15)/2)</f>
        <v>2.15</v>
      </c>
      <c r="TM15" s="26">
        <f>IF($CU15="P",CC15,(CC15+AZ15)/2)</f>
        <v>0</v>
      </c>
      <c r="TN15" s="26">
        <f>IF($CU15="P",CD15,(CD15+BA15)/2)</f>
        <v>0.15</v>
      </c>
      <c r="TO15" s="26">
        <f>IF($CU15="P",CE15,(CE15+BB15)/2)</f>
        <v>8.1</v>
      </c>
      <c r="TP15" s="26">
        <f>IF($CU15="P",CF15,(CF15+BC15)/2)</f>
        <v>2.15</v>
      </c>
      <c r="TQ15" s="26">
        <f>IF($CU15="P",CG15,(CG15+BD15)/2)</f>
        <v>0</v>
      </c>
      <c r="TR15" s="26">
        <f>IF($CU15="P",CH15,(CH15+BE15)/2)</f>
        <v>0.15</v>
      </c>
      <c r="TS15" s="26">
        <f>IF($CU15="P",CI15,(CI15+BF15)/2)</f>
        <v>8.5500000000000007</v>
      </c>
      <c r="TT15" s="26">
        <f>IF($CU15="P",CJ15,(CJ15+BG15)/2)</f>
        <v>1.25</v>
      </c>
      <c r="TU15" s="26">
        <f>IF($CU15="P",CK15,(CK15+BH15)/2)</f>
        <v>0.6</v>
      </c>
      <c r="TV15" s="26">
        <f>IF($CU15="P",CL15,(CL15+BI15)/2)</f>
        <v>0.15</v>
      </c>
      <c r="TW15" s="26">
        <f>IF($CU15="P",CM15,(CM15+BJ15)/2)</f>
        <v>8</v>
      </c>
      <c r="TX15" s="26">
        <f>IF($CU15="P",CN15,(CN15+BK15)/2)</f>
        <v>0.95</v>
      </c>
      <c r="TY15" s="26">
        <f>IF($CU15="P",CO15,(CO15+BL15)/2)</f>
        <v>0</v>
      </c>
      <c r="TZ15" s="26">
        <f>IF($CU15="P",CP15,(CP15+BM15)/2)</f>
        <v>0.15</v>
      </c>
      <c r="UA15" s="26">
        <f>IF($CU15="P",CQ15,(CQ15+BN15)/2)</f>
        <v>7.95</v>
      </c>
      <c r="UB15" s="26">
        <f>IF($CU15="P",CR15,(CR15+BO15)/2)</f>
        <v>1.95</v>
      </c>
      <c r="UC15" s="26">
        <f>IF($CU15="P",CS15,(CS15+BP15)/2)</f>
        <v>0.2</v>
      </c>
      <c r="UD15" s="26">
        <f>IF($CU15="P",CT15,(CT15+BQ15)/2)</f>
        <v>0.15</v>
      </c>
      <c r="UE15" s="28" t="s">
        <v>55</v>
      </c>
      <c r="UF15" s="11">
        <f>IF(SUM(TL15,TP15)&gt;0,SUM(TL15,TP15),"")</f>
        <v>4.3</v>
      </c>
      <c r="UG15" s="11">
        <f>IF(SUM(TK15:TL15,TN15:TP15,TR15)-TM15-TQ15&gt;0,SUM(TK15:TL15,TN15:TP15,TR15)-TM15-TQ15,"")</f>
        <v>21.15</v>
      </c>
      <c r="UH15" s="11">
        <f>IF(SUM(TS15:TT15,TV15)-TU15&gt;0,SUM(TS15:TT15,TV15)-TU15,"")</f>
        <v>9.3500000000000014</v>
      </c>
      <c r="UI15" s="11">
        <f>IF(SUM(TL15,TP15,TT15)&gt;0,SUM(TL15,TP15,TT15),"")</f>
        <v>5.55</v>
      </c>
      <c r="UJ15" s="11">
        <f>IF(SUM(UG15,UH15)&gt;0,SUM(UG15,UH15),"")</f>
        <v>30.5</v>
      </c>
      <c r="UK15" s="11">
        <f>IF(SUM(TX15,UB15)&gt;0,SUM(TX15,UB15),"")</f>
        <v>2.9</v>
      </c>
      <c r="UL15" s="11">
        <f>IF(SUM(TW15:TX15,TZ15:UB15,UD15)-SUM(TY15,UC15)&gt;0,SUM(TW15:TX15,TZ15:UB15,UD15)-SUM(TY15,UC15),"")</f>
        <v>18.95</v>
      </c>
      <c r="UM15" s="11">
        <f>IF(SUM(UG15,UH15,UL15)&gt;0,SUM(UG15,UH15,UL15),"")</f>
        <v>49.45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163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6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8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IF(SUM(CW16,CX16,DB16)&gt;0,SUM(CW16,CX16,DB16),"")</f>
        <v/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9.15</v>
      </c>
      <c r="TL16" s="26">
        <f>IF($CU16="P",CB16,(CB16+AY16)/2)</f>
        <v>0.85</v>
      </c>
      <c r="TM16" s="26">
        <f>IF($CU16="P",CC16,(CC16+AZ16)/2)</f>
        <v>1.5</v>
      </c>
      <c r="TN16" s="26">
        <f>IF($CU16="P",CD16,(CD16+BA16)/2)</f>
        <v>0</v>
      </c>
      <c r="TO16" s="26">
        <f>IF($CU16="P",CE16,(CE16+BB16)/2)</f>
        <v>8.0500000000000007</v>
      </c>
      <c r="TP16" s="26">
        <f>IF($CU16="P",CF16,(CF16+BC16)/2)</f>
        <v>1.45</v>
      </c>
      <c r="TQ16" s="26">
        <f>IF($CU16="P",CG16,(CG16+BD16)/2)</f>
        <v>1.65</v>
      </c>
      <c r="TR16" s="26">
        <f>IF($CU16="P",CH16,(CH16+BE16)/2)</f>
        <v>0.15</v>
      </c>
      <c r="TS16" s="26">
        <f>IF($CU16="P",CI16,(CI16+BF16)/2)</f>
        <v>5.4</v>
      </c>
      <c r="TT16" s="26">
        <f>IF($CU16="P",CJ16,(CJ16+BG16)/2)</f>
        <v>1.2</v>
      </c>
      <c r="TU16" s="26">
        <f>IF($CU16="P",CK16,(CK16+BH16)/2)</f>
        <v>0</v>
      </c>
      <c r="TV16" s="26">
        <f>IF($CU16="P",CL16,(CL16+BI16)/2)</f>
        <v>0.15</v>
      </c>
      <c r="TW16" s="26">
        <f>IF($CU16="P",CM16,(CM16+BJ16)/2)</f>
        <v>7.8</v>
      </c>
      <c r="TX16" s="26">
        <f>IF($CU16="P",CN16,(CN16+BK16)/2)</f>
        <v>1.6</v>
      </c>
      <c r="TY16" s="26">
        <f>IF($CU16="P",CO16,(CO16+BL16)/2)</f>
        <v>0</v>
      </c>
      <c r="TZ16" s="26">
        <f>IF($CU16="P",CP16,(CP16+BM16)/2)</f>
        <v>0.15</v>
      </c>
      <c r="UA16" s="26">
        <f>IF($CU16="P",CQ16,(CQ16+BN16)/2)</f>
        <v>8.3000000000000007</v>
      </c>
      <c r="UB16" s="26">
        <f>IF($CU16="P",CR16,(CR16+BO16)/2)</f>
        <v>0.55000000000000004</v>
      </c>
      <c r="UC16" s="26">
        <f>IF($CU16="P",CS16,(CS16+BP16)/2)</f>
        <v>0</v>
      </c>
      <c r="UD16" s="26">
        <f>IF($CU16="P",CT16,(CT16+BQ16)/2)</f>
        <v>0</v>
      </c>
      <c r="UE16" s="28" t="s">
        <v>55</v>
      </c>
      <c r="UF16" s="11">
        <f>IF(SUM(TL16,TP16)&gt;0,SUM(TL16,TP16),"")</f>
        <v>2.2999999999999998</v>
      </c>
      <c r="UG16" s="11">
        <f>IF(SUM(TK16:TL16,TN16:TP16,TR16)-TM16-TQ16&gt;0,SUM(TK16:TL16,TN16:TP16,TR16)-TM16-TQ16,"")</f>
        <v>16.5</v>
      </c>
      <c r="UH16" s="11">
        <f>IF(SUM(TS16:TT16,TV16)-TU16&gt;0,SUM(TS16:TT16,TV16)-TU16,"")</f>
        <v>6.7500000000000009</v>
      </c>
      <c r="UI16" s="11">
        <f>IF(SUM(TL16,TP16,TT16)&gt;0,SUM(TL16,TP16,TT16),"")</f>
        <v>3.5</v>
      </c>
      <c r="UJ16" s="11">
        <f>IF(SUM(UG16,UH16)&gt;0,SUM(UG16,UH16),"")</f>
        <v>23.25</v>
      </c>
      <c r="UK16" s="11">
        <f>IF(SUM(TX16,UB16)&gt;0,SUM(TX16,UB16),"")</f>
        <v>2.1500000000000004</v>
      </c>
      <c r="UL16" s="11">
        <f>IF(SUM(TW16:TX16,TZ16:UB16,UD16)-SUM(TY16,UC16)&gt;0,SUM(TW16:TX16,TZ16:UB16,UD16)-SUM(TY16,UC16),"")</f>
        <v>18.400000000000002</v>
      </c>
      <c r="UM16" s="11">
        <f>IF(SUM(UG16,UH16,UL16)&gt;0,SUM(UG16,UH16,UL16),"")</f>
        <v>41.650000000000006</v>
      </c>
    </row>
    <row r="17" spans="1:530" ht="17" x14ac:dyDescent="0.2">
      <c r="R17" s="10"/>
      <c r="S17" s="10"/>
      <c r="T17" s="10"/>
      <c r="QY17" s="36"/>
      <c r="RG17"/>
      <c r="SA17" s="36"/>
      <c r="SB17" s="36"/>
      <c r="SC17" s="36"/>
      <c r="SD17" s="36"/>
      <c r="SE17" s="36"/>
      <c r="SF17" s="36"/>
      <c r="SG17" s="36"/>
      <c r="SH17" s="36"/>
      <c r="TC17" s="36"/>
      <c r="TD17" s="36"/>
      <c r="TE17" s="36"/>
      <c r="TF17" s="36"/>
      <c r="TG17" s="36"/>
      <c r="TH17" s="36"/>
      <c r="TI17" s="36"/>
      <c r="TJ17" s="36"/>
    </row>
    <row r="18" spans="1:530" ht="17" x14ac:dyDescent="0.2">
      <c r="R18" s="10"/>
      <c r="S18" s="10"/>
      <c r="T18" s="10"/>
      <c r="QY18" s="36"/>
      <c r="RG18"/>
      <c r="SA18" s="36"/>
      <c r="SB18" s="36"/>
      <c r="SC18" s="36"/>
      <c r="SD18" s="36"/>
      <c r="SE18" s="36"/>
      <c r="SF18" s="36"/>
      <c r="SG18" s="36"/>
      <c r="SH18" s="36"/>
      <c r="TC18" s="36"/>
      <c r="TD18" s="36"/>
      <c r="TE18" s="36"/>
      <c r="TF18" s="36"/>
      <c r="TG18" s="36"/>
      <c r="TH18" s="36"/>
      <c r="TI18" s="36"/>
      <c r="TJ18" s="36"/>
    </row>
    <row r="19" spans="1:530" ht="17" x14ac:dyDescent="0.2">
      <c r="B19" s="23" t="s">
        <v>53</v>
      </c>
      <c r="R19" s="10"/>
      <c r="S19" s="10"/>
      <c r="T19" s="10"/>
      <c r="AP19" s="4"/>
      <c r="AW19" s="42">
        <v>8.6</v>
      </c>
      <c r="BS19" s="4"/>
      <c r="BZ19" s="42">
        <v>8.6</v>
      </c>
      <c r="CV19" s="4"/>
      <c r="DC19" s="42">
        <v>8.6</v>
      </c>
      <c r="EA19" s="4"/>
      <c r="EH19" s="42">
        <v>8.6</v>
      </c>
      <c r="FC19" s="4"/>
      <c r="FJ19" s="42">
        <v>8.6</v>
      </c>
      <c r="GE19" s="4"/>
      <c r="GL19" s="42">
        <v>8.6</v>
      </c>
      <c r="HG19" s="4"/>
      <c r="HN19" s="42">
        <v>8.6</v>
      </c>
      <c r="II19" s="4"/>
      <c r="IP19" s="42">
        <v>8.6</v>
      </c>
      <c r="JK19" s="4"/>
      <c r="JR19" s="42">
        <v>8.6</v>
      </c>
      <c r="KM19" s="4"/>
      <c r="KT19" s="42">
        <v>8.6</v>
      </c>
      <c r="LO19" s="4"/>
      <c r="LV19" s="42">
        <v>8.6</v>
      </c>
      <c r="MQ19" s="4"/>
      <c r="MX19" s="42">
        <v>8.6</v>
      </c>
      <c r="NS19" s="4"/>
      <c r="NZ19" s="42">
        <v>8.6</v>
      </c>
      <c r="OU19" s="4"/>
      <c r="PB19" s="42">
        <v>8.6</v>
      </c>
      <c r="PW19" s="4"/>
      <c r="QD19" s="42">
        <v>8.6</v>
      </c>
      <c r="QY19" s="4"/>
      <c r="RF19" s="42">
        <v>8.6</v>
      </c>
      <c r="RG19"/>
      <c r="SA19" s="4"/>
      <c r="SB19" s="36"/>
      <c r="SC19" s="36"/>
      <c r="SD19" s="36"/>
      <c r="SE19" s="36"/>
      <c r="SF19" s="36"/>
      <c r="SG19" s="36"/>
      <c r="SH19" s="42">
        <v>8.6</v>
      </c>
      <c r="TC19" s="4"/>
      <c r="TD19" s="36"/>
      <c r="TE19" s="36"/>
      <c r="TF19" s="36"/>
      <c r="TG19" s="36"/>
      <c r="TH19" s="36"/>
      <c r="TI19" s="36"/>
      <c r="TJ19" s="42">
        <v>8.6</v>
      </c>
    </row>
    <row r="20" spans="1:530" ht="17" x14ac:dyDescent="0.2">
      <c r="B20" s="30" t="s">
        <v>52</v>
      </c>
      <c r="R20" s="10"/>
      <c r="S20" s="10"/>
      <c r="T20" s="10"/>
      <c r="AP20" s="4"/>
      <c r="AW20" s="52">
        <v>12.9</v>
      </c>
      <c r="BS20" s="4"/>
      <c r="BZ20" s="52">
        <v>12.9</v>
      </c>
      <c r="CV20" s="4"/>
      <c r="DC20" s="52">
        <v>12.9</v>
      </c>
      <c r="EA20" s="4"/>
      <c r="EH20" s="52">
        <v>12.9</v>
      </c>
      <c r="FC20" s="4"/>
      <c r="FJ20" s="52">
        <v>12.9</v>
      </c>
      <c r="GE20" s="4"/>
      <c r="GL20" s="52">
        <v>12.9</v>
      </c>
      <c r="HG20" s="4"/>
      <c r="HN20" s="52">
        <v>12.9</v>
      </c>
      <c r="II20" s="4"/>
      <c r="IP20" s="52">
        <v>12.9</v>
      </c>
      <c r="JK20" s="4"/>
      <c r="JR20" s="52">
        <v>12.9</v>
      </c>
      <c r="KM20" s="4"/>
      <c r="KT20" s="52">
        <v>12.9</v>
      </c>
      <c r="LO20" s="4"/>
      <c r="LV20" s="52">
        <v>12.9</v>
      </c>
      <c r="MQ20" s="4"/>
      <c r="MX20" s="52">
        <v>12.9</v>
      </c>
      <c r="NS20" s="4"/>
      <c r="NZ20" s="52">
        <v>12.9</v>
      </c>
      <c r="OU20" s="4"/>
      <c r="PB20" s="52">
        <v>12.9</v>
      </c>
      <c r="PW20" s="4"/>
      <c r="QD20" s="52">
        <v>12.9</v>
      </c>
      <c r="QY20" s="4"/>
      <c r="RF20" s="52">
        <v>12.9</v>
      </c>
      <c r="RG20"/>
      <c r="SA20" s="4"/>
      <c r="SB20" s="36"/>
      <c r="SC20" s="36"/>
      <c r="SD20" s="36"/>
      <c r="SE20" s="36"/>
      <c r="SF20" s="36"/>
      <c r="SG20" s="36"/>
      <c r="SH20" s="52">
        <v>12.9</v>
      </c>
      <c r="TC20" s="4"/>
      <c r="TD20" s="36"/>
      <c r="TE20" s="36"/>
      <c r="TF20" s="36"/>
      <c r="TG20" s="36"/>
      <c r="TH20" s="36"/>
      <c r="TI20" s="36"/>
      <c r="TJ20" s="52">
        <v>12.9</v>
      </c>
    </row>
    <row r="21" spans="1:530" ht="17" x14ac:dyDescent="0.2">
      <c r="A21" s="5"/>
      <c r="B21" s="31" t="s">
        <v>65</v>
      </c>
      <c r="C21" s="20"/>
      <c r="R21" s="10"/>
      <c r="S21" s="10"/>
      <c r="T21" s="10"/>
      <c r="AP21" s="4"/>
      <c r="AW21" s="44">
        <v>15.1</v>
      </c>
      <c r="BS21" s="4"/>
      <c r="BZ21" s="44">
        <v>15.1</v>
      </c>
      <c r="CV21" s="4"/>
      <c r="DC21" s="44">
        <v>15.1</v>
      </c>
      <c r="EA21" s="4"/>
      <c r="EH21" s="44">
        <v>15.1</v>
      </c>
      <c r="FC21" s="4"/>
      <c r="FJ21" s="44">
        <v>15.1</v>
      </c>
      <c r="GE21" s="4"/>
      <c r="GL21" s="44">
        <v>15.1</v>
      </c>
      <c r="HG21" s="4"/>
      <c r="HN21" s="44">
        <v>15.1</v>
      </c>
      <c r="II21" s="4"/>
      <c r="IP21" s="44">
        <v>15.1</v>
      </c>
      <c r="JK21" s="4"/>
      <c r="JR21" s="44">
        <v>15.1</v>
      </c>
      <c r="KM21" s="4"/>
      <c r="KT21" s="44">
        <v>15.1</v>
      </c>
      <c r="LO21" s="4"/>
      <c r="LV21" s="44">
        <v>15.1</v>
      </c>
      <c r="MQ21" s="4"/>
      <c r="MX21" s="44">
        <v>15.1</v>
      </c>
      <c r="NS21" s="4"/>
      <c r="NZ21" s="44">
        <v>15.1</v>
      </c>
      <c r="OU21" s="4"/>
      <c r="PB21" s="44">
        <v>15.1</v>
      </c>
      <c r="PW21" s="4"/>
      <c r="QD21" s="44">
        <v>15.1</v>
      </c>
      <c r="QY21" s="4"/>
      <c r="RF21" s="44">
        <v>15.1</v>
      </c>
      <c r="RG21"/>
      <c r="SA21" s="4"/>
      <c r="SB21" s="36"/>
      <c r="SC21" s="36"/>
      <c r="SD21" s="36"/>
      <c r="SE21" s="36"/>
      <c r="SF21" s="36"/>
      <c r="SG21" s="36"/>
      <c r="SH21" s="44">
        <v>15.1</v>
      </c>
      <c r="TC21" s="4"/>
      <c r="TD21" s="36"/>
      <c r="TE21" s="36"/>
      <c r="TF21" s="36"/>
      <c r="TG21" s="36"/>
      <c r="TH21" s="36"/>
      <c r="TI21" s="36"/>
      <c r="TJ21" s="44">
        <v>15.1</v>
      </c>
    </row>
    <row r="22" spans="1:530" ht="17" x14ac:dyDescent="0.2">
      <c r="A22" s="5"/>
      <c r="B22" s="35" t="s">
        <v>78</v>
      </c>
      <c r="C22" s="20"/>
      <c r="R22" s="10"/>
      <c r="S22" s="10"/>
      <c r="T22" s="10"/>
      <c r="AP22" s="4"/>
      <c r="AW22" s="45">
        <v>15.1</v>
      </c>
      <c r="BS22" s="4"/>
      <c r="BZ22" s="45">
        <v>15.1</v>
      </c>
      <c r="CV22" s="4"/>
      <c r="DC22" s="45">
        <v>15.1</v>
      </c>
      <c r="EA22" s="4"/>
      <c r="EH22" s="45">
        <v>15.1</v>
      </c>
      <c r="FC22" s="4"/>
      <c r="FJ22" s="45">
        <v>15.1</v>
      </c>
      <c r="GE22" s="4"/>
      <c r="GL22" s="45">
        <v>15.1</v>
      </c>
      <c r="HG22" s="4"/>
      <c r="HN22" s="45">
        <v>15.1</v>
      </c>
      <c r="II22" s="4"/>
      <c r="IP22" s="45">
        <v>15.1</v>
      </c>
      <c r="JK22" s="4"/>
      <c r="JR22" s="45">
        <v>15.1</v>
      </c>
      <c r="KM22" s="4"/>
      <c r="KT22" s="45">
        <v>15.1</v>
      </c>
      <c r="LO22" s="4"/>
      <c r="LV22" s="45">
        <v>15.1</v>
      </c>
      <c r="MQ22" s="4"/>
      <c r="MX22" s="45">
        <v>15.1</v>
      </c>
      <c r="NS22" s="4"/>
      <c r="NZ22" s="45">
        <v>15.1</v>
      </c>
      <c r="OU22" s="4"/>
      <c r="PB22" s="45">
        <v>15.1</v>
      </c>
      <c r="PW22" s="4"/>
      <c r="QD22" s="45">
        <v>15.1</v>
      </c>
      <c r="QY22" s="4"/>
      <c r="RF22" s="45">
        <v>15.1</v>
      </c>
      <c r="RG22"/>
      <c r="SA22" s="4"/>
      <c r="SB22" s="36"/>
      <c r="SC22" s="36"/>
      <c r="SD22" s="36"/>
      <c r="SE22" s="36"/>
      <c r="SF22" s="36"/>
      <c r="SG22" s="36"/>
      <c r="SH22" s="45">
        <v>15.1</v>
      </c>
      <c r="TC22" s="4"/>
      <c r="TD22" s="36"/>
      <c r="TE22" s="36"/>
      <c r="TF22" s="36"/>
      <c r="TG22" s="36"/>
      <c r="TH22" s="36"/>
      <c r="TI22" s="36"/>
      <c r="TJ22" s="45">
        <v>15.1</v>
      </c>
    </row>
    <row r="23" spans="1:530" ht="17" x14ac:dyDescent="0.2">
      <c r="A23" s="5"/>
      <c r="B23" s="34" t="s">
        <v>50</v>
      </c>
      <c r="C23" s="20"/>
      <c r="R23" s="10"/>
      <c r="S23" s="10"/>
      <c r="T23" s="10"/>
      <c r="AP23" s="4"/>
      <c r="AW23" s="46">
        <v>43</v>
      </c>
      <c r="BS23" s="4"/>
      <c r="BZ23" s="46">
        <v>43</v>
      </c>
      <c r="CV23" s="4"/>
      <c r="DC23" s="46">
        <v>43</v>
      </c>
      <c r="EA23" s="4"/>
      <c r="EH23" s="46">
        <v>43</v>
      </c>
      <c r="FC23" s="4"/>
      <c r="FJ23" s="46">
        <v>43</v>
      </c>
      <c r="GE23" s="4"/>
      <c r="GL23" s="46">
        <v>43</v>
      </c>
      <c r="HG23" s="4"/>
      <c r="HN23" s="46">
        <v>43</v>
      </c>
      <c r="II23" s="4"/>
      <c r="IP23" s="46">
        <v>43</v>
      </c>
      <c r="JK23" s="4"/>
      <c r="JR23" s="46">
        <v>43</v>
      </c>
      <c r="KM23" s="4"/>
      <c r="KT23" s="46">
        <v>43</v>
      </c>
      <c r="LO23" s="4"/>
      <c r="LV23" s="46">
        <v>43</v>
      </c>
      <c r="MQ23" s="4"/>
      <c r="MX23" s="46">
        <v>43</v>
      </c>
      <c r="NS23" s="4"/>
      <c r="NZ23" s="46">
        <v>43</v>
      </c>
      <c r="OU23" s="4"/>
      <c r="PB23" s="46">
        <v>43</v>
      </c>
      <c r="PW23" s="4"/>
      <c r="QD23" s="46">
        <v>43</v>
      </c>
      <c r="QY23" s="4"/>
      <c r="RF23" s="46">
        <v>43</v>
      </c>
      <c r="RG23"/>
      <c r="SA23" s="4"/>
      <c r="SB23" s="36"/>
      <c r="SC23" s="36"/>
      <c r="SD23" s="36"/>
      <c r="SE23" s="36"/>
      <c r="SF23" s="36"/>
      <c r="SG23" s="36"/>
      <c r="SH23" s="46">
        <v>43</v>
      </c>
      <c r="TC23" s="4"/>
      <c r="TD23" s="36"/>
      <c r="TE23" s="36"/>
      <c r="TF23" s="36"/>
      <c r="TG23" s="36"/>
      <c r="TH23" s="36"/>
      <c r="TI23" s="36"/>
      <c r="TJ23" s="46">
        <v>43</v>
      </c>
    </row>
    <row r="24" spans="1:530" ht="17" x14ac:dyDescent="0.2">
      <c r="A24" s="5"/>
      <c r="B24" s="24" t="s">
        <v>51</v>
      </c>
      <c r="C24" s="20"/>
      <c r="R24" s="10"/>
      <c r="S24" s="10"/>
      <c r="T24" s="10"/>
      <c r="AP24" s="4"/>
      <c r="AW24" s="47">
        <v>65.7</v>
      </c>
      <c r="BS24" s="4"/>
      <c r="BZ24" s="47">
        <v>65.7</v>
      </c>
      <c r="CV24" s="4"/>
      <c r="DC24" s="47">
        <v>65.7</v>
      </c>
      <c r="EA24" s="4"/>
      <c r="EH24" s="47">
        <v>65.7</v>
      </c>
      <c r="FC24" s="4"/>
      <c r="FJ24" s="47">
        <v>65.7</v>
      </c>
      <c r="GE24" s="4"/>
      <c r="GL24" s="47">
        <v>65.7</v>
      </c>
      <c r="HG24" s="4"/>
      <c r="HN24" s="47">
        <v>65.7</v>
      </c>
      <c r="II24" s="4"/>
      <c r="IP24" s="47">
        <v>65.7</v>
      </c>
      <c r="JK24" s="4"/>
      <c r="JR24" s="47">
        <v>65.7</v>
      </c>
      <c r="KM24" s="4"/>
      <c r="KT24" s="47">
        <v>65.7</v>
      </c>
      <c r="LO24" s="4"/>
      <c r="LV24" s="47">
        <v>65.7</v>
      </c>
      <c r="MQ24" s="4"/>
      <c r="MX24" s="47">
        <v>65.7</v>
      </c>
      <c r="NS24" s="4"/>
      <c r="NZ24" s="47">
        <v>65.7</v>
      </c>
      <c r="OU24" s="4"/>
      <c r="PB24" s="47">
        <v>65.7</v>
      </c>
      <c r="PW24" s="4"/>
      <c r="QD24" s="47">
        <v>65.7</v>
      </c>
      <c r="QY24" s="4"/>
      <c r="RF24" s="47">
        <v>65.7</v>
      </c>
      <c r="RG24"/>
      <c r="SA24" s="4"/>
      <c r="SB24" s="36"/>
      <c r="SC24" s="36"/>
      <c r="SD24" s="36"/>
      <c r="SE24" s="36"/>
      <c r="SF24" s="36"/>
      <c r="SG24" s="36"/>
      <c r="SH24" s="47">
        <v>65.7</v>
      </c>
      <c r="TC24" s="4"/>
      <c r="TD24" s="36"/>
      <c r="TE24" s="36"/>
      <c r="TF24" s="36"/>
      <c r="TG24" s="36"/>
      <c r="TH24" s="36"/>
      <c r="TI24" s="36"/>
      <c r="TJ24" s="47">
        <v>65.7</v>
      </c>
    </row>
    <row r="25" spans="1:530" ht="17" x14ac:dyDescent="0.2">
      <c r="A25" s="5"/>
      <c r="B25" s="33" t="s">
        <v>64</v>
      </c>
      <c r="C25" s="20"/>
      <c r="R25" s="10"/>
      <c r="S25" s="10"/>
      <c r="T25" s="10"/>
      <c r="AP25" s="4"/>
      <c r="AW25" s="48">
        <v>68.099999999999994</v>
      </c>
      <c r="BS25" s="4"/>
      <c r="BZ25" s="48">
        <v>68.099999999999994</v>
      </c>
      <c r="CV25" s="4"/>
      <c r="DC25" s="48">
        <v>68.099999999999994</v>
      </c>
      <c r="EA25" s="4"/>
      <c r="EH25" s="48">
        <v>68.099999999999994</v>
      </c>
      <c r="FC25" s="4"/>
      <c r="FJ25" s="48">
        <v>68.099999999999994</v>
      </c>
      <c r="GE25" s="4"/>
      <c r="GL25" s="48">
        <v>68.099999999999994</v>
      </c>
      <c r="HG25" s="4"/>
      <c r="HN25" s="48">
        <v>68.099999999999994</v>
      </c>
      <c r="II25" s="4"/>
      <c r="IP25" s="48">
        <v>68.099999999999994</v>
      </c>
      <c r="JK25" s="4"/>
      <c r="JR25" s="48">
        <v>68.099999999999994</v>
      </c>
      <c r="KM25" s="4"/>
      <c r="KT25" s="48">
        <v>68.099999999999994</v>
      </c>
      <c r="LO25" s="4"/>
      <c r="LV25" s="48">
        <v>68.099999999999994</v>
      </c>
      <c r="MQ25" s="4"/>
      <c r="MX25" s="48">
        <v>68.099999999999994</v>
      </c>
      <c r="NS25" s="4"/>
      <c r="NZ25" s="48">
        <v>68.099999999999994</v>
      </c>
      <c r="OU25" s="4"/>
      <c r="PB25" s="48">
        <v>68.099999999999994</v>
      </c>
      <c r="PW25" s="4"/>
      <c r="QD25" s="48">
        <v>68.099999999999994</v>
      </c>
      <c r="QY25" s="4"/>
      <c r="RF25" s="48">
        <v>68.099999999999994</v>
      </c>
      <c r="RG25"/>
      <c r="SA25" s="4"/>
      <c r="SB25" s="36"/>
      <c r="SC25" s="36"/>
      <c r="SD25" s="36"/>
      <c r="SE25" s="36"/>
      <c r="SF25" s="36"/>
      <c r="SG25" s="36"/>
      <c r="SH25" s="48">
        <v>68.099999999999994</v>
      </c>
      <c r="TC25" s="4"/>
      <c r="TD25" s="36"/>
      <c r="TE25" s="36"/>
      <c r="TF25" s="36"/>
      <c r="TG25" s="36"/>
      <c r="TH25" s="36"/>
      <c r="TI25" s="36"/>
      <c r="TJ25" s="48">
        <v>68.099999999999994</v>
      </c>
    </row>
    <row r="26" spans="1:530" ht="17" x14ac:dyDescent="0.2">
      <c r="A26" s="5"/>
      <c r="B26" s="25" t="s">
        <v>34</v>
      </c>
      <c r="C26" s="20"/>
      <c r="R26" s="10"/>
      <c r="S26" s="10"/>
      <c r="T26" s="10"/>
      <c r="AP26" s="4"/>
      <c r="AW26" s="49">
        <v>69.900000000000006</v>
      </c>
      <c r="BS26" s="4"/>
      <c r="BZ26" s="49">
        <v>69.900000000000006</v>
      </c>
      <c r="CV26" s="4"/>
      <c r="DC26" s="49">
        <v>69.900000000000006</v>
      </c>
      <c r="EA26" s="4"/>
      <c r="EH26" s="49">
        <v>69.900000000000006</v>
      </c>
      <c r="FC26" s="4"/>
      <c r="FJ26" s="49">
        <v>69.900000000000006</v>
      </c>
      <c r="GE26" s="4"/>
      <c r="GL26" s="49">
        <v>69.900000000000006</v>
      </c>
      <c r="HG26" s="4"/>
      <c r="HN26" s="49">
        <v>69.900000000000006</v>
      </c>
      <c r="II26" s="4"/>
      <c r="IP26" s="49">
        <v>69.900000000000006</v>
      </c>
      <c r="JK26" s="4"/>
      <c r="JR26" s="49">
        <v>69.900000000000006</v>
      </c>
      <c r="KM26" s="4"/>
      <c r="KT26" s="49">
        <v>69.900000000000006</v>
      </c>
      <c r="LO26" s="4"/>
      <c r="LV26" s="49">
        <v>69.900000000000006</v>
      </c>
      <c r="MQ26" s="4"/>
      <c r="MX26" s="49">
        <v>69.900000000000006</v>
      </c>
      <c r="NS26" s="4"/>
      <c r="NZ26" s="49">
        <v>69.900000000000006</v>
      </c>
      <c r="OU26" s="4"/>
      <c r="PB26" s="49">
        <v>69.900000000000006</v>
      </c>
      <c r="PW26" s="4"/>
      <c r="QD26" s="49">
        <v>69.900000000000006</v>
      </c>
      <c r="QY26" s="4"/>
      <c r="RF26" s="49">
        <v>69.900000000000006</v>
      </c>
      <c r="RG26"/>
      <c r="SA26" s="4"/>
      <c r="SB26" s="36"/>
      <c r="SC26" s="36"/>
      <c r="SD26" s="36"/>
      <c r="SE26" s="36"/>
      <c r="SF26" s="36"/>
      <c r="SG26" s="36"/>
      <c r="SH26" s="49">
        <v>69.900000000000006</v>
      </c>
      <c r="TC26" s="4"/>
      <c r="TD26" s="36"/>
      <c r="TE26" s="36"/>
      <c r="TF26" s="36"/>
      <c r="TG26" s="36"/>
      <c r="TH26" s="36"/>
      <c r="TI26" s="36"/>
      <c r="TJ26" s="49">
        <v>69.900000000000006</v>
      </c>
    </row>
    <row r="27" spans="1:530" x14ac:dyDescent="0.2">
      <c r="B27" s="29" t="s">
        <v>56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58" priority="61" stopIfTrue="1">
      <formula>IF($AO4&lt;&gt;"",1,0)</formula>
    </cfRule>
  </conditionalFormatting>
  <conditionalFormatting sqref="AX4:BZ16">
    <cfRule type="expression" dxfId="157" priority="60" stopIfTrue="1">
      <formula>IF($BR4&lt;&gt;"",1,0)</formula>
    </cfRule>
  </conditionalFormatting>
  <conditionalFormatting sqref="M1:M3 O1:O3 K1:K1048576 Q1:Q1048576 M4:O1048576">
    <cfRule type="expression" dxfId="156" priority="57">
      <formula>IF(K1=$CA$1,1,0)</formula>
    </cfRule>
    <cfRule type="expression" dxfId="155" priority="58">
      <formula>IF(K1=$AX$1,1,0)</formula>
    </cfRule>
    <cfRule type="expression" dxfId="154" priority="59">
      <formula>IF(K1=$U$1,1,0)</formula>
    </cfRule>
  </conditionalFormatting>
  <conditionalFormatting sqref="CA4:DC16">
    <cfRule type="expression" dxfId="153" priority="56" stopIfTrue="1">
      <formula>IF($CU4&lt;&gt;"",1,0)</formula>
    </cfRule>
  </conditionalFormatting>
  <conditionalFormatting sqref="A4:A1048576">
    <cfRule type="expression" dxfId="152" priority="33">
      <formula>AND(G4="P",F4="")</formula>
    </cfRule>
    <cfRule type="expression" dxfId="151" priority="55" stopIfTrue="1">
      <formula>IF(A4&gt;8,1,0)</formula>
    </cfRule>
  </conditionalFormatting>
  <conditionalFormatting sqref="H1:H1048576">
    <cfRule type="containsText" dxfId="150" priority="50" operator="containsText" text="No DD">
      <formula>NOT(ISERROR(SEARCH("No DD",H1)))</formula>
    </cfRule>
    <cfRule type="containsText" dxfId="149" priority="51" operator="containsText" text="Merit">
      <formula>NOT(ISERROR(SEARCH("Merit",H1)))</formula>
    </cfRule>
    <cfRule type="containsText" dxfId="148" priority="52" operator="containsText" text="Excellence">
      <formula>NOT(ISERROR(SEARCH("Excellence",H1)))</formula>
    </cfRule>
    <cfRule type="containsText" dxfId="147" priority="53" operator="containsText" text="Worlds Team">
      <formula>NOT(ISERROR(SEARCH("Worlds Team",H1)))</formula>
    </cfRule>
    <cfRule type="containsText" dxfId="146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145" priority="47" operator="between">
      <formula>AW$26</formula>
      <formula>1000</formula>
    </cfRule>
    <cfRule type="cellIs" dxfId="144" priority="48" operator="between">
      <formula>AW$25</formula>
      <formula>AW$26</formula>
    </cfRule>
    <cfRule type="cellIs" dxfId="143" priority="49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42" priority="89464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41" priority="89509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40" priority="89554" operator="between">
      <formula>AW$19</formula>
      <formula>AW$20</formula>
    </cfRule>
    <cfRule type="cellIs" dxfId="139" priority="89555" operator="between">
      <formula>AW$20</formula>
      <formula>AW$21</formula>
    </cfRule>
    <cfRule type="cellIs" dxfId="138" priority="89556" operator="between">
      <formula>AW$21</formula>
      <formula>AW$22</formula>
    </cfRule>
    <cfRule type="cellIs" dxfId="137" priority="89557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1 QC48:QC1048576">
    <cfRule type="cellIs" dxfId="136" priority="89734" operator="between">
      <formula>AW$23</formula>
      <formula>AW$24</formula>
    </cfRule>
    <cfRule type="cellIs" dxfId="135" priority="89735" operator="between">
      <formula>AW$24</formula>
      <formula>AW$25</formula>
    </cfRule>
    <cfRule type="cellIs" dxfId="134" priority="89736" operator="between">
      <formula>AW$25</formula>
      <formula>AW$26</formula>
    </cfRule>
    <cfRule type="cellIs" dxfId="133" priority="89737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32" priority="89914" operator="between">
      <formula>AW$22</formula>
      <formula>1000</formula>
    </cfRule>
    <cfRule type="cellIs" dxfId="131" priority="89915" operator="between">
      <formula>AW$21</formula>
      <formula>AW$22</formula>
    </cfRule>
    <cfRule type="cellIs" dxfId="130" priority="89916" operator="between">
      <formula>AW$20</formula>
      <formula>AW$21</formula>
    </cfRule>
  </conditionalFormatting>
  <conditionalFormatting sqref="RC1:RC26 SE1:SE26">
    <cfRule type="cellIs" dxfId="129" priority="30" operator="between">
      <formula>RF$26</formula>
      <formula>1000</formula>
    </cfRule>
    <cfRule type="cellIs" dxfId="128" priority="31" operator="between">
      <formula>RF$25</formula>
      <formula>RF$26</formula>
    </cfRule>
    <cfRule type="cellIs" dxfId="127" priority="32" operator="between">
      <formula>RF$24</formula>
      <formula>RF$25</formula>
    </cfRule>
  </conditionalFormatting>
  <conditionalFormatting sqref="SA1:SA26 QY1:QY26">
    <cfRule type="cellIs" dxfId="126" priority="29" operator="between">
      <formula>RF$19</formula>
      <formula>1000</formula>
    </cfRule>
  </conditionalFormatting>
  <conditionalFormatting sqref="SB1:SB26 QZ1:QZ26">
    <cfRule type="cellIs" dxfId="125" priority="28" operator="between">
      <formula>RF$23</formula>
      <formula>1000</formula>
    </cfRule>
  </conditionalFormatting>
  <conditionalFormatting sqref="RD1:RD26 SF1:SF26">
    <cfRule type="cellIs" dxfId="124" priority="24" operator="between">
      <formula>RF$19</formula>
      <formula>RF$20</formula>
    </cfRule>
    <cfRule type="cellIs" dxfId="123" priority="25" operator="between">
      <formula>RF$20</formula>
      <formula>RF$21</formula>
    </cfRule>
    <cfRule type="cellIs" dxfId="122" priority="26" operator="between">
      <formula>RF$21</formula>
      <formula>RF$22</formula>
    </cfRule>
    <cfRule type="cellIs" dxfId="121" priority="27" operator="between">
      <formula>RF$22</formula>
      <formula>1000</formula>
    </cfRule>
  </conditionalFormatting>
  <conditionalFormatting sqref="RE1:RE26 SG1:SG26">
    <cfRule type="cellIs" dxfId="120" priority="20" operator="between">
      <formula>RF$23</formula>
      <formula>RF$24</formula>
    </cfRule>
    <cfRule type="cellIs" dxfId="119" priority="21" operator="between">
      <formula>RF$24</formula>
      <formula>RF$25</formula>
    </cfRule>
    <cfRule type="cellIs" dxfId="118" priority="22" operator="between">
      <formula>RF$25</formula>
      <formula>RF$26</formula>
    </cfRule>
    <cfRule type="cellIs" dxfId="117" priority="23" operator="between">
      <formula>RF$26</formula>
      <formula>1000</formula>
    </cfRule>
  </conditionalFormatting>
  <conditionalFormatting sqref="RB1:RB26 SD1:SD26">
    <cfRule type="cellIs" dxfId="116" priority="17" operator="between">
      <formula>RF$22</formula>
      <formula>1000</formula>
    </cfRule>
    <cfRule type="cellIs" dxfId="115" priority="18" operator="between">
      <formula>RF$21</formula>
      <formula>RF$22</formula>
    </cfRule>
    <cfRule type="cellIs" dxfId="114" priority="19" operator="between">
      <formula>RF$20</formula>
      <formula>RF$21</formula>
    </cfRule>
  </conditionalFormatting>
  <conditionalFormatting sqref="TG1:TG26">
    <cfRule type="cellIs" dxfId="113" priority="14" operator="between">
      <formula>TJ$26</formula>
      <formula>1000</formula>
    </cfRule>
    <cfRule type="cellIs" dxfId="112" priority="15" operator="between">
      <formula>TJ$25</formula>
      <formula>TJ$26</formula>
    </cfRule>
    <cfRule type="cellIs" dxfId="111" priority="16" operator="between">
      <formula>TJ$24</formula>
      <formula>TJ$25</formula>
    </cfRule>
  </conditionalFormatting>
  <conditionalFormatting sqref="TC1:TC26">
    <cfRule type="cellIs" dxfId="110" priority="13" operator="between">
      <formula>TJ$19</formula>
      <formula>1000</formula>
    </cfRule>
  </conditionalFormatting>
  <conditionalFormatting sqref="TD1:TD26">
    <cfRule type="cellIs" dxfId="109" priority="12" operator="between">
      <formula>TJ$23</formula>
      <formula>1000</formula>
    </cfRule>
  </conditionalFormatting>
  <conditionalFormatting sqref="TH1:TH26">
    <cfRule type="cellIs" dxfId="108" priority="8" operator="between">
      <formula>TJ$19</formula>
      <formula>TJ$20</formula>
    </cfRule>
    <cfRule type="cellIs" dxfId="107" priority="9" operator="between">
      <formula>TJ$20</formula>
      <formula>TJ$21</formula>
    </cfRule>
    <cfRule type="cellIs" dxfId="106" priority="10" operator="between">
      <formula>TJ$21</formula>
      <formula>TJ$22</formula>
    </cfRule>
    <cfRule type="cellIs" dxfId="105" priority="11" operator="between">
      <formula>TJ$22</formula>
      <formula>1000</formula>
    </cfRule>
  </conditionalFormatting>
  <conditionalFormatting sqref="TI1:TI26">
    <cfRule type="cellIs" dxfId="104" priority="4" operator="between">
      <formula>TJ$23</formula>
      <formula>TJ$24</formula>
    </cfRule>
    <cfRule type="cellIs" dxfId="103" priority="5" operator="between">
      <formula>TJ$24</formula>
      <formula>TJ$25</formula>
    </cfRule>
    <cfRule type="cellIs" dxfId="102" priority="6" operator="between">
      <formula>TJ$25</formula>
      <formula>TJ$26</formula>
    </cfRule>
    <cfRule type="cellIs" dxfId="101" priority="7" operator="between">
      <formula>TJ$26</formula>
      <formula>1000</formula>
    </cfRule>
  </conditionalFormatting>
  <conditionalFormatting sqref="TF1:TF26">
    <cfRule type="cellIs" dxfId="100" priority="1" operator="between">
      <formula>TJ$22</formula>
      <formula>1000</formula>
    </cfRule>
    <cfRule type="cellIs" dxfId="99" priority="2" operator="between">
      <formula>TJ$21</formula>
      <formula>TJ$22</formula>
    </cfRule>
    <cfRule type="cellIs" dxfId="98" priority="3" operator="between">
      <formula>TJ$20</formula>
      <formula>TJ$21</formula>
    </cfRule>
  </conditionalFormatting>
  <conditionalFormatting sqref="TK1:TK16">
    <cfRule type="cellIs" dxfId="97" priority="102448" operator="between">
      <formula>QD$23</formula>
      <formula>QD$24</formula>
    </cfRule>
    <cfRule type="cellIs" dxfId="96" priority="102449" operator="between">
      <formula>QD$24</formula>
      <formula>QD$25</formula>
    </cfRule>
    <cfRule type="cellIs" dxfId="95" priority="102450" operator="between">
      <formula>QD$25</formula>
      <formula>QD$26</formula>
    </cfRule>
    <cfRule type="cellIs" dxfId="94" priority="102451" operator="between">
      <formula>QD$26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8" t="s">
        <v>11</v>
      </c>
      <c r="H1" s="67" t="s">
        <v>12</v>
      </c>
      <c r="I1" s="68" t="s">
        <v>85</v>
      </c>
      <c r="J1" s="73" t="s">
        <v>116</v>
      </c>
      <c r="K1" s="69" t="s">
        <v>32</v>
      </c>
      <c r="L1" s="73" t="s">
        <v>117</v>
      </c>
      <c r="M1" s="69" t="s">
        <v>32</v>
      </c>
      <c r="N1" s="73" t="s">
        <v>118</v>
      </c>
      <c r="O1" s="69" t="s">
        <v>32</v>
      </c>
      <c r="P1" s="69" t="s">
        <v>13</v>
      </c>
      <c r="Q1" s="69" t="s">
        <v>32</v>
      </c>
      <c r="R1" s="72" t="s">
        <v>14</v>
      </c>
      <c r="S1" s="69" t="s">
        <v>33</v>
      </c>
      <c r="T1" s="69" t="s">
        <v>32</v>
      </c>
      <c r="U1" s="70" t="s">
        <v>197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266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62</v>
      </c>
      <c r="DE1" s="76"/>
      <c r="DF1" s="76"/>
      <c r="DG1" s="70" t="s">
        <v>192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216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257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258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279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278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5" t="s">
        <v>66</v>
      </c>
      <c r="TL1" s="75"/>
      <c r="TM1" s="75"/>
      <c r="TN1" s="75"/>
      <c r="TO1" s="75"/>
      <c r="TP1" s="75"/>
      <c r="TQ1" s="75"/>
      <c r="TR1" s="75"/>
      <c r="TS1" s="75"/>
      <c r="TT1" s="75"/>
      <c r="TU1" s="75"/>
      <c r="TV1" s="75"/>
      <c r="TW1" s="75"/>
      <c r="TX1" s="75"/>
      <c r="TY1" s="75"/>
      <c r="TZ1" s="75"/>
      <c r="UA1" s="75"/>
      <c r="UB1" s="75"/>
      <c r="UC1" s="75"/>
      <c r="UD1" s="75"/>
      <c r="UE1" s="75"/>
      <c r="UF1" s="75"/>
      <c r="UG1" s="75"/>
      <c r="UH1" s="75"/>
      <c r="UI1" s="75"/>
      <c r="UJ1" s="75"/>
      <c r="UK1" s="75"/>
      <c r="UL1" s="75"/>
      <c r="UM1" s="75"/>
    </row>
    <row r="2" spans="1:559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108</v>
      </c>
      <c r="V2" s="71"/>
      <c r="W2" s="71"/>
      <c r="X2" s="71"/>
      <c r="Y2" s="71" t="s">
        <v>109</v>
      </c>
      <c r="Z2" s="71"/>
      <c r="AA2" s="71"/>
      <c r="AB2" s="71"/>
      <c r="AC2" s="71" t="s">
        <v>110</v>
      </c>
      <c r="AD2" s="71"/>
      <c r="AE2" s="71"/>
      <c r="AF2" s="71"/>
      <c r="AG2" s="71" t="s">
        <v>111</v>
      </c>
      <c r="AH2" s="71"/>
      <c r="AI2" s="71"/>
      <c r="AJ2" s="71"/>
      <c r="AK2" s="78" t="s">
        <v>112</v>
      </c>
      <c r="AL2" s="78"/>
      <c r="AM2" s="78"/>
      <c r="AN2" s="78"/>
      <c r="AO2" s="14"/>
      <c r="AP2" s="14" t="s">
        <v>113</v>
      </c>
      <c r="AQ2" s="14" t="s">
        <v>114</v>
      </c>
      <c r="AR2" s="14" t="s">
        <v>110</v>
      </c>
      <c r="AS2" s="14" t="s">
        <v>119</v>
      </c>
      <c r="AT2" s="14" t="s">
        <v>24</v>
      </c>
      <c r="AU2" s="14" t="s">
        <v>68</v>
      </c>
      <c r="AV2" s="14" t="s">
        <v>115</v>
      </c>
      <c r="AW2" s="14" t="s">
        <v>18</v>
      </c>
      <c r="AX2" s="74" t="s">
        <v>108</v>
      </c>
      <c r="AY2" s="74"/>
      <c r="AZ2" s="74"/>
      <c r="BA2" s="74"/>
      <c r="BB2" s="74" t="s">
        <v>109</v>
      </c>
      <c r="BC2" s="74"/>
      <c r="BD2" s="74"/>
      <c r="BE2" s="74"/>
      <c r="BF2" s="74" t="s">
        <v>110</v>
      </c>
      <c r="BG2" s="74"/>
      <c r="BH2" s="74"/>
      <c r="BI2" s="74"/>
      <c r="BJ2" s="74" t="s">
        <v>111</v>
      </c>
      <c r="BK2" s="74"/>
      <c r="BL2" s="74"/>
      <c r="BM2" s="74"/>
      <c r="BN2" s="77" t="s">
        <v>112</v>
      </c>
      <c r="BO2" s="77"/>
      <c r="BP2" s="77"/>
      <c r="BQ2" s="77"/>
      <c r="BR2" s="13"/>
      <c r="BS2" s="13" t="s">
        <v>113</v>
      </c>
      <c r="BT2" s="13" t="s">
        <v>114</v>
      </c>
      <c r="BU2" s="13" t="s">
        <v>110</v>
      </c>
      <c r="BV2" s="13" t="s">
        <v>119</v>
      </c>
      <c r="BW2" s="13" t="s">
        <v>24</v>
      </c>
      <c r="BX2" s="13" t="s">
        <v>68</v>
      </c>
      <c r="BY2" s="13" t="s">
        <v>115</v>
      </c>
      <c r="BZ2" s="13" t="s">
        <v>18</v>
      </c>
      <c r="CA2" s="71" t="s">
        <v>108</v>
      </c>
      <c r="CB2" s="71"/>
      <c r="CC2" s="71"/>
      <c r="CD2" s="71"/>
      <c r="CE2" s="71" t="s">
        <v>109</v>
      </c>
      <c r="CF2" s="71"/>
      <c r="CG2" s="71"/>
      <c r="CH2" s="71"/>
      <c r="CI2" s="71" t="s">
        <v>110</v>
      </c>
      <c r="CJ2" s="71"/>
      <c r="CK2" s="71"/>
      <c r="CL2" s="71"/>
      <c r="CM2" s="71" t="s">
        <v>111</v>
      </c>
      <c r="CN2" s="71"/>
      <c r="CO2" s="71"/>
      <c r="CP2" s="71"/>
      <c r="CQ2" s="78" t="s">
        <v>112</v>
      </c>
      <c r="CR2" s="78"/>
      <c r="CS2" s="78"/>
      <c r="CT2" s="78"/>
      <c r="CU2" s="14"/>
      <c r="CV2" s="14" t="s">
        <v>113</v>
      </c>
      <c r="CW2" s="14" t="s">
        <v>114</v>
      </c>
      <c r="CX2" s="14" t="s">
        <v>110</v>
      </c>
      <c r="CY2" s="14" t="s">
        <v>119</v>
      </c>
      <c r="CZ2" s="14" t="s">
        <v>24</v>
      </c>
      <c r="DA2" s="14" t="s">
        <v>68</v>
      </c>
      <c r="DB2" s="14" t="s">
        <v>115</v>
      </c>
      <c r="DC2" s="14" t="s">
        <v>18</v>
      </c>
      <c r="DD2" s="50" t="s">
        <v>114</v>
      </c>
      <c r="DE2" s="50" t="s">
        <v>110</v>
      </c>
      <c r="DF2" s="50" t="s">
        <v>23</v>
      </c>
      <c r="DG2" s="71" t="s">
        <v>108</v>
      </c>
      <c r="DH2" s="71"/>
      <c r="DI2" s="71"/>
      <c r="DJ2" s="71"/>
      <c r="DK2" s="71" t="s">
        <v>109</v>
      </c>
      <c r="DL2" s="71"/>
      <c r="DM2" s="71"/>
      <c r="DN2" s="71"/>
      <c r="DO2" s="71" t="s">
        <v>110</v>
      </c>
      <c r="DP2" s="71"/>
      <c r="DQ2" s="71"/>
      <c r="DR2" s="71"/>
      <c r="DS2" s="71" t="s">
        <v>111</v>
      </c>
      <c r="DT2" s="71"/>
      <c r="DU2" s="71"/>
      <c r="DV2" s="71"/>
      <c r="DW2" s="79" t="s">
        <v>112</v>
      </c>
      <c r="DX2" s="79"/>
      <c r="DY2" s="79"/>
      <c r="DZ2" s="79"/>
      <c r="EA2" s="14" t="s">
        <v>113</v>
      </c>
      <c r="EB2" s="14" t="s">
        <v>114</v>
      </c>
      <c r="EC2" s="14" t="s">
        <v>110</v>
      </c>
      <c r="ED2" s="14" t="s">
        <v>119</v>
      </c>
      <c r="EE2" s="14" t="s">
        <v>24</v>
      </c>
      <c r="EF2" s="14" t="s">
        <v>68</v>
      </c>
      <c r="EG2" s="14" t="s">
        <v>115</v>
      </c>
      <c r="EH2" s="14" t="s">
        <v>18</v>
      </c>
      <c r="EI2" s="74" t="s">
        <v>108</v>
      </c>
      <c r="EJ2" s="74"/>
      <c r="EK2" s="74"/>
      <c r="EL2" s="74"/>
      <c r="EM2" s="74" t="s">
        <v>109</v>
      </c>
      <c r="EN2" s="74"/>
      <c r="EO2" s="74"/>
      <c r="EP2" s="74"/>
      <c r="EQ2" s="74" t="s">
        <v>110</v>
      </c>
      <c r="ER2" s="74"/>
      <c r="ES2" s="74"/>
      <c r="ET2" s="74"/>
      <c r="EU2" s="74" t="s">
        <v>111</v>
      </c>
      <c r="EV2" s="74"/>
      <c r="EW2" s="74"/>
      <c r="EX2" s="74"/>
      <c r="EY2" s="77" t="s">
        <v>112</v>
      </c>
      <c r="EZ2" s="77"/>
      <c r="FA2" s="77"/>
      <c r="FB2" s="77"/>
      <c r="FC2" s="13" t="s">
        <v>113</v>
      </c>
      <c r="FD2" s="13" t="s">
        <v>114</v>
      </c>
      <c r="FE2" s="13" t="s">
        <v>110</v>
      </c>
      <c r="FF2" s="13" t="s">
        <v>119</v>
      </c>
      <c r="FG2" s="13" t="s">
        <v>24</v>
      </c>
      <c r="FH2" s="13" t="s">
        <v>68</v>
      </c>
      <c r="FI2" s="13" t="s">
        <v>115</v>
      </c>
      <c r="FJ2" s="13" t="s">
        <v>18</v>
      </c>
      <c r="FK2" s="71" t="s">
        <v>108</v>
      </c>
      <c r="FL2" s="71"/>
      <c r="FM2" s="71"/>
      <c r="FN2" s="71"/>
      <c r="FO2" s="71" t="s">
        <v>109</v>
      </c>
      <c r="FP2" s="71"/>
      <c r="FQ2" s="71"/>
      <c r="FR2" s="71"/>
      <c r="FS2" s="71" t="s">
        <v>110</v>
      </c>
      <c r="FT2" s="71"/>
      <c r="FU2" s="71"/>
      <c r="FV2" s="71"/>
      <c r="FW2" s="71" t="s">
        <v>111</v>
      </c>
      <c r="FX2" s="71"/>
      <c r="FY2" s="71"/>
      <c r="FZ2" s="71"/>
      <c r="GA2" s="79" t="s">
        <v>112</v>
      </c>
      <c r="GB2" s="79"/>
      <c r="GC2" s="79"/>
      <c r="GD2" s="79"/>
      <c r="GE2" s="14" t="s">
        <v>113</v>
      </c>
      <c r="GF2" s="14" t="s">
        <v>114</v>
      </c>
      <c r="GG2" s="14" t="s">
        <v>110</v>
      </c>
      <c r="GH2" s="14" t="s">
        <v>119</v>
      </c>
      <c r="GI2" s="14" t="s">
        <v>24</v>
      </c>
      <c r="GJ2" s="14" t="s">
        <v>68</v>
      </c>
      <c r="GK2" s="14" t="s">
        <v>115</v>
      </c>
      <c r="GL2" s="14" t="s">
        <v>18</v>
      </c>
      <c r="GM2" s="74" t="s">
        <v>108</v>
      </c>
      <c r="GN2" s="74"/>
      <c r="GO2" s="74"/>
      <c r="GP2" s="74"/>
      <c r="GQ2" s="74" t="s">
        <v>109</v>
      </c>
      <c r="GR2" s="74"/>
      <c r="GS2" s="74"/>
      <c r="GT2" s="74"/>
      <c r="GU2" s="74" t="s">
        <v>110</v>
      </c>
      <c r="GV2" s="74"/>
      <c r="GW2" s="74"/>
      <c r="GX2" s="74"/>
      <c r="GY2" s="74" t="s">
        <v>111</v>
      </c>
      <c r="GZ2" s="74"/>
      <c r="HA2" s="74"/>
      <c r="HB2" s="74"/>
      <c r="HC2" s="77" t="s">
        <v>112</v>
      </c>
      <c r="HD2" s="77"/>
      <c r="HE2" s="77"/>
      <c r="HF2" s="77"/>
      <c r="HG2" s="13" t="s">
        <v>113</v>
      </c>
      <c r="HH2" s="13" t="s">
        <v>114</v>
      </c>
      <c r="HI2" s="13" t="s">
        <v>110</v>
      </c>
      <c r="HJ2" s="13" t="s">
        <v>119</v>
      </c>
      <c r="HK2" s="13" t="s">
        <v>24</v>
      </c>
      <c r="HL2" s="13" t="s">
        <v>68</v>
      </c>
      <c r="HM2" s="13" t="s">
        <v>115</v>
      </c>
      <c r="HN2" s="13" t="s">
        <v>18</v>
      </c>
      <c r="HO2" s="71" t="s">
        <v>108</v>
      </c>
      <c r="HP2" s="71"/>
      <c r="HQ2" s="71"/>
      <c r="HR2" s="71"/>
      <c r="HS2" s="71" t="s">
        <v>109</v>
      </c>
      <c r="HT2" s="71"/>
      <c r="HU2" s="71"/>
      <c r="HV2" s="71"/>
      <c r="HW2" s="71" t="s">
        <v>110</v>
      </c>
      <c r="HX2" s="71"/>
      <c r="HY2" s="71"/>
      <c r="HZ2" s="71"/>
      <c r="IA2" s="71" t="s">
        <v>111</v>
      </c>
      <c r="IB2" s="71"/>
      <c r="IC2" s="71"/>
      <c r="ID2" s="71"/>
      <c r="IE2" s="79" t="s">
        <v>112</v>
      </c>
      <c r="IF2" s="79"/>
      <c r="IG2" s="79"/>
      <c r="IH2" s="79"/>
      <c r="II2" s="14" t="s">
        <v>113</v>
      </c>
      <c r="IJ2" s="14" t="s">
        <v>114</v>
      </c>
      <c r="IK2" s="14" t="s">
        <v>110</v>
      </c>
      <c r="IL2" s="14" t="s">
        <v>119</v>
      </c>
      <c r="IM2" s="14" t="s">
        <v>24</v>
      </c>
      <c r="IN2" s="14" t="s">
        <v>68</v>
      </c>
      <c r="IO2" s="14" t="s">
        <v>115</v>
      </c>
      <c r="IP2" s="14" t="s">
        <v>18</v>
      </c>
      <c r="IQ2" s="74" t="s">
        <v>108</v>
      </c>
      <c r="IR2" s="74"/>
      <c r="IS2" s="74"/>
      <c r="IT2" s="74"/>
      <c r="IU2" s="74" t="s">
        <v>109</v>
      </c>
      <c r="IV2" s="74"/>
      <c r="IW2" s="74"/>
      <c r="IX2" s="74"/>
      <c r="IY2" s="74" t="s">
        <v>110</v>
      </c>
      <c r="IZ2" s="74"/>
      <c r="JA2" s="74"/>
      <c r="JB2" s="74"/>
      <c r="JC2" s="74" t="s">
        <v>111</v>
      </c>
      <c r="JD2" s="74"/>
      <c r="JE2" s="74"/>
      <c r="JF2" s="74"/>
      <c r="JG2" s="77" t="s">
        <v>112</v>
      </c>
      <c r="JH2" s="77"/>
      <c r="JI2" s="77"/>
      <c r="JJ2" s="77"/>
      <c r="JK2" s="13" t="s">
        <v>113</v>
      </c>
      <c r="JL2" s="13" t="s">
        <v>114</v>
      </c>
      <c r="JM2" s="13" t="s">
        <v>110</v>
      </c>
      <c r="JN2" s="13" t="s">
        <v>119</v>
      </c>
      <c r="JO2" s="13" t="s">
        <v>24</v>
      </c>
      <c r="JP2" s="13" t="s">
        <v>68</v>
      </c>
      <c r="JQ2" s="13" t="s">
        <v>115</v>
      </c>
      <c r="JR2" s="13" t="s">
        <v>18</v>
      </c>
      <c r="JS2" s="71" t="s">
        <v>108</v>
      </c>
      <c r="JT2" s="71"/>
      <c r="JU2" s="71"/>
      <c r="JV2" s="71"/>
      <c r="JW2" s="71" t="s">
        <v>109</v>
      </c>
      <c r="JX2" s="71"/>
      <c r="JY2" s="71"/>
      <c r="JZ2" s="71"/>
      <c r="KA2" s="71" t="s">
        <v>110</v>
      </c>
      <c r="KB2" s="71"/>
      <c r="KC2" s="71"/>
      <c r="KD2" s="71"/>
      <c r="KE2" s="71" t="s">
        <v>111</v>
      </c>
      <c r="KF2" s="71"/>
      <c r="KG2" s="71"/>
      <c r="KH2" s="71"/>
      <c r="KI2" s="79" t="s">
        <v>112</v>
      </c>
      <c r="KJ2" s="79"/>
      <c r="KK2" s="79"/>
      <c r="KL2" s="79"/>
      <c r="KM2" s="14" t="s">
        <v>113</v>
      </c>
      <c r="KN2" s="14" t="s">
        <v>114</v>
      </c>
      <c r="KO2" s="14" t="s">
        <v>110</v>
      </c>
      <c r="KP2" s="14" t="s">
        <v>119</v>
      </c>
      <c r="KQ2" s="14" t="s">
        <v>24</v>
      </c>
      <c r="KR2" s="14" t="s">
        <v>68</v>
      </c>
      <c r="KS2" s="14" t="s">
        <v>115</v>
      </c>
      <c r="KT2" s="14" t="s">
        <v>18</v>
      </c>
      <c r="KU2" s="74" t="s">
        <v>108</v>
      </c>
      <c r="KV2" s="74"/>
      <c r="KW2" s="74"/>
      <c r="KX2" s="74"/>
      <c r="KY2" s="74" t="s">
        <v>109</v>
      </c>
      <c r="KZ2" s="74"/>
      <c r="LA2" s="74"/>
      <c r="LB2" s="74"/>
      <c r="LC2" s="74" t="s">
        <v>110</v>
      </c>
      <c r="LD2" s="74"/>
      <c r="LE2" s="74"/>
      <c r="LF2" s="74"/>
      <c r="LG2" s="74" t="s">
        <v>111</v>
      </c>
      <c r="LH2" s="74"/>
      <c r="LI2" s="74"/>
      <c r="LJ2" s="74"/>
      <c r="LK2" s="77" t="s">
        <v>112</v>
      </c>
      <c r="LL2" s="77"/>
      <c r="LM2" s="77"/>
      <c r="LN2" s="77"/>
      <c r="LO2" s="13" t="s">
        <v>113</v>
      </c>
      <c r="LP2" s="13" t="s">
        <v>114</v>
      </c>
      <c r="LQ2" s="13" t="s">
        <v>110</v>
      </c>
      <c r="LR2" s="13" t="s">
        <v>119</v>
      </c>
      <c r="LS2" s="13" t="s">
        <v>24</v>
      </c>
      <c r="LT2" s="13" t="s">
        <v>68</v>
      </c>
      <c r="LU2" s="13" t="s">
        <v>115</v>
      </c>
      <c r="LV2" s="13" t="s">
        <v>18</v>
      </c>
      <c r="LW2" s="71" t="s">
        <v>108</v>
      </c>
      <c r="LX2" s="71"/>
      <c r="LY2" s="71"/>
      <c r="LZ2" s="71"/>
      <c r="MA2" s="71" t="s">
        <v>109</v>
      </c>
      <c r="MB2" s="71"/>
      <c r="MC2" s="71"/>
      <c r="MD2" s="71"/>
      <c r="ME2" s="71" t="s">
        <v>110</v>
      </c>
      <c r="MF2" s="71"/>
      <c r="MG2" s="71"/>
      <c r="MH2" s="71"/>
      <c r="MI2" s="71" t="s">
        <v>111</v>
      </c>
      <c r="MJ2" s="71"/>
      <c r="MK2" s="71"/>
      <c r="ML2" s="71"/>
      <c r="MM2" s="79" t="s">
        <v>112</v>
      </c>
      <c r="MN2" s="79"/>
      <c r="MO2" s="79"/>
      <c r="MP2" s="79"/>
      <c r="MQ2" s="14" t="s">
        <v>113</v>
      </c>
      <c r="MR2" s="14" t="s">
        <v>114</v>
      </c>
      <c r="MS2" s="14" t="s">
        <v>110</v>
      </c>
      <c r="MT2" s="14" t="s">
        <v>119</v>
      </c>
      <c r="MU2" s="14" t="s">
        <v>24</v>
      </c>
      <c r="MV2" s="14" t="s">
        <v>68</v>
      </c>
      <c r="MW2" s="14" t="s">
        <v>115</v>
      </c>
      <c r="MX2" s="14" t="s">
        <v>18</v>
      </c>
      <c r="MY2" s="74" t="s">
        <v>108</v>
      </c>
      <c r="MZ2" s="74"/>
      <c r="NA2" s="74"/>
      <c r="NB2" s="74"/>
      <c r="NC2" s="74" t="s">
        <v>109</v>
      </c>
      <c r="ND2" s="74"/>
      <c r="NE2" s="74"/>
      <c r="NF2" s="74"/>
      <c r="NG2" s="74" t="s">
        <v>110</v>
      </c>
      <c r="NH2" s="74"/>
      <c r="NI2" s="74"/>
      <c r="NJ2" s="74"/>
      <c r="NK2" s="74" t="s">
        <v>111</v>
      </c>
      <c r="NL2" s="74"/>
      <c r="NM2" s="74"/>
      <c r="NN2" s="74"/>
      <c r="NO2" s="77" t="s">
        <v>112</v>
      </c>
      <c r="NP2" s="77"/>
      <c r="NQ2" s="77"/>
      <c r="NR2" s="77"/>
      <c r="NS2" s="13" t="s">
        <v>113</v>
      </c>
      <c r="NT2" s="13" t="s">
        <v>114</v>
      </c>
      <c r="NU2" s="13" t="s">
        <v>110</v>
      </c>
      <c r="NV2" s="13" t="s">
        <v>119</v>
      </c>
      <c r="NW2" s="13" t="s">
        <v>24</v>
      </c>
      <c r="NX2" s="13" t="s">
        <v>68</v>
      </c>
      <c r="NY2" s="13" t="s">
        <v>115</v>
      </c>
      <c r="NZ2" s="13" t="s">
        <v>18</v>
      </c>
      <c r="OA2" s="71" t="s">
        <v>108</v>
      </c>
      <c r="OB2" s="71"/>
      <c r="OC2" s="71"/>
      <c r="OD2" s="71"/>
      <c r="OE2" s="71" t="s">
        <v>109</v>
      </c>
      <c r="OF2" s="71"/>
      <c r="OG2" s="71"/>
      <c r="OH2" s="71"/>
      <c r="OI2" s="71" t="s">
        <v>110</v>
      </c>
      <c r="OJ2" s="71"/>
      <c r="OK2" s="71"/>
      <c r="OL2" s="71"/>
      <c r="OM2" s="71" t="s">
        <v>111</v>
      </c>
      <c r="ON2" s="71"/>
      <c r="OO2" s="71"/>
      <c r="OP2" s="71"/>
      <c r="OQ2" s="79" t="s">
        <v>112</v>
      </c>
      <c r="OR2" s="79"/>
      <c r="OS2" s="79"/>
      <c r="OT2" s="79"/>
      <c r="OU2" s="14" t="s">
        <v>113</v>
      </c>
      <c r="OV2" s="14" t="s">
        <v>114</v>
      </c>
      <c r="OW2" s="14" t="s">
        <v>110</v>
      </c>
      <c r="OX2" s="14" t="s">
        <v>119</v>
      </c>
      <c r="OY2" s="14" t="s">
        <v>24</v>
      </c>
      <c r="OZ2" s="14" t="s">
        <v>68</v>
      </c>
      <c r="PA2" s="14" t="s">
        <v>115</v>
      </c>
      <c r="PB2" s="14" t="s">
        <v>18</v>
      </c>
      <c r="PC2" s="74" t="s">
        <v>108</v>
      </c>
      <c r="PD2" s="74"/>
      <c r="PE2" s="74"/>
      <c r="PF2" s="74"/>
      <c r="PG2" s="74" t="s">
        <v>109</v>
      </c>
      <c r="PH2" s="74"/>
      <c r="PI2" s="74"/>
      <c r="PJ2" s="74"/>
      <c r="PK2" s="74" t="s">
        <v>110</v>
      </c>
      <c r="PL2" s="74"/>
      <c r="PM2" s="74"/>
      <c r="PN2" s="74"/>
      <c r="PO2" s="74" t="s">
        <v>111</v>
      </c>
      <c r="PP2" s="74"/>
      <c r="PQ2" s="74"/>
      <c r="PR2" s="74"/>
      <c r="PS2" s="77" t="s">
        <v>112</v>
      </c>
      <c r="PT2" s="77"/>
      <c r="PU2" s="77"/>
      <c r="PV2" s="77"/>
      <c r="PW2" s="13" t="s">
        <v>113</v>
      </c>
      <c r="PX2" s="13" t="s">
        <v>114</v>
      </c>
      <c r="PY2" s="13" t="s">
        <v>110</v>
      </c>
      <c r="PZ2" s="13" t="s">
        <v>119</v>
      </c>
      <c r="QA2" s="13" t="s">
        <v>24</v>
      </c>
      <c r="QB2" s="13" t="s">
        <v>68</v>
      </c>
      <c r="QC2" s="13" t="s">
        <v>115</v>
      </c>
      <c r="QD2" s="13" t="s">
        <v>18</v>
      </c>
      <c r="QE2" s="71" t="s">
        <v>108</v>
      </c>
      <c r="QF2" s="71"/>
      <c r="QG2" s="71"/>
      <c r="QH2" s="71"/>
      <c r="QI2" s="71" t="s">
        <v>109</v>
      </c>
      <c r="QJ2" s="71"/>
      <c r="QK2" s="71"/>
      <c r="QL2" s="71"/>
      <c r="QM2" s="71" t="s">
        <v>110</v>
      </c>
      <c r="QN2" s="71"/>
      <c r="QO2" s="71"/>
      <c r="QP2" s="71"/>
      <c r="QQ2" s="71" t="s">
        <v>111</v>
      </c>
      <c r="QR2" s="71"/>
      <c r="QS2" s="71"/>
      <c r="QT2" s="71"/>
      <c r="QU2" s="79" t="s">
        <v>112</v>
      </c>
      <c r="QV2" s="79"/>
      <c r="QW2" s="79"/>
      <c r="QX2" s="79"/>
      <c r="QY2" s="14" t="s">
        <v>113</v>
      </c>
      <c r="QZ2" s="14" t="s">
        <v>114</v>
      </c>
      <c r="RA2" s="14" t="s">
        <v>110</v>
      </c>
      <c r="RB2" s="14" t="s">
        <v>119</v>
      </c>
      <c r="RC2" s="14" t="s">
        <v>24</v>
      </c>
      <c r="RD2" s="14" t="s">
        <v>68</v>
      </c>
      <c r="RE2" s="14" t="s">
        <v>115</v>
      </c>
      <c r="RF2" s="14" t="s">
        <v>18</v>
      </c>
      <c r="RG2" s="74" t="s">
        <v>108</v>
      </c>
      <c r="RH2" s="74"/>
      <c r="RI2" s="74"/>
      <c r="RJ2" s="74"/>
      <c r="RK2" s="74" t="s">
        <v>109</v>
      </c>
      <c r="RL2" s="74"/>
      <c r="RM2" s="74"/>
      <c r="RN2" s="74"/>
      <c r="RO2" s="74" t="s">
        <v>110</v>
      </c>
      <c r="RP2" s="74"/>
      <c r="RQ2" s="74"/>
      <c r="RR2" s="74"/>
      <c r="RS2" s="74" t="s">
        <v>111</v>
      </c>
      <c r="RT2" s="74"/>
      <c r="RU2" s="74"/>
      <c r="RV2" s="74"/>
      <c r="RW2" s="77" t="s">
        <v>112</v>
      </c>
      <c r="RX2" s="77"/>
      <c r="RY2" s="77"/>
      <c r="RZ2" s="77"/>
      <c r="SA2" s="13" t="s">
        <v>113</v>
      </c>
      <c r="SB2" s="13" t="s">
        <v>114</v>
      </c>
      <c r="SC2" s="13" t="s">
        <v>110</v>
      </c>
      <c r="SD2" s="13" t="s">
        <v>119</v>
      </c>
      <c r="SE2" s="13" t="s">
        <v>24</v>
      </c>
      <c r="SF2" s="13" t="s">
        <v>68</v>
      </c>
      <c r="SG2" s="13" t="s">
        <v>115</v>
      </c>
      <c r="SH2" s="13" t="s">
        <v>18</v>
      </c>
      <c r="SI2" s="71" t="s">
        <v>108</v>
      </c>
      <c r="SJ2" s="71"/>
      <c r="SK2" s="71"/>
      <c r="SL2" s="71"/>
      <c r="SM2" s="71" t="s">
        <v>109</v>
      </c>
      <c r="SN2" s="71"/>
      <c r="SO2" s="71"/>
      <c r="SP2" s="71"/>
      <c r="SQ2" s="71" t="s">
        <v>110</v>
      </c>
      <c r="SR2" s="71"/>
      <c r="SS2" s="71"/>
      <c r="ST2" s="71"/>
      <c r="SU2" s="71" t="s">
        <v>111</v>
      </c>
      <c r="SV2" s="71"/>
      <c r="SW2" s="71"/>
      <c r="SX2" s="71"/>
      <c r="SY2" s="79" t="s">
        <v>112</v>
      </c>
      <c r="SZ2" s="79"/>
      <c r="TA2" s="79"/>
      <c r="TB2" s="79"/>
      <c r="TC2" s="14" t="s">
        <v>113</v>
      </c>
      <c r="TD2" s="14" t="s">
        <v>114</v>
      </c>
      <c r="TE2" s="14" t="s">
        <v>110</v>
      </c>
      <c r="TF2" s="14" t="s">
        <v>119</v>
      </c>
      <c r="TG2" s="14" t="s">
        <v>24</v>
      </c>
      <c r="TH2" s="14" t="s">
        <v>68</v>
      </c>
      <c r="TI2" s="14" t="s">
        <v>115</v>
      </c>
      <c r="TJ2" s="14" t="s">
        <v>18</v>
      </c>
      <c r="TK2" s="74" t="s">
        <v>108</v>
      </c>
      <c r="TL2" s="74"/>
      <c r="TM2" s="74"/>
      <c r="TN2" s="74"/>
      <c r="TO2" s="74" t="s">
        <v>109</v>
      </c>
      <c r="TP2" s="74"/>
      <c r="TQ2" s="74"/>
      <c r="TR2" s="74"/>
      <c r="TS2" s="74" t="s">
        <v>110</v>
      </c>
      <c r="TT2" s="74"/>
      <c r="TU2" s="74"/>
      <c r="TV2" s="74"/>
      <c r="TW2" s="74" t="s">
        <v>111</v>
      </c>
      <c r="TX2" s="74"/>
      <c r="TY2" s="74"/>
      <c r="TZ2" s="74"/>
      <c r="UA2" s="80" t="s">
        <v>112</v>
      </c>
      <c r="UB2" s="80"/>
      <c r="UC2" s="80"/>
      <c r="UD2" s="80"/>
      <c r="UE2" s="13"/>
      <c r="UF2" s="13" t="s">
        <v>113</v>
      </c>
      <c r="UG2" s="13" t="s">
        <v>114</v>
      </c>
      <c r="UH2" s="13" t="s">
        <v>110</v>
      </c>
      <c r="UI2" s="13" t="s">
        <v>119</v>
      </c>
      <c r="UJ2" s="13" t="s">
        <v>24</v>
      </c>
      <c r="UK2" s="13" t="s">
        <v>68</v>
      </c>
      <c r="UL2" s="13" t="s">
        <v>115</v>
      </c>
      <c r="UM2" s="13" t="s">
        <v>18</v>
      </c>
    </row>
    <row r="3" spans="1:559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29</v>
      </c>
      <c r="X3" s="14" t="s">
        <v>30</v>
      </c>
      <c r="Y3" s="14" t="s">
        <v>15</v>
      </c>
      <c r="Z3" s="14" t="s">
        <v>10</v>
      </c>
      <c r="AA3" s="14" t="s">
        <v>29</v>
      </c>
      <c r="AB3" s="14" t="s">
        <v>30</v>
      </c>
      <c r="AC3" s="14" t="s">
        <v>15</v>
      </c>
      <c r="AD3" s="14" t="s">
        <v>10</v>
      </c>
      <c r="AE3" s="14" t="s">
        <v>29</v>
      </c>
      <c r="AF3" s="14" t="s">
        <v>30</v>
      </c>
      <c r="AG3" s="14" t="s">
        <v>15</v>
      </c>
      <c r="AH3" s="14" t="s">
        <v>10</v>
      </c>
      <c r="AI3" s="14" t="s">
        <v>29</v>
      </c>
      <c r="AJ3" s="14" t="s">
        <v>30</v>
      </c>
      <c r="AK3" s="21" t="s">
        <v>15</v>
      </c>
      <c r="AL3" s="21" t="s">
        <v>10</v>
      </c>
      <c r="AM3" s="21" t="s">
        <v>29</v>
      </c>
      <c r="AN3" s="21" t="s">
        <v>30</v>
      </c>
      <c r="AO3" s="14" t="s">
        <v>54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29</v>
      </c>
      <c r="BA3" s="13" t="s">
        <v>30</v>
      </c>
      <c r="BB3" s="13" t="s">
        <v>15</v>
      </c>
      <c r="BC3" s="13" t="s">
        <v>10</v>
      </c>
      <c r="BD3" s="13" t="s">
        <v>29</v>
      </c>
      <c r="BE3" s="13" t="s">
        <v>30</v>
      </c>
      <c r="BF3" s="13" t="s">
        <v>15</v>
      </c>
      <c r="BG3" s="13" t="s">
        <v>10</v>
      </c>
      <c r="BH3" s="13" t="s">
        <v>29</v>
      </c>
      <c r="BI3" s="13" t="s">
        <v>30</v>
      </c>
      <c r="BJ3" s="13" t="s">
        <v>15</v>
      </c>
      <c r="BK3" s="13" t="s">
        <v>10</v>
      </c>
      <c r="BL3" s="13" t="s">
        <v>29</v>
      </c>
      <c r="BM3" s="13" t="s">
        <v>30</v>
      </c>
      <c r="BN3" s="16" t="s">
        <v>15</v>
      </c>
      <c r="BO3" s="16" t="s">
        <v>10</v>
      </c>
      <c r="BP3" s="16" t="s">
        <v>29</v>
      </c>
      <c r="BQ3" s="16" t="s">
        <v>30</v>
      </c>
      <c r="BR3" s="13" t="s">
        <v>54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29</v>
      </c>
      <c r="CD3" s="14" t="s">
        <v>30</v>
      </c>
      <c r="CE3" s="14" t="s">
        <v>15</v>
      </c>
      <c r="CF3" s="14" t="s">
        <v>10</v>
      </c>
      <c r="CG3" s="14" t="s">
        <v>29</v>
      </c>
      <c r="CH3" s="14" t="s">
        <v>30</v>
      </c>
      <c r="CI3" s="14" t="s">
        <v>15</v>
      </c>
      <c r="CJ3" s="14" t="s">
        <v>10</v>
      </c>
      <c r="CK3" s="14" t="s">
        <v>29</v>
      </c>
      <c r="CL3" s="14" t="s">
        <v>30</v>
      </c>
      <c r="CM3" s="14" t="s">
        <v>15</v>
      </c>
      <c r="CN3" s="14" t="s">
        <v>10</v>
      </c>
      <c r="CO3" s="14" t="s">
        <v>29</v>
      </c>
      <c r="CP3" s="14" t="s">
        <v>30</v>
      </c>
      <c r="CQ3" s="21" t="s">
        <v>15</v>
      </c>
      <c r="CR3" s="21" t="s">
        <v>10</v>
      </c>
      <c r="CS3" s="21" t="s">
        <v>29</v>
      </c>
      <c r="CT3" s="21" t="s">
        <v>30</v>
      </c>
      <c r="CU3" s="14" t="s">
        <v>54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15</v>
      </c>
      <c r="DH3" s="14" t="s">
        <v>10</v>
      </c>
      <c r="DI3" s="14" t="s">
        <v>29</v>
      </c>
      <c r="DJ3" s="14" t="s">
        <v>30</v>
      </c>
      <c r="DK3" s="14" t="s">
        <v>15</v>
      </c>
      <c r="DL3" s="14" t="s">
        <v>10</v>
      </c>
      <c r="DM3" s="14" t="s">
        <v>29</v>
      </c>
      <c r="DN3" s="14" t="s">
        <v>30</v>
      </c>
      <c r="DO3" s="14" t="s">
        <v>15</v>
      </c>
      <c r="DP3" s="14" t="s">
        <v>10</v>
      </c>
      <c r="DQ3" s="14" t="s">
        <v>29</v>
      </c>
      <c r="DR3" s="14" t="s">
        <v>30</v>
      </c>
      <c r="DS3" s="14" t="s">
        <v>15</v>
      </c>
      <c r="DT3" s="14" t="s">
        <v>10</v>
      </c>
      <c r="DU3" s="14" t="s">
        <v>29</v>
      </c>
      <c r="DV3" s="14" t="s">
        <v>30</v>
      </c>
      <c r="DW3" s="15" t="s">
        <v>15</v>
      </c>
      <c r="DX3" s="15" t="s">
        <v>10</v>
      </c>
      <c r="DY3" s="15" t="s">
        <v>29</v>
      </c>
      <c r="DZ3" s="15" t="s">
        <v>30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29</v>
      </c>
      <c r="EL3" s="13" t="s">
        <v>30</v>
      </c>
      <c r="EM3" s="13" t="s">
        <v>15</v>
      </c>
      <c r="EN3" s="13" t="s">
        <v>10</v>
      </c>
      <c r="EO3" s="13" t="s">
        <v>29</v>
      </c>
      <c r="EP3" s="13" t="s">
        <v>30</v>
      </c>
      <c r="EQ3" s="13" t="s">
        <v>15</v>
      </c>
      <c r="ER3" s="13" t="s">
        <v>10</v>
      </c>
      <c r="ES3" s="13" t="s">
        <v>29</v>
      </c>
      <c r="ET3" s="13" t="s">
        <v>30</v>
      </c>
      <c r="EU3" s="13" t="s">
        <v>15</v>
      </c>
      <c r="EV3" s="13" t="s">
        <v>10</v>
      </c>
      <c r="EW3" s="13" t="s">
        <v>29</v>
      </c>
      <c r="EX3" s="13" t="s">
        <v>30</v>
      </c>
      <c r="EY3" s="16" t="s">
        <v>15</v>
      </c>
      <c r="EZ3" s="16" t="s">
        <v>10</v>
      </c>
      <c r="FA3" s="16" t="s">
        <v>29</v>
      </c>
      <c r="FB3" s="16" t="s">
        <v>30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29</v>
      </c>
      <c r="FN3" s="14" t="s">
        <v>30</v>
      </c>
      <c r="FO3" s="14" t="s">
        <v>15</v>
      </c>
      <c r="FP3" s="14" t="s">
        <v>10</v>
      </c>
      <c r="FQ3" s="14" t="s">
        <v>29</v>
      </c>
      <c r="FR3" s="14" t="s">
        <v>30</v>
      </c>
      <c r="FS3" s="14" t="s">
        <v>15</v>
      </c>
      <c r="FT3" s="14" t="s">
        <v>10</v>
      </c>
      <c r="FU3" s="14" t="s">
        <v>29</v>
      </c>
      <c r="FV3" s="14" t="s">
        <v>30</v>
      </c>
      <c r="FW3" s="14" t="s">
        <v>15</v>
      </c>
      <c r="FX3" s="14" t="s">
        <v>10</v>
      </c>
      <c r="FY3" s="14" t="s">
        <v>29</v>
      </c>
      <c r="FZ3" s="14" t="s">
        <v>30</v>
      </c>
      <c r="GA3" s="15" t="s">
        <v>15</v>
      </c>
      <c r="GB3" s="15" t="s">
        <v>10</v>
      </c>
      <c r="GC3" s="15" t="s">
        <v>29</v>
      </c>
      <c r="GD3" s="15" t="s">
        <v>30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29</v>
      </c>
      <c r="GP3" s="13" t="s">
        <v>30</v>
      </c>
      <c r="GQ3" s="13" t="s">
        <v>15</v>
      </c>
      <c r="GR3" s="13" t="s">
        <v>10</v>
      </c>
      <c r="GS3" s="13" t="s">
        <v>29</v>
      </c>
      <c r="GT3" s="13" t="s">
        <v>30</v>
      </c>
      <c r="GU3" s="13" t="s">
        <v>15</v>
      </c>
      <c r="GV3" s="13" t="s">
        <v>10</v>
      </c>
      <c r="GW3" s="13" t="s">
        <v>29</v>
      </c>
      <c r="GX3" s="13" t="s">
        <v>30</v>
      </c>
      <c r="GY3" s="13" t="s">
        <v>15</v>
      </c>
      <c r="GZ3" s="13" t="s">
        <v>10</v>
      </c>
      <c r="HA3" s="13" t="s">
        <v>29</v>
      </c>
      <c r="HB3" s="13" t="s">
        <v>30</v>
      </c>
      <c r="HC3" s="16" t="s">
        <v>15</v>
      </c>
      <c r="HD3" s="16" t="s">
        <v>10</v>
      </c>
      <c r="HE3" s="16" t="s">
        <v>29</v>
      </c>
      <c r="HF3" s="16" t="s">
        <v>30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29</v>
      </c>
      <c r="HR3" s="14" t="s">
        <v>30</v>
      </c>
      <c r="HS3" s="14" t="s">
        <v>15</v>
      </c>
      <c r="HT3" s="14" t="s">
        <v>10</v>
      </c>
      <c r="HU3" s="14" t="s">
        <v>29</v>
      </c>
      <c r="HV3" s="14" t="s">
        <v>30</v>
      </c>
      <c r="HW3" s="14" t="s">
        <v>15</v>
      </c>
      <c r="HX3" s="14" t="s">
        <v>10</v>
      </c>
      <c r="HY3" s="14" t="s">
        <v>29</v>
      </c>
      <c r="HZ3" s="14" t="s">
        <v>30</v>
      </c>
      <c r="IA3" s="14" t="s">
        <v>15</v>
      </c>
      <c r="IB3" s="14" t="s">
        <v>10</v>
      </c>
      <c r="IC3" s="14" t="s">
        <v>29</v>
      </c>
      <c r="ID3" s="14" t="s">
        <v>30</v>
      </c>
      <c r="IE3" s="15" t="s">
        <v>15</v>
      </c>
      <c r="IF3" s="15" t="s">
        <v>10</v>
      </c>
      <c r="IG3" s="15" t="s">
        <v>29</v>
      </c>
      <c r="IH3" s="15" t="s">
        <v>30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29</v>
      </c>
      <c r="IT3" s="13" t="s">
        <v>30</v>
      </c>
      <c r="IU3" s="13" t="s">
        <v>15</v>
      </c>
      <c r="IV3" s="13" t="s">
        <v>10</v>
      </c>
      <c r="IW3" s="13" t="s">
        <v>29</v>
      </c>
      <c r="IX3" s="13" t="s">
        <v>30</v>
      </c>
      <c r="IY3" s="13" t="s">
        <v>15</v>
      </c>
      <c r="IZ3" s="13" t="s">
        <v>10</v>
      </c>
      <c r="JA3" s="13" t="s">
        <v>29</v>
      </c>
      <c r="JB3" s="13" t="s">
        <v>30</v>
      </c>
      <c r="JC3" s="13" t="s">
        <v>15</v>
      </c>
      <c r="JD3" s="13" t="s">
        <v>10</v>
      </c>
      <c r="JE3" s="13" t="s">
        <v>29</v>
      </c>
      <c r="JF3" s="13" t="s">
        <v>30</v>
      </c>
      <c r="JG3" s="16" t="s">
        <v>15</v>
      </c>
      <c r="JH3" s="16" t="s">
        <v>10</v>
      </c>
      <c r="JI3" s="16" t="s">
        <v>29</v>
      </c>
      <c r="JJ3" s="16" t="s">
        <v>30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29</v>
      </c>
      <c r="JV3" s="14" t="s">
        <v>30</v>
      </c>
      <c r="JW3" s="14" t="s">
        <v>15</v>
      </c>
      <c r="JX3" s="14" t="s">
        <v>10</v>
      </c>
      <c r="JY3" s="14" t="s">
        <v>29</v>
      </c>
      <c r="JZ3" s="14" t="s">
        <v>30</v>
      </c>
      <c r="KA3" s="14" t="s">
        <v>15</v>
      </c>
      <c r="KB3" s="14" t="s">
        <v>10</v>
      </c>
      <c r="KC3" s="14" t="s">
        <v>29</v>
      </c>
      <c r="KD3" s="14" t="s">
        <v>30</v>
      </c>
      <c r="KE3" s="14" t="s">
        <v>15</v>
      </c>
      <c r="KF3" s="14" t="s">
        <v>10</v>
      </c>
      <c r="KG3" s="14" t="s">
        <v>29</v>
      </c>
      <c r="KH3" s="14" t="s">
        <v>30</v>
      </c>
      <c r="KI3" s="15" t="s">
        <v>15</v>
      </c>
      <c r="KJ3" s="15" t="s">
        <v>10</v>
      </c>
      <c r="KK3" s="15" t="s">
        <v>29</v>
      </c>
      <c r="KL3" s="15" t="s">
        <v>30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29</v>
      </c>
      <c r="KX3" s="13" t="s">
        <v>30</v>
      </c>
      <c r="KY3" s="13" t="s">
        <v>15</v>
      </c>
      <c r="KZ3" s="13" t="s">
        <v>10</v>
      </c>
      <c r="LA3" s="13" t="s">
        <v>29</v>
      </c>
      <c r="LB3" s="13" t="s">
        <v>30</v>
      </c>
      <c r="LC3" s="13" t="s">
        <v>15</v>
      </c>
      <c r="LD3" s="13" t="s">
        <v>10</v>
      </c>
      <c r="LE3" s="13" t="s">
        <v>29</v>
      </c>
      <c r="LF3" s="13" t="s">
        <v>30</v>
      </c>
      <c r="LG3" s="13" t="s">
        <v>15</v>
      </c>
      <c r="LH3" s="13" t="s">
        <v>10</v>
      </c>
      <c r="LI3" s="13" t="s">
        <v>29</v>
      </c>
      <c r="LJ3" s="13" t="s">
        <v>30</v>
      </c>
      <c r="LK3" s="16" t="s">
        <v>15</v>
      </c>
      <c r="LL3" s="16" t="s">
        <v>10</v>
      </c>
      <c r="LM3" s="16" t="s">
        <v>29</v>
      </c>
      <c r="LN3" s="16" t="s">
        <v>30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29</v>
      </c>
      <c r="LZ3" s="14" t="s">
        <v>30</v>
      </c>
      <c r="MA3" s="14" t="s">
        <v>15</v>
      </c>
      <c r="MB3" s="14" t="s">
        <v>10</v>
      </c>
      <c r="MC3" s="14" t="s">
        <v>29</v>
      </c>
      <c r="MD3" s="14" t="s">
        <v>30</v>
      </c>
      <c r="ME3" s="14" t="s">
        <v>15</v>
      </c>
      <c r="MF3" s="14" t="s">
        <v>10</v>
      </c>
      <c r="MG3" s="14" t="s">
        <v>29</v>
      </c>
      <c r="MH3" s="14" t="s">
        <v>30</v>
      </c>
      <c r="MI3" s="14" t="s">
        <v>15</v>
      </c>
      <c r="MJ3" s="14" t="s">
        <v>10</v>
      </c>
      <c r="MK3" s="14" t="s">
        <v>29</v>
      </c>
      <c r="ML3" s="14" t="s">
        <v>30</v>
      </c>
      <c r="MM3" s="15" t="s">
        <v>15</v>
      </c>
      <c r="MN3" s="15" t="s">
        <v>10</v>
      </c>
      <c r="MO3" s="15" t="s">
        <v>29</v>
      </c>
      <c r="MP3" s="15" t="s">
        <v>30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29</v>
      </c>
      <c r="NB3" s="13" t="s">
        <v>30</v>
      </c>
      <c r="NC3" s="13" t="s">
        <v>15</v>
      </c>
      <c r="ND3" s="13" t="s">
        <v>10</v>
      </c>
      <c r="NE3" s="13" t="s">
        <v>29</v>
      </c>
      <c r="NF3" s="13" t="s">
        <v>30</v>
      </c>
      <c r="NG3" s="13" t="s">
        <v>15</v>
      </c>
      <c r="NH3" s="13" t="s">
        <v>10</v>
      </c>
      <c r="NI3" s="13" t="s">
        <v>29</v>
      </c>
      <c r="NJ3" s="13" t="s">
        <v>30</v>
      </c>
      <c r="NK3" s="13" t="s">
        <v>15</v>
      </c>
      <c r="NL3" s="13" t="s">
        <v>10</v>
      </c>
      <c r="NM3" s="13" t="s">
        <v>29</v>
      </c>
      <c r="NN3" s="13" t="s">
        <v>30</v>
      </c>
      <c r="NO3" s="16" t="s">
        <v>15</v>
      </c>
      <c r="NP3" s="16" t="s">
        <v>10</v>
      </c>
      <c r="NQ3" s="16" t="s">
        <v>29</v>
      </c>
      <c r="NR3" s="16" t="s">
        <v>30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29</v>
      </c>
      <c r="OD3" s="14" t="s">
        <v>30</v>
      </c>
      <c r="OE3" s="14" t="s">
        <v>15</v>
      </c>
      <c r="OF3" s="14" t="s">
        <v>10</v>
      </c>
      <c r="OG3" s="14" t="s">
        <v>29</v>
      </c>
      <c r="OH3" s="14" t="s">
        <v>30</v>
      </c>
      <c r="OI3" s="14" t="s">
        <v>15</v>
      </c>
      <c r="OJ3" s="14" t="s">
        <v>10</v>
      </c>
      <c r="OK3" s="14" t="s">
        <v>29</v>
      </c>
      <c r="OL3" s="14" t="s">
        <v>30</v>
      </c>
      <c r="OM3" s="14" t="s">
        <v>15</v>
      </c>
      <c r="ON3" s="14" t="s">
        <v>10</v>
      </c>
      <c r="OO3" s="14" t="s">
        <v>29</v>
      </c>
      <c r="OP3" s="14" t="s">
        <v>30</v>
      </c>
      <c r="OQ3" s="15" t="s">
        <v>15</v>
      </c>
      <c r="OR3" s="15" t="s">
        <v>10</v>
      </c>
      <c r="OS3" s="15" t="s">
        <v>29</v>
      </c>
      <c r="OT3" s="15" t="s">
        <v>30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29</v>
      </c>
      <c r="PF3" s="13" t="s">
        <v>30</v>
      </c>
      <c r="PG3" s="13" t="s">
        <v>15</v>
      </c>
      <c r="PH3" s="13" t="s">
        <v>10</v>
      </c>
      <c r="PI3" s="13" t="s">
        <v>29</v>
      </c>
      <c r="PJ3" s="13" t="s">
        <v>30</v>
      </c>
      <c r="PK3" s="13" t="s">
        <v>15</v>
      </c>
      <c r="PL3" s="13" t="s">
        <v>10</v>
      </c>
      <c r="PM3" s="13" t="s">
        <v>29</v>
      </c>
      <c r="PN3" s="13" t="s">
        <v>30</v>
      </c>
      <c r="PO3" s="13" t="s">
        <v>15</v>
      </c>
      <c r="PP3" s="13" t="s">
        <v>10</v>
      </c>
      <c r="PQ3" s="13" t="s">
        <v>29</v>
      </c>
      <c r="PR3" s="13" t="s">
        <v>30</v>
      </c>
      <c r="PS3" s="16" t="s">
        <v>15</v>
      </c>
      <c r="PT3" s="16" t="s">
        <v>10</v>
      </c>
      <c r="PU3" s="16" t="s">
        <v>29</v>
      </c>
      <c r="PV3" s="16" t="s">
        <v>30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29</v>
      </c>
      <c r="QH3" s="14" t="s">
        <v>30</v>
      </c>
      <c r="QI3" s="14" t="s">
        <v>15</v>
      </c>
      <c r="QJ3" s="14" t="s">
        <v>10</v>
      </c>
      <c r="QK3" s="14" t="s">
        <v>29</v>
      </c>
      <c r="QL3" s="14" t="s">
        <v>30</v>
      </c>
      <c r="QM3" s="14" t="s">
        <v>15</v>
      </c>
      <c r="QN3" s="14" t="s">
        <v>10</v>
      </c>
      <c r="QO3" s="14" t="s">
        <v>29</v>
      </c>
      <c r="QP3" s="14" t="s">
        <v>30</v>
      </c>
      <c r="QQ3" s="14" t="s">
        <v>15</v>
      </c>
      <c r="QR3" s="14" t="s">
        <v>10</v>
      </c>
      <c r="QS3" s="14" t="s">
        <v>29</v>
      </c>
      <c r="QT3" s="14" t="s">
        <v>30</v>
      </c>
      <c r="QU3" s="15" t="s">
        <v>15</v>
      </c>
      <c r="QV3" s="15" t="s">
        <v>10</v>
      </c>
      <c r="QW3" s="15" t="s">
        <v>29</v>
      </c>
      <c r="QX3" s="15" t="s">
        <v>30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29</v>
      </c>
      <c r="RJ3" s="13" t="s">
        <v>30</v>
      </c>
      <c r="RK3" s="13" t="s">
        <v>15</v>
      </c>
      <c r="RL3" s="13" t="s">
        <v>10</v>
      </c>
      <c r="RM3" s="13" t="s">
        <v>29</v>
      </c>
      <c r="RN3" s="13" t="s">
        <v>30</v>
      </c>
      <c r="RO3" s="13" t="s">
        <v>15</v>
      </c>
      <c r="RP3" s="13" t="s">
        <v>10</v>
      </c>
      <c r="RQ3" s="13" t="s">
        <v>29</v>
      </c>
      <c r="RR3" s="13" t="s">
        <v>30</v>
      </c>
      <c r="RS3" s="13" t="s">
        <v>15</v>
      </c>
      <c r="RT3" s="13" t="s">
        <v>10</v>
      </c>
      <c r="RU3" s="13" t="s">
        <v>29</v>
      </c>
      <c r="RV3" s="13" t="s">
        <v>30</v>
      </c>
      <c r="RW3" s="16" t="s">
        <v>15</v>
      </c>
      <c r="RX3" s="16" t="s">
        <v>10</v>
      </c>
      <c r="RY3" s="16" t="s">
        <v>29</v>
      </c>
      <c r="RZ3" s="16" t="s">
        <v>30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29</v>
      </c>
      <c r="SL3" s="14" t="s">
        <v>30</v>
      </c>
      <c r="SM3" s="14" t="s">
        <v>15</v>
      </c>
      <c r="SN3" s="14" t="s">
        <v>10</v>
      </c>
      <c r="SO3" s="14" t="s">
        <v>29</v>
      </c>
      <c r="SP3" s="14" t="s">
        <v>30</v>
      </c>
      <c r="SQ3" s="14" t="s">
        <v>15</v>
      </c>
      <c r="SR3" s="14" t="s">
        <v>10</v>
      </c>
      <c r="SS3" s="14" t="s">
        <v>29</v>
      </c>
      <c r="ST3" s="14" t="s">
        <v>30</v>
      </c>
      <c r="SU3" s="14" t="s">
        <v>15</v>
      </c>
      <c r="SV3" s="14" t="s">
        <v>10</v>
      </c>
      <c r="SW3" s="14" t="s">
        <v>29</v>
      </c>
      <c r="SX3" s="14" t="s">
        <v>30</v>
      </c>
      <c r="SY3" s="15" t="s">
        <v>15</v>
      </c>
      <c r="SZ3" s="15" t="s">
        <v>10</v>
      </c>
      <c r="TA3" s="15" t="s">
        <v>29</v>
      </c>
      <c r="TB3" s="15" t="s">
        <v>30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29</v>
      </c>
      <c r="TN3" s="13" t="s">
        <v>30</v>
      </c>
      <c r="TO3" s="13" t="s">
        <v>15</v>
      </c>
      <c r="TP3" s="13" t="s">
        <v>10</v>
      </c>
      <c r="TQ3" s="13" t="s">
        <v>29</v>
      </c>
      <c r="TR3" s="13" t="s">
        <v>30</v>
      </c>
      <c r="TS3" s="13" t="s">
        <v>15</v>
      </c>
      <c r="TT3" s="13" t="s">
        <v>10</v>
      </c>
      <c r="TU3" s="13" t="s">
        <v>29</v>
      </c>
      <c r="TV3" s="13" t="s">
        <v>30</v>
      </c>
      <c r="TW3" s="13" t="s">
        <v>15</v>
      </c>
      <c r="TX3" s="13" t="s">
        <v>10</v>
      </c>
      <c r="TY3" s="13" t="s">
        <v>29</v>
      </c>
      <c r="TZ3" s="13" t="s">
        <v>30</v>
      </c>
      <c r="UA3" s="65" t="s">
        <v>15</v>
      </c>
      <c r="UB3" s="65" t="s">
        <v>10</v>
      </c>
      <c r="UC3" s="65" t="s">
        <v>29</v>
      </c>
      <c r="UD3" s="65" t="s">
        <v>30</v>
      </c>
      <c r="UE3" s="13" t="s">
        <v>54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DD"),SUMPRODUCT((H$4:H$31&lt;&gt;"")*(H$4:H$31&lt;&gt;"No DD")*(E$4:E$31&gt;E4))+1,IF(H4="No DD",SUMPRODUCT((H$4:H$31="No DD")*(E$4:E$31&gt;E4))+1+SUMPRODUCT((H$4:H$31&lt;&gt;"")*(H$4:H$31&lt;&gt;"No DD")),""))</f>
        <v>1</v>
      </c>
      <c r="B4" s="5" t="s">
        <v>86</v>
      </c>
      <c r="C4" s="4" t="s">
        <v>6</v>
      </c>
      <c r="D4" s="4">
        <v>2003</v>
      </c>
      <c r="E4" s="9">
        <f>SUM(J4:R4)+SUM(J4:N4)*0.0000001+SUM(J4)*0.0000000000001</f>
        <v>202.1000143000058</v>
      </c>
      <c r="F4" s="3" t="str">
        <f>IF(OR(AND(AP4&gt;=AW$33,AQ4&gt;=AW$37,AP4&lt;&gt;"",AO4=""),AND(AU4&gt;=AW$33,AV4&gt;=AW$37,AU4&lt;&gt;"",AO4=""),AND(BS4&gt;=BZ$33,BT4&gt;=BZ$37,BS4&lt;&gt;"",BR4=""),AND(BX4&gt;=BZ$33,BY4&gt;=BZ$37,BX4&lt;&gt;"",BR4=""),AND(CV4&gt;=DC$33,CW4&gt;=DC$37,CV4&lt;&gt;"",CU4=""),AND(DA4&gt;=DC$33,DB4&gt;=DC$37,DA4&lt;&gt;""),AND(EA4&gt;=EH$33,EB4&gt;=EH$37,EA4&lt;&gt;""),AND(EF4&gt;=EH$33,EG4&gt;=EH$37,EF4&lt;&gt;""),AND(FC4&gt;=FJ$33,FD4&gt;=FJ$37,FC4&lt;&gt;""),AND(FH4&gt;=FJ$33,FI4&gt;=FJ$37,FH4&lt;&gt;""),AND(GE4&gt;=GL$33,GF4&gt;=GL$37,GE4&lt;&gt;""),AND(GJ4&gt;=GL$33,GK4&gt;=GL$37,GJ4&lt;&gt;""),AND(HG4&gt;=HN$33,HH4&gt;=HN$37,HG4&lt;&gt;""),AND(HL4&gt;=HN$33,HM4&gt;=HN$37,HL4&lt;&gt;""),AND(II4&gt;=IP$33,IJ4&gt;=IP$37,II4&lt;&gt;""),AND(IN4&gt;=IP$33,IO4&gt;=IP$37,IN4&lt;&gt;""),AND(JK4&gt;=JR$33,JL4&gt;=JR$37,JK4&lt;&gt;""),AND(JP4&gt;=JR$33,JQ4&gt;=JR$37,JP4&lt;&gt;""),AND(KM4&gt;=KT$33,KN4&gt;=KT$37,KM4&lt;&gt;""),AND(KR4&gt;=KT$33,KS4&gt;=KT$37,KR4&lt;&gt;""),AND(LO4&gt;=LV$33,LP4&gt;=LV$37,LO4&lt;&gt;""),AND(LT4&gt;=LV$33,LU4&gt;=LV$37,LT4&lt;&gt;""),AND(MQ4&gt;=MX$33,MR4&gt;=MX$37,MQ4&lt;&gt;""),AND(MV4&gt;=MX$33,MW4&gt;=MX$37,MV4&lt;&gt;""),AND(NS4&gt;=NZ$33,NT4&gt;=NZ$37,NS4&lt;&gt;""),AND(NX4&gt;=NZ$33,NY4&gt;=NZ$37,NX4&lt;&gt;""),AND(OU4&gt;=PB$33,OV4&gt;=PB$37,OU4&lt;&gt;""),AND(OZ4&gt;=PB$33,PA4&gt;=PB$37,OZ4&lt;&gt;""),AND(PW4&gt;=QD$33,PX4&gt;=QD$37,PW4&lt;&gt;""),AND(QB4&gt;=QD$33,QC4&gt;=QD$37,QB4&lt;&gt;""),AND(QY4&gt;=RF$33,QZ4&gt;=RF$37,QY4&lt;&gt;""),AND(RD4&gt;=RF$33,RE4&gt;=RF$37,RD4&lt;&gt;""),AND(SA4&gt;=SH$33,SB4&gt;=SH$37,SA4&lt;&gt;""),AND(SF4&gt;=SH$33,SG4&gt;=SH$37,SF4&lt;&gt;""),AND(TC4&gt;=TJ$33,TD4&gt;=TJ$37,TC4&lt;&gt;""),AND(TI4&gt;=TJ$33,TJ4&gt;=TJ$37,TI4&lt;&gt;"")),"P","")</f>
        <v>P</v>
      </c>
      <c r="G4" s="3" t="str">
        <f>IF(OR(AND(AQ4&gt;=AW$37,AQ4&lt;&gt;"",AO4=""),AND(AV4&gt;=AW$37,AV4&lt;&gt;"",AO4=""),AND(BT4&gt;=BZ$37,BT4&lt;&gt;"",BR4=""),AND(BY4&gt;=BZ$37,BY4&lt;&gt;"",BR4=""),AND(CW4&gt;=DC$37,CW4&lt;&gt;"",CU4=""),AND(DB4&gt;=DC$37,DB4&lt;&gt;"",CU4=""),AND(EB4&gt;=EH$37,EB4&lt;&gt;""),AND(EG4&gt;=EH$37,EG4&lt;&gt;""),AND(FD4&gt;=FJ$37,FD4&lt;&gt;""),AND(FI4&gt;=FJ$37,FI4&lt;&gt;""),AND(GF4&gt;=GL$37,GF4&lt;&gt;""),AND(GK4&gt;=GL$37,GK4&lt;&gt;""),AND(HH4&gt;=HN$37,HH4&lt;&gt;""),AND(HM4&gt;=HN$37,HM4&lt;&gt;""),AND(IJ4&gt;=IP$37,IJ4&lt;&gt;""),AND(IO4&gt;=IP$37,IO4&lt;&gt;""),AND(JL4&gt;=JR$37,JL4&lt;&gt;""),AND(JQ4&gt;=JR$37,JQ4&lt;&gt;""),AND(KN4&gt;=KT$37,KN4&lt;&gt;""),AND(KS4&gt;=KT$37,KS4&lt;&gt;""),AND(LP4&gt;=LV$37,LP4&lt;&gt;""),AND(LU4&gt;=LV$37,LU4&lt;&gt;""),AND(MR4&gt;=MX$37,MR4&lt;&gt;""),AND(MW4&gt;=MX$37,MW4&lt;&gt;""),AND(NT4&gt;=NZ$37,NT4&lt;&gt;""),AND(NY4&gt;=NZ$37,NY4&lt;&gt;""),AND(OV4&gt;=PB$37,OV4&lt;&gt;""),AND(PA4&gt;=PB$37,PA4&lt;&gt;""),AND(PX4&gt;=QD$37,PX4&lt;&gt;""),AND(QC4&gt;=QD$37,QC4&lt;&gt;""),AND(QZ4&gt;=RF$37,QZ4&lt;&gt;""),AND(RE4&gt;=RF$37,RE4&lt;&gt;""),AND(SB4&gt;=SH$37,SB4&lt;&gt;""),AND(SG4&gt;=SH$37,SG4&lt;&gt;""),AND(TD4&gt;=TJ$37,TD4&lt;&gt;""),AND(TJ4&gt;=TJ$37,TJ4&lt;&gt;"")),"P","")</f>
        <v>P</v>
      </c>
      <c r="H4" s="36" t="str">
        <f>IF(AND(G4="P",F4=""),"No DD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,AND(RB4&gt;=RF$36,RC4&gt;=RF$40,RB4&lt;&gt;""),AND(SD4&gt;=SH$36,SE4&gt;=SH$40,SD4&lt;&gt;""),AND(TF4&gt;=TJ$36,TG4&gt;=TJ$40,TF4&lt;&gt;"")),"Merit",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,AND(RB4&gt;=RF$35,RC4&gt;=RF$39,RB4&lt;&gt;""),AND(SD4&gt;=SH$35,SE4&gt;=SH$39,SD4&lt;&gt;""),AND(TF4&gt;=TJ$35,TG4&gt;=TJ$39,TF4&lt;&gt;"")),"Excellence",IF(I4="P","Worlds Team",IF(F4="P","National Team","")))))</f>
        <v>Merit</v>
      </c>
      <c r="I4" s="3" t="str">
        <f>IF(OR(AND(AS4&gt;=AW$34,AT4&gt;=AW$38,AS4&lt;&gt;"",AO4=""),AND(BV4&gt;=BZ$34,BW4&gt;=BZ$38,BV4&lt;&gt;"",BR4=""),AND(CY4&gt;=DC$34,CZ4&gt;=DC$38,CY4&lt;&gt;"",CU4=""),AND(ED4&gt;=EH$34,EE4&gt;=EH$38,ED4&lt;&gt;""),AND(FF4&gt;=FJ$34,FG4&gt;=FJ$38,FF4&lt;&gt;""),AND(GH4&gt;=GL$34,GI4&gt;=GL$38,GH4&lt;&gt;""),AND(HJ4&gt;=HN$34,HK4&gt;=HN$38,HJ4&lt;&gt;""),AND(IL4&gt;=IP$34,IM4&gt;=IP$38,IL4&lt;&gt;""),AND(JN4&gt;=JR$34,JO4&gt;=JR$38,JN4&lt;&gt;""),AND(KP4&gt;=KT$34,KQ4&gt;=KT$38,KP4&lt;&gt;""),AND(LR4&gt;=LV$34,LS4&gt;=LV$38,LR4&lt;&gt;""),AND(MT4&gt;=MX$34,MU4&gt;=MX$38,MT4&lt;&gt;""),AND(NV4&gt;=NZ$34,NW4&gt;=NZ$38,NV4&lt;&gt;""),AND(OX4&gt;=PB$34,OY4&gt;=PB$38,OX4&lt;&gt;""),AND(PZ4&gt;=QD$34,QA4&gt;=QD$38,PZ4&lt;&gt;""),AND(RB4&gt;=RF$34,RC4&gt;=RF$38,RB4&lt;&gt;""),AND(SD4&gt;=SH$34,SE4&gt;=SH$38,SD4&lt;&gt;""),AND(TF4&gt;=TJ$34,TG4&gt;=TJ$38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IF(K4=0,"",IF(AND(L4=J4,L4=AQ4,K4=BT4),$U$1,IF(AND(L4=J4,L4=AQ4,L4=CW4),$U$1,IF(AND(L4=J4,L4=CW4,L4=BT4),$AX$1,IF(L4=CW4,$CA$1,IF(L4=BT4,$AX$1,IF(L4=AQ4,$U$1,"")))))))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7"/>
      <c r="AP4" s="40">
        <f>IF(SUM(V4,Z4)&gt;0,SUM(V4,Z4),"")</f>
        <v>18.100000000000001</v>
      </c>
      <c r="AQ4" s="40">
        <f>IF(SUM(U4:V4,X4:Z4,AB4)-W4-AA4&gt;0,SUM(U4:V4,X4:Z4,AB4)-W4-AA4,"")</f>
        <v>55.7</v>
      </c>
      <c r="AR4" s="40">
        <f>IF(SUM(AC4:AD4,AF4)-AE4&gt;0,SUM(AC4:AD4,AF4)-AE4,"")</f>
        <v>29.4</v>
      </c>
      <c r="AS4" s="40">
        <f>IF(SUM(V4,Z4,AD4)&gt;0,SUM(V4,Z4,AD4),"")</f>
        <v>29.200000000000003</v>
      </c>
      <c r="AT4" s="40">
        <f>IF(SUM(AQ4,AR4)&gt;0,SUM(AQ4,AR4),"")</f>
        <v>85.1</v>
      </c>
      <c r="AU4" s="40">
        <f>IF(SUM(AH4,AL4)&gt;0,SUM(AH4,AL4),"")</f>
        <v>20.8</v>
      </c>
      <c r="AV4" s="40">
        <f>IF(SUM(AG4:AH4,AJ4:AL4,AN4)-SUM(AI4,AM4)&gt;0,SUM(AG4:AH4,AJ4:AL4,AN4)-SUM(AI4,AM4),"")</f>
        <v>58.1</v>
      </c>
      <c r="AW4" s="40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8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7"/>
      <c r="CV4" s="40">
        <f>IF(SUM(CB4,CF4)&gt;0,SUM(CB4,CF4),"")</f>
        <v>15.1</v>
      </c>
      <c r="CW4" s="40">
        <f>IF(SUM(CA4:CB4,CD4:CF4,CH4)-CC4-CG4&gt;0,SUM(CA4:CB4,CD4:CF4,CH4)-CC4-CG4,"")</f>
        <v>52</v>
      </c>
      <c r="CX4" s="40">
        <f>IF(SUM(CI4:CJ4,CL4)-CK4&gt;0,SUM(CI4:CJ4,CL4)-CK4,"")</f>
        <v>27.400000000000002</v>
      </c>
      <c r="CY4" s="40">
        <f>IF(SUM(CB4,CF4,CJ4)&gt;0,SUM(CB4,CF4,CJ4),"")</f>
        <v>24.4</v>
      </c>
      <c r="CZ4" s="40">
        <f>IF(SUM(CW4,CX4)&gt;0,SUM(CW4,CX4),"")</f>
        <v>79.400000000000006</v>
      </c>
      <c r="DA4" s="40">
        <f>IF(SUM(CN4,CR4)&gt;0,SUM(CN4,CR4),"")</f>
        <v>20.8</v>
      </c>
      <c r="DB4" s="40">
        <f>IF(SUM(CM4:CN4,CP4:CR4,CT4)-SUM(CO4,CS4)&gt;0,SUM(CM4:CN4,CP4:CR4,CT4)-SUM(CO4,CS4),"")</f>
        <v>57.6</v>
      </c>
      <c r="DC4" s="40">
        <f>IF(SUM(CW4,CX4,DB4)&gt;0,SUM(CW4,CX4,DB4),"")</f>
        <v>137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>
        <v>18.600000000000001</v>
      </c>
      <c r="DH4" s="17">
        <v>10</v>
      </c>
      <c r="DI4" s="17">
        <v>0.6</v>
      </c>
      <c r="DJ4" s="17">
        <v>0</v>
      </c>
      <c r="DK4" s="17">
        <v>17.2</v>
      </c>
      <c r="DL4" s="17">
        <v>5.0999999999999996</v>
      </c>
      <c r="DM4" s="17">
        <v>0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>IF(SUM(DH4,DL4)&gt;0,SUM(DH4,DL4),"")</f>
        <v>15.1</v>
      </c>
      <c r="EB4" s="40">
        <f>IF(SUM(DG4:DH4,DJ4:DL4,DN4)-DI4-DM4&gt;0,SUM(DG4:DH4,DJ4:DL4,DN4)-DI4-DM4,"")</f>
        <v>50.3</v>
      </c>
      <c r="EC4" s="40" t="str">
        <f>IF(SUM(DO4:DP4,DR4)-DQ4&gt;0,SUM(DO4:DP4,DR4)-DQ4,"")</f>
        <v/>
      </c>
      <c r="ED4" s="40">
        <f>IF(SUM(DH4,DL4,DP4)&gt;0,SUM(DH4,DL4,DP4),"")</f>
        <v>15.1</v>
      </c>
      <c r="EE4" s="40">
        <f>IF(SUM(EB4,EC4)&gt;0,SUM(EB4,EC4),"")</f>
        <v>50.3</v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>
        <f>IF(SUM(EB4,EC4,EG4)&gt;0,SUM(EB4,EC4,EG4),"")</f>
        <v>50.3</v>
      </c>
      <c r="EI4" s="18">
        <v>18.3</v>
      </c>
      <c r="EJ4" s="18">
        <v>9.3000000000000007</v>
      </c>
      <c r="EK4" s="18">
        <v>0</v>
      </c>
      <c r="EL4" s="18">
        <v>0</v>
      </c>
      <c r="EM4" s="18">
        <v>18.8</v>
      </c>
      <c r="EN4" s="18">
        <v>10</v>
      </c>
      <c r="EO4" s="18">
        <v>0.8</v>
      </c>
      <c r="EP4" s="18">
        <v>0</v>
      </c>
      <c r="EQ4" s="18">
        <v>18.5</v>
      </c>
      <c r="ER4" s="18">
        <v>9.5</v>
      </c>
      <c r="ES4" s="18">
        <v>1</v>
      </c>
      <c r="ET4" s="18">
        <v>0</v>
      </c>
      <c r="EU4" s="18">
        <v>18.399999999999999</v>
      </c>
      <c r="EV4" s="18">
        <v>11.1</v>
      </c>
      <c r="EW4" s="18">
        <v>0.6</v>
      </c>
      <c r="EX4" s="18">
        <v>0</v>
      </c>
      <c r="EY4" s="18">
        <v>18.3</v>
      </c>
      <c r="EZ4" s="18">
        <v>4.5</v>
      </c>
      <c r="FA4" s="18">
        <v>0</v>
      </c>
      <c r="FB4" s="18">
        <v>0</v>
      </c>
      <c r="FC4" s="11">
        <f>IF(SUM(EJ4,EN4)&gt;0,SUM(EJ4,EN4),"")</f>
        <v>19.3</v>
      </c>
      <c r="FD4" s="11">
        <f>IF(SUM(EI4:EJ4,EL4:EN4,EP4)-EK4-EO4&gt;0,SUM(EI4:EJ4,EL4:EN4,EP4)-EK4-EO4,"")</f>
        <v>55.600000000000009</v>
      </c>
      <c r="FE4" s="11">
        <f>IF(SUM(EQ4:ER4,ET4)-ES4&gt;0,SUM(EQ4:ER4,ET4)-ES4,"")</f>
        <v>27</v>
      </c>
      <c r="FF4" s="11">
        <f>IF(SUM(EJ4,EN4,ER4)&gt;0,SUM(EJ4,EN4,ER4),"")</f>
        <v>28.8</v>
      </c>
      <c r="FG4" s="11">
        <f>IF(SUM(FD4,FE4)&gt;0,SUM(FD4,FE4),"")</f>
        <v>82.600000000000009</v>
      </c>
      <c r="FH4" s="11">
        <f>IF(SUM(EV4,EZ4)&gt;0,SUM(EV4,EZ4),"")</f>
        <v>15.6</v>
      </c>
      <c r="FI4" s="11">
        <f>IF(SUM(EU4:EV4,EX4:EZ4,FB4)-SUM(EW4,FA4)&gt;0,SUM(EU4:EV4,EX4:EZ4,FB4)-SUM(EW4,FA4),"")</f>
        <v>51.699999999999996</v>
      </c>
      <c r="FJ4" s="11">
        <f>IF(SUM(FD4,FE4,FI4)&gt;0,SUM(FD4,FE4,FI4),"")</f>
        <v>134.30000000000001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18.8</v>
      </c>
      <c r="JT4" s="17">
        <v>8.4</v>
      </c>
      <c r="JU4" s="17">
        <v>0.8</v>
      </c>
      <c r="JV4" s="17">
        <v>0</v>
      </c>
      <c r="JW4" s="17">
        <v>18.600000000000001</v>
      </c>
      <c r="JX4" s="17">
        <v>10.8</v>
      </c>
      <c r="JY4" s="17">
        <v>0.8</v>
      </c>
      <c r="JZ4" s="17">
        <v>0</v>
      </c>
      <c r="KA4" s="17"/>
      <c r="KB4" s="17"/>
      <c r="KC4" s="17"/>
      <c r="KD4" s="17"/>
      <c r="KE4" s="17">
        <v>16.8</v>
      </c>
      <c r="KF4" s="17">
        <v>9.5</v>
      </c>
      <c r="KG4" s="17">
        <v>1</v>
      </c>
      <c r="KH4" s="17">
        <v>0</v>
      </c>
      <c r="KI4" s="17"/>
      <c r="KJ4" s="17"/>
      <c r="KK4" s="17"/>
      <c r="KL4" s="17"/>
      <c r="KM4" s="40">
        <f>IF(SUM(JT4,JX4)&gt;0,SUM(JT4,JX4),"")</f>
        <v>19.200000000000003</v>
      </c>
      <c r="KN4" s="40">
        <f>IF(SUM(JS4:JT4,JV4:JX4,JZ4)-JU4-JY4&gt;0,SUM(JS4:JT4,JV4:JX4,JZ4)-JU4-JY4,"")</f>
        <v>55.000000000000014</v>
      </c>
      <c r="KO4" s="40" t="str">
        <f>IF(SUM(KA4:KB4,KD4)-KC4&gt;0,SUM(KA4:KB4,KD4)-KC4,"")</f>
        <v/>
      </c>
      <c r="KP4" s="40">
        <f>IF(SUM(JT4,JX4,KB4)&gt;0,SUM(JT4,JX4,KB4),"")</f>
        <v>19.200000000000003</v>
      </c>
      <c r="KQ4" s="40">
        <f>IF(SUM(KN4,KO4)&gt;0,SUM(KN4,KO4),"")</f>
        <v>55.000000000000014</v>
      </c>
      <c r="KR4" s="40">
        <f>IF(SUM(KF4,KJ4)&gt;0,SUM(KF4,KJ4),"")</f>
        <v>9.5</v>
      </c>
      <c r="KS4" s="40">
        <f>IF(SUM(KE4:KF4,KH4:KJ4,KL4)-SUM(KG4,KK4)&gt;0,SUM(KE4:KF4,KH4:KJ4,KL4)-SUM(KG4,KK4),"")</f>
        <v>25.3</v>
      </c>
      <c r="KT4" s="40">
        <f>IF(SUM(KN4,KO4,KS4)&gt;0,SUM(KN4,KO4,KS4),"")</f>
        <v>80.300000000000011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18.899999999999999</v>
      </c>
      <c r="TL4" s="26">
        <f>IF($CU4="P",CB4,(CB4+AY4)/2)</f>
        <v>10</v>
      </c>
      <c r="TM4" s="26">
        <f>IF($CU4="P",CC4,(CC4+AZ4)/2)</f>
        <v>0.7</v>
      </c>
      <c r="TN4" s="26">
        <f>IF($CU4="P",CD4,(CD4+BA4)/2)</f>
        <v>0.6</v>
      </c>
      <c r="TO4" s="26">
        <f>IF($CU4="P",CE4,(CE4+BB4)/2)</f>
        <v>17.850000000000001</v>
      </c>
      <c r="TP4" s="26">
        <f>IF($CU4="P",CF4,(CF4+BC4)/2)</f>
        <v>7.95</v>
      </c>
      <c r="TQ4" s="26">
        <f>IF($CU4="P",CG4,(CG4+BD4)/2)</f>
        <v>0.1</v>
      </c>
      <c r="TR4" s="26">
        <f>IF($CU4="P",CH4,(CH4+BE4)/2)</f>
        <v>0.44999999999999996</v>
      </c>
      <c r="TS4" s="26">
        <f>IF($CU4="P",CI4,(CI4+BF4)/2)</f>
        <v>18.600000000000001</v>
      </c>
      <c r="TT4" s="26">
        <f>IF($CU4="P",CJ4,(CJ4+BG4)/2)</f>
        <v>9.1000000000000014</v>
      </c>
      <c r="TU4" s="26">
        <f>IF($CU4="P",CK4,(CK4+BH4)/2)</f>
        <v>0.8</v>
      </c>
      <c r="TV4" s="26">
        <f>IF($CU4="P",CL4,(CL4+BI4)/2)</f>
        <v>0.3</v>
      </c>
      <c r="TW4" s="26">
        <f>IF($CU4="P",CM4,(CM4+BJ4)/2)</f>
        <v>19.05</v>
      </c>
      <c r="TX4" s="26">
        <f>IF($CU4="P",CN4,(CN4+BK4)/2)</f>
        <v>10</v>
      </c>
      <c r="TY4" s="26">
        <f>IF($CU4="P",CO4,(CO4+BL4)/2)</f>
        <v>0.4</v>
      </c>
      <c r="TZ4" s="26">
        <f>IF($CU4="P",CP4,(CP4+BM4)/2)</f>
        <v>0.6</v>
      </c>
      <c r="UA4" s="26">
        <f>IF($CU4="P",CQ4,(CQ4+BN4)/2)</f>
        <v>18.299999999999997</v>
      </c>
      <c r="UB4" s="26">
        <f>IF($CU4="P",CR4,(CR4+BO4)/2)</f>
        <v>10.8</v>
      </c>
      <c r="UC4" s="26">
        <f>IF($CU4="P",CS4,(CS4+BP4)/2)</f>
        <v>0.6</v>
      </c>
      <c r="UD4" s="26">
        <f>IF($CU4="P",CT4,(CT4+BQ4)/2)</f>
        <v>0.6</v>
      </c>
      <c r="UE4" s="28" t="s">
        <v>55</v>
      </c>
      <c r="UF4" s="11">
        <f>IF(SUM(TL4,TP4)&gt;0,SUM(TL4,TP4),"")</f>
        <v>17.95</v>
      </c>
      <c r="UG4" s="11">
        <f>IF(SUM(TK4:TL4,TN4:TP4,TR4)-TM4-TQ4&gt;0,SUM(TK4:TL4,TN4:TP4,TR4)-TM4-TQ4,"")</f>
        <v>54.95</v>
      </c>
      <c r="UH4" s="11">
        <f>IF(SUM(TS4:TT4,TV4)-TU4&gt;0,SUM(TS4:TT4,TV4)-TU4,"")</f>
        <v>27.200000000000003</v>
      </c>
      <c r="UI4" s="11">
        <f>IF(SUM(TL4,TP4,TT4)&gt;0,SUM(TL4,TP4,TT4),"")</f>
        <v>27.05</v>
      </c>
      <c r="UJ4" s="11">
        <f>IF(SUM(UG4,UH4)&gt;0,SUM(UG4,UH4),"")</f>
        <v>82.15</v>
      </c>
      <c r="UK4" s="11">
        <f>IF(SUM(TX4,UB4)&gt;0,SUM(TX4,UB4),"")</f>
        <v>20.8</v>
      </c>
      <c r="UL4" s="11">
        <f>IF(SUM(TW4:TX4,TZ4:UB4,UD4)-SUM(TY4,UC4)&gt;0,SUM(TW4:TX4,TZ4:UB4,UD4)-SUM(TY4,UC4),"")</f>
        <v>58.35</v>
      </c>
      <c r="UM4" s="11">
        <f>IF(SUM(UG4,UH4,UL4)&gt;0,SUM(UG4,UH4,UL4),"")</f>
        <v>140.5</v>
      </c>
    </row>
    <row r="5" spans="1:559" x14ac:dyDescent="0.2">
      <c r="A5" s="4" cm="1">
        <f t="array" ref="A5">IF(AND(H5&lt;&gt;"",H5&lt;&gt;"No DD"),SUMPRODUCT((H$4:H$31&lt;&gt;"")*(H$4:H$31&lt;&gt;"No DD")*(E$4:E$31&gt;E5))+1,IF(H5="No DD",SUMPRODUCT((H$4:H$31="No DD")*(E$4:E$31&gt;E5))+1+SUMPRODUCT((H$4:H$31&lt;&gt;"")*(H$4:H$31&lt;&gt;"No DD")),""))</f>
        <v>2</v>
      </c>
      <c r="B5" s="5" t="s">
        <v>125</v>
      </c>
      <c r="C5" s="4" t="s">
        <v>5</v>
      </c>
      <c r="D5" s="4">
        <v>2004</v>
      </c>
      <c r="E5" s="9">
        <f>SUM(J5:R5)+SUM(J5:O5)*0.0000001+SUM(J5)*0.0000000000001</f>
        <v>188.0000132700053</v>
      </c>
      <c r="F5" s="3" t="str">
        <f>IF(OR(AND(AP5&gt;=AW$33,AQ5&gt;=AW$37,AP5&lt;&gt;"",AO5=""),AND(AU5&gt;=AW$33,AV5&gt;=AW$37,AU5&lt;&gt;"",AO5=""),AND(BS5&gt;=BZ$33,BT5&gt;=BZ$37,BS5&lt;&gt;"",BR5=""),AND(BX5&gt;=BZ$33,BY5&gt;=BZ$37,BX5&lt;&gt;"",BR5=""),AND(CV5&gt;=DC$33,CW5&gt;=DC$37,CV5&lt;&gt;"",CU5=""),AND(DA5&gt;=DC$33,DB5&gt;=DC$37,DA5&lt;&gt;""),AND(EA5&gt;=EH$33,EB5&gt;=EH$37,EA5&lt;&gt;""),AND(EF5&gt;=EH$33,EG5&gt;=EH$37,EF5&lt;&gt;""),AND(FC5&gt;=FJ$33,FD5&gt;=FJ$37,FC5&lt;&gt;""),AND(FH5&gt;=FJ$33,FI5&gt;=FJ$37,FH5&lt;&gt;""),AND(GE5&gt;=GL$33,GF5&gt;=GL$37,GE5&lt;&gt;""),AND(GJ5&gt;=GL$33,GK5&gt;=GL$37,GJ5&lt;&gt;""),AND(HG5&gt;=HN$33,HH5&gt;=HN$37,HG5&lt;&gt;""),AND(HL5&gt;=HN$33,HM5&gt;=HN$37,HL5&lt;&gt;""),AND(II5&gt;=IP$33,IJ5&gt;=IP$37,II5&lt;&gt;""),AND(IN5&gt;=IP$33,IO5&gt;=IP$37,IN5&lt;&gt;""),AND(JK5&gt;=JR$33,JL5&gt;=JR$37,JK5&lt;&gt;""),AND(JP5&gt;=JR$33,JQ5&gt;=JR$37,JP5&lt;&gt;""),AND(KM5&gt;=KT$33,KN5&gt;=KT$37,KM5&lt;&gt;""),AND(KR5&gt;=KT$33,KS5&gt;=KT$37,KR5&lt;&gt;""),AND(LO5&gt;=LV$33,LP5&gt;=LV$37,LO5&lt;&gt;""),AND(LT5&gt;=LV$33,LU5&gt;=LV$37,LT5&lt;&gt;""),AND(MQ5&gt;=MX$33,MR5&gt;=MX$37,MQ5&lt;&gt;""),AND(MV5&gt;=MX$33,MW5&gt;=MX$37,MV5&lt;&gt;""),AND(NS5&gt;=NZ$33,NT5&gt;=NZ$37,NS5&lt;&gt;""),AND(NX5&gt;=NZ$33,NY5&gt;=NZ$37,NX5&lt;&gt;""),AND(OU5&gt;=PB$33,OV5&gt;=PB$37,OU5&lt;&gt;""),AND(OZ5&gt;=PB$33,PA5&gt;=PB$37,OZ5&lt;&gt;""),AND(PW5&gt;=QD$33,PX5&gt;=QD$37,PW5&lt;&gt;""),AND(QB5&gt;=QD$33,QC5&gt;=QD$37,QB5&lt;&gt;""),AND(QY5&gt;=RF$33,QZ5&gt;=RF$37,QY5&lt;&gt;""),AND(RD5&gt;=RF$33,RE5&gt;=RF$37,RD5&lt;&gt;""),AND(SA5&gt;=SH$33,SB5&gt;=SH$37,SA5&lt;&gt;""),AND(SF5&gt;=SH$33,SG5&gt;=SH$37,SF5&lt;&gt;""),AND(TC5&gt;=TJ$33,TD5&gt;=TJ$37,TC5&lt;&gt;""),AND(TI5&gt;=TJ$33,TJ5&gt;=TJ$37,TI5&lt;&gt;"")),"P","")</f>
        <v>P</v>
      </c>
      <c r="G5" s="3" t="str">
        <f>IF(OR(AND(AQ5&gt;=AW$37,AQ5&lt;&gt;"",AO5=""),AND(AV5&gt;=AW$37,AV5&lt;&gt;"",AO5=""),AND(BT5&gt;=BZ$37,BT5&lt;&gt;"",BR5=""),AND(BY5&gt;=BZ$37,BY5&lt;&gt;"",BR5=""),AND(CW5&gt;=DC$37,CW5&lt;&gt;"",CU5=""),AND(DB5&gt;=DC$37,DB5&lt;&gt;"",CU5=""),AND(EB5&gt;=EH$37,EB5&lt;&gt;""),AND(EG5&gt;=EH$37,EG5&lt;&gt;""),AND(FD5&gt;=FJ$37,FD5&lt;&gt;""),AND(FI5&gt;=FJ$37,FI5&lt;&gt;""),AND(GF5&gt;=GL$37,GF5&lt;&gt;""),AND(GK5&gt;=GL$37,GK5&lt;&gt;""),AND(HH5&gt;=HN$37,HH5&lt;&gt;""),AND(HM5&gt;=HN$37,HM5&lt;&gt;""),AND(IJ5&gt;=IP$37,IJ5&lt;&gt;""),AND(IO5&gt;=IP$37,IO5&lt;&gt;""),AND(JL5&gt;=JR$37,JL5&lt;&gt;""),AND(JQ5&gt;=JR$37,JQ5&lt;&gt;""),AND(KN5&gt;=KT$37,KN5&lt;&gt;""),AND(KS5&gt;=KT$37,KS5&lt;&gt;""),AND(LP5&gt;=LV$37,LP5&lt;&gt;""),AND(LU5&gt;=LV$37,LU5&lt;&gt;""),AND(MR5&gt;=MX$37,MR5&lt;&gt;""),AND(MW5&gt;=MX$37,MW5&lt;&gt;""),AND(NT5&gt;=NZ$37,NT5&lt;&gt;""),AND(NY5&gt;=NZ$37,NY5&lt;&gt;""),AND(OV5&gt;=PB$37,OV5&lt;&gt;""),AND(PA5&gt;=PB$37,PA5&lt;&gt;""),AND(PX5&gt;=QD$37,PX5&lt;&gt;""),AND(QC5&gt;=QD$37,QC5&lt;&gt;""),AND(QZ5&gt;=RF$37,QZ5&lt;&gt;""),AND(RE5&gt;=RF$37,RE5&lt;&gt;""),AND(SB5&gt;=SH$37,SB5&lt;&gt;""),AND(SG5&gt;=SH$37,SG5&lt;&gt;""),AND(TD5&gt;=TJ$37,TD5&lt;&gt;""),AND(TJ5&gt;=TJ$37,TJ5&lt;&gt;"")),"P","")</f>
        <v>P</v>
      </c>
      <c r="H5" s="36" t="str">
        <f>IF(AND(G5="P",F5=""),"No DD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,AND(RB5&gt;=RF$36,RC5&gt;=RF$40,RB5&lt;&gt;""),AND(SD5&gt;=SH$36,SE5&gt;=SH$40,SD5&lt;&gt;""),AND(TF5&gt;=TJ$36,TG5&gt;=TJ$40,TF5&lt;&gt;"")),"Merit",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,AND(RB5&gt;=RF$35,RC5&gt;=RF$39,RB5&lt;&gt;""),AND(SD5&gt;=SH$35,SE5&gt;=SH$39,SD5&lt;&gt;""),AND(TF5&gt;=TJ$35,TG5&gt;=TJ$39,TF5&lt;&gt;"")),"Excellence",IF(I5="P","Worlds Team",IF(F5="P","National Team","")))))</f>
        <v>Worlds Team</v>
      </c>
      <c r="I5" s="3" t="str">
        <f>IF(OR(AND(AS5&gt;=AW$34,AT5&gt;=AW$38,AS5&lt;&gt;"",AO5=""),AND(BV5&gt;=BZ$34,BW5&gt;=BZ$38,BV5&lt;&gt;"",BR5=""),AND(CY5&gt;=DC$34,CZ5&gt;=DC$38,CY5&lt;&gt;"",CU5=""),AND(ED5&gt;=EH$34,EE5&gt;=EH$38,ED5&lt;&gt;""),AND(FF5&gt;=FJ$34,FG5&gt;=FJ$38,FF5&lt;&gt;""),AND(GH5&gt;=GL$34,GI5&gt;=GL$38,GH5&lt;&gt;""),AND(HJ5&gt;=HN$34,HK5&gt;=HN$38,HJ5&lt;&gt;""),AND(IL5&gt;=IP$34,IM5&gt;=IP$38,IL5&lt;&gt;""),AND(JN5&gt;=JR$34,JO5&gt;=JR$38,JN5&lt;&gt;""),AND(KP5&gt;=KT$34,KQ5&gt;=KT$38,KP5&lt;&gt;""),AND(LR5&gt;=LV$34,LS5&gt;=LV$38,LR5&lt;&gt;""),AND(MT5&gt;=MX$34,MU5&gt;=MX$38,MT5&lt;&gt;""),AND(NV5&gt;=NZ$34,NW5&gt;=NZ$38,NV5&lt;&gt;""),AND(OX5&gt;=PB$34,OY5&gt;=PB$38,OX5&lt;&gt;""),AND(PZ5&gt;=QD$34,QA5&gt;=QD$38,PZ5&lt;&gt;""),AND(RB5&gt;=RF$34,RC5&gt;=RF$38,RB5&lt;&gt;""),AND(SD5&gt;=SH$34,SE5&gt;=SH$38,SD5&lt;&gt;""),AND(TF5&gt;=TJ$34,TG5&gt;=TJ$38,TF5&lt;&gt;"")),"P","")</f>
        <v>P</v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51.4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54.29999999999999</v>
      </c>
      <c r="Q5" s="8" t="str">
        <f>IF(P5=0,"",IF(P5=DB5,$CA$1,IF(P5=BY5,$AX$1,IF(P5=AV5,$U$1,""))))</f>
        <v>2023 Domestic 3rd Trial</v>
      </c>
      <c r="R5" s="8">
        <f>IF(MAX(DD5:DF5)&gt;0,MAX(DD5:DF5),"")</f>
        <v>0.99999999999999289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18.399999999999999</v>
      </c>
      <c r="V5" s="19">
        <v>7.6</v>
      </c>
      <c r="W5" s="19">
        <v>1</v>
      </c>
      <c r="X5" s="19">
        <v>0</v>
      </c>
      <c r="Y5" s="19">
        <v>19</v>
      </c>
      <c r="Z5" s="19">
        <v>8</v>
      </c>
      <c r="AA5" s="19">
        <v>0.6</v>
      </c>
      <c r="AB5" s="19">
        <v>0</v>
      </c>
      <c r="AC5" s="19">
        <v>19.2</v>
      </c>
      <c r="AD5" s="19">
        <v>8</v>
      </c>
      <c r="AE5" s="19">
        <v>0.6</v>
      </c>
      <c r="AF5" s="19">
        <v>0.3</v>
      </c>
      <c r="AG5" s="19">
        <v>18.399999999999999</v>
      </c>
      <c r="AH5" s="19">
        <v>9.1999999999999993</v>
      </c>
      <c r="AI5" s="19">
        <v>0.6</v>
      </c>
      <c r="AJ5" s="19">
        <v>0.3</v>
      </c>
      <c r="AK5" s="19">
        <v>18.399999999999999</v>
      </c>
      <c r="AL5" s="19">
        <v>8.9</v>
      </c>
      <c r="AM5" s="19">
        <v>0.6</v>
      </c>
      <c r="AN5" s="19">
        <v>0.3</v>
      </c>
      <c r="AO5" s="27"/>
      <c r="AP5" s="40">
        <f>IF(SUM(V5,Z5)&gt;0,SUM(V5,Z5),"")</f>
        <v>15.6</v>
      </c>
      <c r="AQ5" s="40">
        <f>IF(SUM(U5:V5,X5:Z5,AB5)-W5-AA5&gt;0,SUM(U5:V5,X5:Z5,AB5)-W5-AA5,"")</f>
        <v>51.4</v>
      </c>
      <c r="AR5" s="40">
        <f>IF(SUM(AC5:AD5,AF5)-AE5&gt;0,SUM(AC5:AD5,AF5)-AE5,"")</f>
        <v>26.9</v>
      </c>
      <c r="AS5" s="40">
        <f>IF(SUM(V5,Z5,AD5)&gt;0,SUM(V5,Z5,AD5),"")</f>
        <v>23.6</v>
      </c>
      <c r="AT5" s="40">
        <f>IF(SUM(AQ5,AR5)&gt;0,SUM(AQ5,AR5),"")</f>
        <v>78.3</v>
      </c>
      <c r="AU5" s="40">
        <f>IF(SUM(AH5,AL5)&gt;0,SUM(AH5,AL5),"")</f>
        <v>18.100000000000001</v>
      </c>
      <c r="AV5" s="40">
        <f>IF(SUM(AG5:AH5,AJ5:AL5,AN5)-SUM(AI5,AM5)&gt;0,SUM(AG5:AH5,AJ5:AL5,AN5)-SUM(AI5,AM5),"")</f>
        <v>54.29999999999999</v>
      </c>
      <c r="AW5" s="40">
        <f>IF(SUM(AQ5,AR5,AV5)&gt;0,SUM(AQ5,AR5,AV5),"")</f>
        <v>132.6</v>
      </c>
      <c r="AX5" s="18">
        <v>16.8</v>
      </c>
      <c r="AY5" s="18">
        <v>8.1</v>
      </c>
      <c r="AZ5" s="18">
        <v>0.2</v>
      </c>
      <c r="BA5" s="18">
        <v>0.3</v>
      </c>
      <c r="BB5" s="18">
        <v>17.399999999999999</v>
      </c>
      <c r="BC5" s="18">
        <v>3.6</v>
      </c>
      <c r="BD5" s="18">
        <v>0</v>
      </c>
      <c r="BE5" s="18">
        <v>0</v>
      </c>
      <c r="BF5" s="18">
        <v>18.8</v>
      </c>
      <c r="BG5" s="18">
        <v>9.1999999999999993</v>
      </c>
      <c r="BH5" s="18">
        <v>0</v>
      </c>
      <c r="BI5" s="18">
        <v>0.3</v>
      </c>
      <c r="BJ5" s="18">
        <v>18.899999999999999</v>
      </c>
      <c r="BK5" s="18">
        <v>9.1999999999999993</v>
      </c>
      <c r="BL5" s="18">
        <v>0.2</v>
      </c>
      <c r="BM5" s="18">
        <v>0.3</v>
      </c>
      <c r="BN5" s="18">
        <v>16.600000000000001</v>
      </c>
      <c r="BO5" s="18">
        <v>6</v>
      </c>
      <c r="BP5" s="18">
        <v>1</v>
      </c>
      <c r="BQ5" s="18">
        <v>0</v>
      </c>
      <c r="BR5" s="28"/>
      <c r="BS5" s="11">
        <f>IF(SUM(AY5,BC5)&gt;0,SUM(AY5,BC5),"")</f>
        <v>11.7</v>
      </c>
      <c r="BT5" s="11">
        <f>IF(SUM(AX5:AY5,BA5:BC5,BE5)-AZ5-BD5&gt;0,SUM(AX5:AY5,BA5:BC5,BE5)-AZ5-BD5,"")</f>
        <v>45.999999999999993</v>
      </c>
      <c r="BU5" s="11">
        <f>IF(SUM(BF5:BG5,BI5)-BH5&gt;0,SUM(BF5:BG5,BI5)-BH5,"")</f>
        <v>28.3</v>
      </c>
      <c r="BV5" s="11">
        <f>IF(SUM(AY5,BC5,BG5)&gt;0,SUM(AY5,BC5,BG5),"")</f>
        <v>20.9</v>
      </c>
      <c r="BW5" s="11">
        <f>IF(SUM(BT5,BU5)&gt;0,SUM(BT5,BU5),"")</f>
        <v>74.3</v>
      </c>
      <c r="BX5" s="11">
        <f>IF(SUM(BK5,BO5)&gt;0,SUM(BK5,BO5),"")</f>
        <v>15.2</v>
      </c>
      <c r="BY5" s="11">
        <f>IF(SUM(BJ5:BK5,BM5:BO5,BQ5)-SUM(BL5,BP5)&gt;0,SUM(BJ5:BK5,BM5:BO5,BQ5)-SUM(BL5,BP5),"")</f>
        <v>49.8</v>
      </c>
      <c r="BZ5" s="11">
        <f>IF(SUM(BT5,BU5,BY5)&gt;0,SUM(BT5,BU5,BY5),"")</f>
        <v>124.1</v>
      </c>
      <c r="CA5" s="19">
        <v>16.600000000000001</v>
      </c>
      <c r="CB5" s="19">
        <v>8.9</v>
      </c>
      <c r="CC5" s="19">
        <v>0.8</v>
      </c>
      <c r="CD5" s="19">
        <v>0.3</v>
      </c>
      <c r="CE5" s="19">
        <v>18.7</v>
      </c>
      <c r="CF5" s="19">
        <v>9.1999999999999993</v>
      </c>
      <c r="CG5" s="19">
        <v>0.2</v>
      </c>
      <c r="CH5" s="19">
        <v>0.3</v>
      </c>
      <c r="CI5" s="19">
        <v>0</v>
      </c>
      <c r="CJ5" s="19">
        <v>0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7"/>
      <c r="CV5" s="40">
        <f>IF(SUM(CB5,CF5)&gt;0,SUM(CB5,CF5),"")</f>
        <v>18.100000000000001</v>
      </c>
      <c r="CW5" s="40">
        <f>IF(SUM(CA5:CB5,CD5:CF5,CH5)-CC5-CG5&gt;0,SUM(CA5:CB5,CD5:CF5,CH5)-CC5-CG5,"")</f>
        <v>53</v>
      </c>
      <c r="CX5" s="40" t="str">
        <f>IF(SUM(CI5:CJ5,CL5)-CK5&gt;0,SUM(CI5:CJ5,CL5)-CK5,"")</f>
        <v/>
      </c>
      <c r="CY5" s="40">
        <f>IF(SUM(CB5,CF5,CJ5)&gt;0,SUM(CB5,CF5,CJ5),"")</f>
        <v>18.100000000000001</v>
      </c>
      <c r="CZ5" s="40">
        <f>IF(SUM(CW5,CX5)&gt;0,SUM(CW5,CX5),"")</f>
        <v>53</v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>
        <f>IF(SUM(CW5,CX5,DB5)&gt;0,SUM(CW5,CX5,DB5),"")</f>
        <v>53</v>
      </c>
      <c r="DD5" s="51">
        <f>IF(MAX(EB5,FD5,GF5,HH5,IJ5,JL5,KN5,LP5,MR5,NT5,OV5,PX5,QZ5,SB5,TD5)-IF(L5="",0,L5)&gt;0.001,MAX(EB5,FD5,GF5,HH5,IJ5,JL5,KN5,LP5,MR5,NT5,OV5,PX5,QZ5,SB5,TD5)-IF(L5="",0,L5),"")</f>
        <v>0.99999999999999289</v>
      </c>
      <c r="DE5" s="51" t="str">
        <f>IF(MAX(EC5,FE5,GG5,HI5,IK5,JM5,KO5,LQ5,MS5,NU5,OW5,PY5,RA5,SC5,TE5)-IF(N5="",0,N5)&gt;0.001,MAX(EC5,FE5,GG5,HI5,IK5,JM5,KO5,LQ5,MS5,NU5,OW5,PY5,RA5,SC5,TE5)-IF(N5="",0,N5),"")</f>
        <v/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>
        <v>18.600000000000001</v>
      </c>
      <c r="DH5" s="17">
        <v>9.1999999999999993</v>
      </c>
      <c r="DI5" s="17">
        <v>0.6</v>
      </c>
      <c r="DJ5" s="17">
        <v>0</v>
      </c>
      <c r="DK5" s="17">
        <v>16.5</v>
      </c>
      <c r="DL5" s="17">
        <v>8.9</v>
      </c>
      <c r="DM5" s="17">
        <v>0.2</v>
      </c>
      <c r="DN5" s="17">
        <v>0</v>
      </c>
      <c r="DO5" s="17"/>
      <c r="DP5" s="17"/>
      <c r="DQ5" s="17"/>
      <c r="DR5" s="17"/>
      <c r="DS5" s="17">
        <v>18.7</v>
      </c>
      <c r="DT5" s="17">
        <v>9.1999999999999993</v>
      </c>
      <c r="DU5" s="17">
        <v>0.8</v>
      </c>
      <c r="DV5" s="17">
        <v>0</v>
      </c>
      <c r="DW5" s="17">
        <v>0</v>
      </c>
      <c r="DX5" s="17">
        <v>0</v>
      </c>
      <c r="DY5" s="17">
        <v>0</v>
      </c>
      <c r="DZ5" s="17">
        <v>0</v>
      </c>
      <c r="EA5" s="40">
        <f>IF(SUM(DH5,DL5)&gt;0,SUM(DH5,DL5),"")</f>
        <v>18.100000000000001</v>
      </c>
      <c r="EB5" s="40">
        <f>IF(SUM(DG5:DH5,DJ5:DL5,DN5)-DI5-DM5&gt;0,SUM(DG5:DH5,DJ5:DL5,DN5)-DI5-DM5,"")</f>
        <v>52.399999999999991</v>
      </c>
      <c r="EC5" s="40" t="str">
        <f>IF(SUM(DO5:DP5,DR5)-DQ5&gt;0,SUM(DO5:DP5,DR5)-DQ5,"")</f>
        <v/>
      </c>
      <c r="ED5" s="40">
        <f>IF(SUM(DH5,DL5,DP5)&gt;0,SUM(DH5,DL5,DP5),"")</f>
        <v>18.100000000000001</v>
      </c>
      <c r="EE5" s="40">
        <f>IF(SUM(EB5,EC5)&gt;0,SUM(EB5,EC5),"")</f>
        <v>52.399999999999991</v>
      </c>
      <c r="EF5" s="40">
        <f>IF(SUM(DT5,DX5)&gt;0,SUM(DT5,DX5),"")</f>
        <v>9.1999999999999993</v>
      </c>
      <c r="EG5" s="40">
        <f>IF(SUM(DS5:DT5,DV5:DX5,DZ5)-SUM(DU5,DY5)&gt;0,SUM(DS5:DT5,DV5:DX5,DZ5)-SUM(DU5,DY5),"")</f>
        <v>27.099999999999998</v>
      </c>
      <c r="EH5" s="40">
        <f>IF(SUM(EB5,EC5,EG5)&gt;0,SUM(EB5,EC5,EG5),"")</f>
        <v>79.499999999999986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>
        <v>18.8</v>
      </c>
      <c r="GN5" s="18">
        <v>9.1999999999999993</v>
      </c>
      <c r="GO5" s="18">
        <v>0.6</v>
      </c>
      <c r="GP5" s="18">
        <v>0</v>
      </c>
      <c r="GQ5" s="18">
        <v>16.399999999999999</v>
      </c>
      <c r="GR5" s="18">
        <v>8.9</v>
      </c>
      <c r="GS5" s="18">
        <v>0.8</v>
      </c>
      <c r="GT5" s="18">
        <v>0</v>
      </c>
      <c r="GU5" s="18"/>
      <c r="GV5" s="18"/>
      <c r="GW5" s="18"/>
      <c r="GX5" s="18"/>
      <c r="GY5" s="18">
        <v>17.899999999999999</v>
      </c>
      <c r="GZ5" s="18">
        <v>8.9</v>
      </c>
      <c r="HA5" s="18">
        <v>0.2</v>
      </c>
      <c r="HB5" s="18">
        <v>0</v>
      </c>
      <c r="HC5" s="18">
        <v>18.5</v>
      </c>
      <c r="HD5" s="18">
        <v>9.1999999999999993</v>
      </c>
      <c r="HE5" s="18">
        <v>0.6</v>
      </c>
      <c r="HF5" s="18">
        <v>0</v>
      </c>
      <c r="HG5" s="11">
        <f>IF(SUM(GN5,GR5)&gt;0,SUM(GN5,GR5),"")</f>
        <v>18.100000000000001</v>
      </c>
      <c r="HH5" s="11">
        <f>IF(SUM(GM5:GN5,GP5:GR5,GT5)-GO5-GS5&gt;0,SUM(GM5:GN5,GP5:GR5,GT5)-GO5-GS5,"")</f>
        <v>51.9</v>
      </c>
      <c r="HI5" s="11" t="str">
        <f>IF(SUM(GU5:GV5,GX5)-GW5&gt;0,SUM(GU5:GV5,GX5)-GW5,"")</f>
        <v/>
      </c>
      <c r="HJ5" s="11">
        <f>IF(SUM(GN5,GR5,GV5)&gt;0,SUM(GN5,GR5,GV5),"")</f>
        <v>18.100000000000001</v>
      </c>
      <c r="HK5" s="11">
        <f>IF(SUM(HH5,HI5)&gt;0,SUM(HH5,HI5),"")</f>
        <v>51.9</v>
      </c>
      <c r="HL5" s="11">
        <f>IF(SUM(GZ5,HD5)&gt;0,SUM(GZ5,HD5),"")</f>
        <v>18.100000000000001</v>
      </c>
      <c r="HM5" s="11">
        <f>IF(SUM(GY5:GZ5,HB5:HD5,HF5)-SUM(HA5,HE5)&gt;0,SUM(GY5:GZ5,HB5:HD5,HF5)-SUM(HA5,HE5),"")</f>
        <v>53.7</v>
      </c>
      <c r="HN5" s="11">
        <f>IF(SUM(HH5,HI5,HM5)&gt;0,SUM(HH5,HI5,HM5),"")</f>
        <v>105.6</v>
      </c>
      <c r="HO5" s="17">
        <v>18.3</v>
      </c>
      <c r="HP5" s="17">
        <v>9.1999999999999993</v>
      </c>
      <c r="HQ5" s="17">
        <v>0.4</v>
      </c>
      <c r="HR5" s="17">
        <v>0</v>
      </c>
      <c r="HS5" s="17">
        <v>18.2</v>
      </c>
      <c r="HT5" s="17">
        <v>6.8</v>
      </c>
      <c r="HU5" s="17">
        <v>0.6</v>
      </c>
      <c r="HV5" s="17">
        <v>0</v>
      </c>
      <c r="HW5" s="17"/>
      <c r="HX5" s="17"/>
      <c r="HY5" s="17"/>
      <c r="HZ5" s="17"/>
      <c r="IA5" s="17">
        <v>17.899999999999999</v>
      </c>
      <c r="IB5" s="17">
        <v>4.2</v>
      </c>
      <c r="IC5" s="17">
        <v>1</v>
      </c>
      <c r="ID5" s="17">
        <v>0</v>
      </c>
      <c r="IE5" s="17">
        <v>0</v>
      </c>
      <c r="IF5" s="17">
        <v>0</v>
      </c>
      <c r="IG5" s="17">
        <v>0</v>
      </c>
      <c r="IH5" s="17">
        <v>0</v>
      </c>
      <c r="II5" s="40">
        <f>IF(SUM(HP5,HT5)&gt;0,SUM(HP5,HT5),"")</f>
        <v>16</v>
      </c>
      <c r="IJ5" s="40">
        <f>IF(SUM(HO5:HP5,HR5:HT5,HV5)-HQ5-HU5&gt;0,SUM(HO5:HP5,HR5:HT5,HV5)-HQ5-HU5,"")</f>
        <v>51.5</v>
      </c>
      <c r="IK5" s="40" t="str">
        <f>IF(SUM(HW5:HX5,HZ5)-HY5&gt;0,SUM(HW5:HX5,HZ5)-HY5,"")</f>
        <v/>
      </c>
      <c r="IL5" s="40">
        <f>IF(SUM(HP5,HT5,HX5)&gt;0,SUM(HP5,HT5,HX5),"")</f>
        <v>16</v>
      </c>
      <c r="IM5" s="40">
        <f>IF(SUM(IJ5,IK5)&gt;0,SUM(IJ5,IK5),"")</f>
        <v>51.5</v>
      </c>
      <c r="IN5" s="40">
        <f>IF(SUM(IB5,IF5)&gt;0,SUM(IB5,IF5),"")</f>
        <v>4.2</v>
      </c>
      <c r="IO5" s="40">
        <f>IF(SUM(IA5:IB5,ID5:IF5,IH5)-SUM(IC5,IG5)&gt;0,SUM(IA5:IB5,ID5:IF5,IH5)-SUM(IC5,IG5),"")</f>
        <v>21.099999999999998</v>
      </c>
      <c r="IP5" s="40">
        <f>IF(SUM(IJ5,IK5,IO5)&gt;0,SUM(IJ5,IK5,IO5),"")</f>
        <v>72.599999999999994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18.8</v>
      </c>
      <c r="JT5" s="17">
        <v>10</v>
      </c>
      <c r="JU5" s="17">
        <v>1</v>
      </c>
      <c r="JV5" s="17">
        <v>0</v>
      </c>
      <c r="JW5" s="17">
        <v>0</v>
      </c>
      <c r="JX5" s="17">
        <v>0</v>
      </c>
      <c r="JY5" s="17">
        <v>0</v>
      </c>
      <c r="JZ5" s="17">
        <v>0</v>
      </c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>
        <f>IF(SUM(JT5,JX5)&gt;0,SUM(JT5,JX5),"")</f>
        <v>10</v>
      </c>
      <c r="KN5" s="40">
        <f>IF(SUM(JS5:JT5,JV5:JX5,JZ5)-JU5-JY5&gt;0,SUM(JS5:JT5,JV5:JX5,JZ5)-JU5-JY5,"")</f>
        <v>27.8</v>
      </c>
      <c r="KO5" s="40" t="str">
        <f>IF(SUM(KA5:KB5,KD5)-KC5&gt;0,SUM(KA5:KB5,KD5)-KC5,"")</f>
        <v/>
      </c>
      <c r="KP5" s="40">
        <f>IF(SUM(JT5,JX5,KB5)&gt;0,SUM(JT5,JX5,KB5),"")</f>
        <v>10</v>
      </c>
      <c r="KQ5" s="40">
        <f>IF(SUM(KN5,KO5)&gt;0,SUM(KN5,KO5),"")</f>
        <v>27.8</v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>
        <f>IF(SUM(KN5,KO5,KS5)&gt;0,SUM(KN5,KO5,KS5),"")</f>
        <v>27.8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16.700000000000003</v>
      </c>
      <c r="TL5" s="26">
        <f>IF($CU5="P",CB5,(CB5+AY5)/2)</f>
        <v>8.5</v>
      </c>
      <c r="TM5" s="26">
        <f>IF($CU5="P",CC5,(CC5+AZ5)/2)</f>
        <v>0.5</v>
      </c>
      <c r="TN5" s="26">
        <f>IF($CU5="P",CD5,(CD5+BA5)/2)</f>
        <v>0.3</v>
      </c>
      <c r="TO5" s="26">
        <f>IF($CU5="P",CE5,(CE5+BB5)/2)</f>
        <v>18.049999999999997</v>
      </c>
      <c r="TP5" s="26">
        <f>IF($CU5="P",CF5,(CF5+BC5)/2)</f>
        <v>6.3999999999999995</v>
      </c>
      <c r="TQ5" s="26">
        <f>IF($CU5="P",CG5,(CG5+BD5)/2)</f>
        <v>0.1</v>
      </c>
      <c r="TR5" s="26">
        <f>IF($CU5="P",CH5,(CH5+BE5)/2)</f>
        <v>0.15</v>
      </c>
      <c r="TS5" s="26">
        <f>IF($CU5="P",CI5,(CI5+BF5)/2)</f>
        <v>9.4</v>
      </c>
      <c r="TT5" s="26">
        <f>IF($CU5="P",CJ5,(CJ5+BG5)/2)</f>
        <v>4.5999999999999996</v>
      </c>
      <c r="TU5" s="26">
        <f>IF($CU5="P",CK5,(CK5+BH5)/2)</f>
        <v>0</v>
      </c>
      <c r="TV5" s="26">
        <f>IF($CU5="P",CL5,(CL5+BI5)/2)</f>
        <v>0.15</v>
      </c>
      <c r="TW5" s="26">
        <f>IF($CU5="P",CM5,(CM5+BJ5)/2)</f>
        <v>9.4499999999999993</v>
      </c>
      <c r="TX5" s="26">
        <f>IF($CU5="P",CN5,(CN5+BK5)/2)</f>
        <v>4.5999999999999996</v>
      </c>
      <c r="TY5" s="26">
        <f>IF($CU5="P",CO5,(CO5+BL5)/2)</f>
        <v>0.1</v>
      </c>
      <c r="TZ5" s="26">
        <f>IF($CU5="P",CP5,(CP5+BM5)/2)</f>
        <v>0.15</v>
      </c>
      <c r="UA5" s="26">
        <f>IF($CU5="P",CQ5,(CQ5+BN5)/2)</f>
        <v>8.3000000000000007</v>
      </c>
      <c r="UB5" s="26">
        <f>IF($CU5="P",CR5,(CR5+BO5)/2)</f>
        <v>3</v>
      </c>
      <c r="UC5" s="26">
        <f>IF($CU5="P",CS5,(CS5+BP5)/2)</f>
        <v>0.5</v>
      </c>
      <c r="UD5" s="26">
        <f>IF($CU5="P",CT5,(CT5+BQ5)/2)</f>
        <v>0</v>
      </c>
      <c r="UE5" s="28" t="s">
        <v>55</v>
      </c>
      <c r="UF5" s="11">
        <f>IF(SUM(TL5,TP5)&gt;0,SUM(TL5,TP5),"")</f>
        <v>14.899999999999999</v>
      </c>
      <c r="UG5" s="11">
        <f>IF(SUM(TK5:TL5,TN5:TP5,TR5)-TM5-TQ5&gt;0,SUM(TK5:TL5,TN5:TP5,TR5)-TM5-TQ5,"")</f>
        <v>49.499999999999993</v>
      </c>
      <c r="UH5" s="11">
        <f>IF(SUM(TS5:TT5,TV5)-TU5&gt;0,SUM(TS5:TT5,TV5)-TU5,"")</f>
        <v>14.15</v>
      </c>
      <c r="UI5" s="11">
        <f>IF(SUM(TL5,TP5,TT5)&gt;0,SUM(TL5,TP5,TT5),"")</f>
        <v>19.5</v>
      </c>
      <c r="UJ5" s="11">
        <f>IF(SUM(UG5,UH5)&gt;0,SUM(UG5,UH5),"")</f>
        <v>63.649999999999991</v>
      </c>
      <c r="UK5" s="11">
        <f>IF(SUM(TX5,UB5)&gt;0,SUM(TX5,UB5),"")</f>
        <v>7.6</v>
      </c>
      <c r="UL5" s="11">
        <f>IF(SUM(TW5:TX5,TZ5:UB5,UD5)-SUM(TY5,UC5)&gt;0,SUM(TW5:TX5,TZ5:UB5,UD5)-SUM(TY5,UC5),"")</f>
        <v>24.9</v>
      </c>
      <c r="UM5" s="11">
        <f>IF(SUM(UG5,UH5,UL5)&gt;0,SUM(UG5,UH5,UL5),"")</f>
        <v>88.549999999999983</v>
      </c>
    </row>
    <row r="6" spans="1:559" x14ac:dyDescent="0.2">
      <c r="A6" s="4" cm="1">
        <f t="array" ref="A6">IF(AND(H6&lt;&gt;"",H6&lt;&gt;"No DD"),SUMPRODUCT((H$4:H$31&lt;&gt;"")*(H$4:H$31&lt;&gt;"No DD")*(E$4:E$31&gt;E6))+1,IF(H6="No DD",SUMPRODUCT((H$4:H$31="No DD")*(E$4:E$31&gt;E6))+1+SUMPRODUCT((H$4:H$31&lt;&gt;"")*(H$4:H$31&lt;&gt;"No DD")),""))</f>
        <v>3</v>
      </c>
      <c r="B6" s="5" t="s">
        <v>84</v>
      </c>
      <c r="C6" s="4" t="s">
        <v>5</v>
      </c>
      <c r="D6" s="4">
        <v>2003</v>
      </c>
      <c r="E6" s="9">
        <f>SUM(J6:R6)+SUM(J6:O6)*0.0000001+SUM(J6)*0.0000000000001</f>
        <v>187.50001306000522</v>
      </c>
      <c r="F6" s="3" t="str">
        <f>IF(OR(AND(AP6&gt;=AW$33,AQ6&gt;=AW$37,AP6&lt;&gt;"",AO6=""),AND(AU6&gt;=AW$33,AV6&gt;=AW$37,AU6&lt;&gt;"",AO6=""),AND(BS6&gt;=BZ$33,BT6&gt;=BZ$37,BS6&lt;&gt;"",BR6=""),AND(BX6&gt;=BZ$33,BY6&gt;=BZ$37,BX6&lt;&gt;"",BR6=""),AND(CV6&gt;=DC$33,CW6&gt;=DC$37,CV6&lt;&gt;"",CU6=""),AND(DA6&gt;=DC$33,DB6&gt;=DC$37,DA6&lt;&gt;""),AND(EA6&gt;=EH$33,EB6&gt;=EH$37,EA6&lt;&gt;""),AND(EF6&gt;=EH$33,EG6&gt;=EH$37,EF6&lt;&gt;""),AND(FC6&gt;=FJ$33,FD6&gt;=FJ$37,FC6&lt;&gt;""),AND(FH6&gt;=FJ$33,FI6&gt;=FJ$37,FH6&lt;&gt;""),AND(GE6&gt;=GL$33,GF6&gt;=GL$37,GE6&lt;&gt;""),AND(GJ6&gt;=GL$33,GK6&gt;=GL$37,GJ6&lt;&gt;""),AND(HG6&gt;=HN$33,HH6&gt;=HN$37,HG6&lt;&gt;""),AND(HL6&gt;=HN$33,HM6&gt;=HN$37,HL6&lt;&gt;""),AND(II6&gt;=IP$33,IJ6&gt;=IP$37,II6&lt;&gt;""),AND(IN6&gt;=IP$33,IO6&gt;=IP$37,IN6&lt;&gt;""),AND(JK6&gt;=JR$33,JL6&gt;=JR$37,JK6&lt;&gt;""),AND(JP6&gt;=JR$33,JQ6&gt;=JR$37,JP6&lt;&gt;""),AND(KM6&gt;=KT$33,KN6&gt;=KT$37,KM6&lt;&gt;""),AND(KR6&gt;=KT$33,KS6&gt;=KT$37,KR6&lt;&gt;""),AND(LO6&gt;=LV$33,LP6&gt;=LV$37,LO6&lt;&gt;""),AND(LT6&gt;=LV$33,LU6&gt;=LV$37,LT6&lt;&gt;""),AND(MQ6&gt;=MX$33,MR6&gt;=MX$37,MQ6&lt;&gt;""),AND(MV6&gt;=MX$33,MW6&gt;=MX$37,MV6&lt;&gt;""),AND(NS6&gt;=NZ$33,NT6&gt;=NZ$37,NS6&lt;&gt;""),AND(NX6&gt;=NZ$33,NY6&gt;=NZ$37,NX6&lt;&gt;""),AND(OU6&gt;=PB$33,OV6&gt;=PB$37,OU6&lt;&gt;""),AND(OZ6&gt;=PB$33,PA6&gt;=PB$37,OZ6&lt;&gt;""),AND(PW6&gt;=QD$33,PX6&gt;=QD$37,PW6&lt;&gt;""),AND(QB6&gt;=QD$33,QC6&gt;=QD$37,QB6&lt;&gt;""),AND(QY6&gt;=RF$33,QZ6&gt;=RF$37,QY6&lt;&gt;""),AND(RD6&gt;=RF$33,RE6&gt;=RF$37,RD6&lt;&gt;""),AND(SA6&gt;=SH$33,SB6&gt;=SH$37,SA6&lt;&gt;""),AND(SF6&gt;=SH$33,SG6&gt;=SH$37,SF6&lt;&gt;""),AND(TC6&gt;=TJ$33,TD6&gt;=TJ$37,TC6&lt;&gt;""),AND(TI6&gt;=TJ$33,TJ6&gt;=TJ$37,TI6&lt;&gt;"")),"P","")</f>
        <v>P</v>
      </c>
      <c r="G6" s="3" t="str">
        <f>IF(OR(AND(AQ6&gt;=AW$37,AQ6&lt;&gt;"",AO6=""),AND(AV6&gt;=AW$37,AV6&lt;&gt;"",AO6=""),AND(BT6&gt;=BZ$37,BT6&lt;&gt;"",BR6=""),AND(BY6&gt;=BZ$37,BY6&lt;&gt;"",BR6=""),AND(CW6&gt;=DC$37,CW6&lt;&gt;"",CU6=""),AND(DB6&gt;=DC$37,DB6&lt;&gt;"",CU6=""),AND(EB6&gt;=EH$37,EB6&lt;&gt;""),AND(EG6&gt;=EH$37,EG6&lt;&gt;""),AND(FD6&gt;=FJ$37,FD6&lt;&gt;""),AND(FI6&gt;=FJ$37,FI6&lt;&gt;""),AND(GF6&gt;=GL$37,GF6&lt;&gt;""),AND(GK6&gt;=GL$37,GK6&lt;&gt;""),AND(HH6&gt;=HN$37,HH6&lt;&gt;""),AND(HM6&gt;=HN$37,HM6&lt;&gt;""),AND(IJ6&gt;=IP$37,IJ6&lt;&gt;""),AND(IO6&gt;=IP$37,IO6&lt;&gt;""),AND(JL6&gt;=JR$37,JL6&lt;&gt;""),AND(JQ6&gt;=JR$37,JQ6&lt;&gt;""),AND(KN6&gt;=KT$37,KN6&lt;&gt;""),AND(KS6&gt;=KT$37,KS6&lt;&gt;""),AND(LP6&gt;=LV$37,LP6&lt;&gt;""),AND(LU6&gt;=LV$37,LU6&lt;&gt;""),AND(MR6&gt;=MX$37,MR6&lt;&gt;""),AND(MW6&gt;=MX$37,MW6&lt;&gt;""),AND(NT6&gt;=NZ$37,NT6&lt;&gt;""),AND(NY6&gt;=NZ$37,NY6&lt;&gt;""),AND(OV6&gt;=PB$37,OV6&lt;&gt;""),AND(PA6&gt;=PB$37,PA6&lt;&gt;""),AND(PX6&gt;=QD$37,PX6&lt;&gt;""),AND(QC6&gt;=QD$37,QC6&lt;&gt;""),AND(QZ6&gt;=RF$37,QZ6&lt;&gt;""),AND(RE6&gt;=RF$37,RE6&lt;&gt;""),AND(SB6&gt;=SH$37,SB6&lt;&gt;""),AND(SG6&gt;=SH$37,SG6&lt;&gt;""),AND(TD6&gt;=TJ$37,TD6&lt;&gt;""),AND(TJ6&gt;=TJ$37,TJ6&lt;&gt;"")),"P","")</f>
        <v>P</v>
      </c>
      <c r="H6" s="36" t="str">
        <f>IF(AND(G6="P",F6=""),"No DD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,AND(RB6&gt;=RF$36,RC6&gt;=RF$40,RB6&lt;&gt;""),AND(SD6&gt;=SH$36,SE6&gt;=SH$40,SD6&lt;&gt;""),AND(TF6&gt;=TJ$36,TG6&gt;=TJ$40,TF6&lt;&gt;"")),"Merit",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,AND(RB6&gt;=RF$35,RC6&gt;=RF$39,RB6&lt;&gt;""),AND(SD6&gt;=SH$35,SE6&gt;=SH$39,SD6&lt;&gt;""),AND(TF6&gt;=TJ$35,TG6&gt;=TJ$39,TF6&lt;&gt;"")),"Excellence",IF(I6="P","Worlds Team",IF(F6="P","National Team","")))))</f>
        <v>Excellence</v>
      </c>
      <c r="I6" s="3" t="str">
        <f>IF(OR(AND(AS6&gt;=AW$34,AT6&gt;=AW$38,AS6&lt;&gt;"",AO6=""),AND(BV6&gt;=BZ$34,BW6&gt;=BZ$38,BV6&lt;&gt;"",BR6=""),AND(CY6&gt;=DC$34,CZ6&gt;=DC$38,CY6&lt;&gt;"",CU6=""),AND(ED6&gt;=EH$34,EE6&gt;=EH$38,ED6&lt;&gt;""),AND(FF6&gt;=FJ$34,FG6&gt;=FJ$38,FF6&lt;&gt;""),AND(GH6&gt;=GL$34,GI6&gt;=GL$38,GH6&lt;&gt;""),AND(HJ6&gt;=HN$34,HK6&gt;=HN$38,HJ6&lt;&gt;""),AND(IL6&gt;=IP$34,IM6&gt;=IP$38,IL6&lt;&gt;""),AND(JN6&gt;=JR$34,JO6&gt;=JR$38,JN6&lt;&gt;""),AND(KP6&gt;=KT$34,KQ6&gt;=KT$38,KP6&lt;&gt;""),AND(LR6&gt;=LV$34,LS6&gt;=LV$38,LR6&lt;&gt;""),AND(MT6&gt;=MX$34,MU6&gt;=MX$38,MT6&lt;&gt;""),AND(NV6&gt;=NZ$34,NW6&gt;=NZ$38,NV6&lt;&gt;""),AND(OX6&gt;=PB$34,OY6&gt;=PB$38,OX6&lt;&gt;""),AND(PZ6&gt;=QD$34,QA6&gt;=QD$38,PZ6&lt;&gt;""),AND(RB6&gt;=RF$34,RC6&gt;=RF$38,RB6&lt;&gt;""),AND(SD6&gt;=SH$34,SE6&gt;=SH$38,SD6&lt;&gt;""),AND(TF6&gt;=TJ$34,TG6&gt;=TJ$38,TF6&lt;&gt;"")),"P","")</f>
        <v>P</v>
      </c>
      <c r="J6" s="8">
        <f>IF(COUNT(AQ6,BT6,CW6)&gt;0,LARGE((AQ6,BT6,CW6),1),0)</f>
        <v>52.2</v>
      </c>
      <c r="K6" s="8" t="str">
        <f>IF(J6=0,"",IF(J6=CW6,$CA$1,IF(J6=BT6,$AX$1,IF(J6=AQ6,$U$1,""))))</f>
        <v>2024 Elite Canada</v>
      </c>
      <c r="L6" s="8">
        <f>IF(COUNT(AQ6,BT6,CW6)&gt;1,LARGE((AQ6,BT6,CW6),2),0)</f>
        <v>50.9</v>
      </c>
      <c r="M6" s="8" t="str">
        <f>IF(K6=0,"",IF(AND(L6=J6,L6=AQ6,K6=BT6),$U$1,IF(AND(L6=J6,L6=AQ6,L6=CW6),$U$1,IF(AND(L6=J6,L6=CW6,L6=BT6),$AX$1,IF(L6=CW6,$CA$1,IF(L6=BT6,$AX$1,IF(L6=AQ6,$U$1,"")))))))</f>
        <v>2023 Domestic 3rd Trial</v>
      </c>
      <c r="N6" s="8">
        <f>IF(COUNT(AR6,BU6,CX6)&gt;0,LARGE((AR6,BU6,CX6),1),0)</f>
        <v>27.500000000000004</v>
      </c>
      <c r="O6" s="8" t="str">
        <f>IF(N6=0,"",IF(N6=CX6,$CA$1,IF(N6=BU6,$AX$1,IF(N6=AR6,$U$1,""))))</f>
        <v>2024 Nationals</v>
      </c>
      <c r="P6" s="8">
        <f>IF(MAX(AV6,BY6,DB6)&gt;0,MAX(AV6,BY6,DB6),0)</f>
        <v>54.099999999999987</v>
      </c>
      <c r="Q6" s="8" t="str">
        <f>IF(P6=0,"",IF(P6=DB6,$CA$1,IF(P6=BY6,$AX$1,IF(P6=AV6,$U$1,""))))</f>
        <v>2024 Nationals</v>
      </c>
      <c r="R6" s="8">
        <f>IF(MAX(DD6:DF6)&gt;0,MAX(DD6:DF6),"")</f>
        <v>2.8000000000000043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2023 World Championships (Nov 11)</v>
      </c>
      <c r="U6" s="19">
        <v>18.7</v>
      </c>
      <c r="V6" s="19">
        <v>7.2</v>
      </c>
      <c r="W6" s="19">
        <v>0.6</v>
      </c>
      <c r="X6" s="19">
        <v>0</v>
      </c>
      <c r="Y6" s="19">
        <v>18</v>
      </c>
      <c r="Z6" s="19">
        <v>7.6</v>
      </c>
      <c r="AA6" s="19">
        <v>0</v>
      </c>
      <c r="AB6" s="19">
        <v>0</v>
      </c>
      <c r="AC6" s="19">
        <v>18.5</v>
      </c>
      <c r="AD6" s="19">
        <v>8.8000000000000007</v>
      </c>
      <c r="AE6" s="19">
        <v>0.8</v>
      </c>
      <c r="AF6" s="19">
        <v>0.3</v>
      </c>
      <c r="AG6" s="19">
        <v>18.399999999999999</v>
      </c>
      <c r="AH6" s="19">
        <v>8.4</v>
      </c>
      <c r="AI6" s="19">
        <v>1</v>
      </c>
      <c r="AJ6" s="19">
        <v>0</v>
      </c>
      <c r="AK6" s="19">
        <v>18.3</v>
      </c>
      <c r="AL6" s="19">
        <v>8.4</v>
      </c>
      <c r="AM6" s="19">
        <v>0.6</v>
      </c>
      <c r="AN6" s="19">
        <v>0.3</v>
      </c>
      <c r="AO6" s="27"/>
      <c r="AP6" s="40">
        <f>IF(SUM(V6,Z6)&gt;0,SUM(V6,Z6),"")</f>
        <v>14.8</v>
      </c>
      <c r="AQ6" s="40">
        <f>IF(SUM(U6:V6,X6:Z6,AB6)-W6-AA6&gt;0,SUM(U6:V6,X6:Z6,AB6)-W6-AA6,"")</f>
        <v>50.9</v>
      </c>
      <c r="AR6" s="40">
        <f>IF(SUM(AC6:AD6,AF6)-AE6&gt;0,SUM(AC6:AD6,AF6)-AE6,"")</f>
        <v>26.8</v>
      </c>
      <c r="AS6" s="40">
        <f>IF(SUM(V6,Z6,AD6)&gt;0,SUM(V6,Z6,AD6),"")</f>
        <v>23.6</v>
      </c>
      <c r="AT6" s="40">
        <f>IF(SUM(AQ6,AR6)&gt;0,SUM(AQ6,AR6),"")</f>
        <v>77.7</v>
      </c>
      <c r="AU6" s="40">
        <f>IF(SUM(AH6,AL6)&gt;0,SUM(AH6,AL6),"")</f>
        <v>16.8</v>
      </c>
      <c r="AV6" s="40">
        <f>IF(SUM(AG6:AH6,AJ6:AL6,AN6)-SUM(AI6,AM6)&gt;0,SUM(AG6:AH6,AJ6:AL6,AN6)-SUM(AI6,AM6),"")</f>
        <v>52.199999999999989</v>
      </c>
      <c r="AW6" s="40">
        <f>IF(SUM(AQ6,AR6,AV6)&gt;0,SUM(AQ6,AR6,AV6),"")</f>
        <v>129.89999999999998</v>
      </c>
      <c r="AX6" s="18">
        <v>18.399999999999999</v>
      </c>
      <c r="AY6" s="18">
        <v>7.6</v>
      </c>
      <c r="AZ6" s="18">
        <v>0</v>
      </c>
      <c r="BA6" s="18">
        <v>0</v>
      </c>
      <c r="BB6" s="18">
        <v>18.600000000000001</v>
      </c>
      <c r="BC6" s="18">
        <v>7.6</v>
      </c>
      <c r="BD6" s="18">
        <v>0</v>
      </c>
      <c r="BE6" s="18">
        <v>0</v>
      </c>
      <c r="BF6" s="18">
        <v>17.2</v>
      </c>
      <c r="BG6" s="18">
        <v>3.2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8"/>
      <c r="BS6" s="11">
        <f>IF(SUM(AY6,BC6)&gt;0,SUM(AY6,BC6),"")</f>
        <v>15.2</v>
      </c>
      <c r="BT6" s="11">
        <f>IF(SUM(AX6:AY6,BA6:BC6,BE6)-AZ6-BD6&gt;0,SUM(AX6:AY6,BA6:BC6,BE6)-AZ6-BD6,"")</f>
        <v>52.2</v>
      </c>
      <c r="BU6" s="11">
        <f>IF(SUM(BF6:BG6,BI6)-BH6&gt;0,SUM(BF6:BG6,BI6)-BH6,"")</f>
        <v>20.399999999999999</v>
      </c>
      <c r="BV6" s="11">
        <f>IF(SUM(AY6,BC6,BG6)&gt;0,SUM(AY6,BC6,BG6),"")</f>
        <v>18.399999999999999</v>
      </c>
      <c r="BW6" s="11">
        <f>IF(SUM(BT6,BU6)&gt;0,SUM(BT6,BU6),"")</f>
        <v>72.599999999999994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72.599999999999994</v>
      </c>
      <c r="CA6" s="19">
        <v>18.600000000000001</v>
      </c>
      <c r="CB6" s="19">
        <v>8.4</v>
      </c>
      <c r="CC6" s="19">
        <v>0.6</v>
      </c>
      <c r="CD6" s="19">
        <v>0</v>
      </c>
      <c r="CE6" s="19">
        <v>17.3</v>
      </c>
      <c r="CF6" s="19">
        <v>3.6</v>
      </c>
      <c r="CG6" s="19">
        <v>0</v>
      </c>
      <c r="CH6" s="19">
        <v>0</v>
      </c>
      <c r="CI6" s="19">
        <v>18.8</v>
      </c>
      <c r="CJ6" s="19">
        <v>8.4</v>
      </c>
      <c r="CK6" s="19">
        <v>0</v>
      </c>
      <c r="CL6" s="19">
        <v>0.3</v>
      </c>
      <c r="CM6" s="19">
        <v>19</v>
      </c>
      <c r="CN6" s="19">
        <v>8.4</v>
      </c>
      <c r="CO6" s="19">
        <v>0.2</v>
      </c>
      <c r="CP6" s="19">
        <v>0</v>
      </c>
      <c r="CQ6" s="19">
        <v>18.2</v>
      </c>
      <c r="CR6" s="19">
        <v>8.4</v>
      </c>
      <c r="CS6" s="19">
        <v>0</v>
      </c>
      <c r="CT6" s="19">
        <v>0.3</v>
      </c>
      <c r="CU6" s="27"/>
      <c r="CV6" s="40">
        <f>IF(SUM(CB6,CF6)&gt;0,SUM(CB6,CF6),"")</f>
        <v>12</v>
      </c>
      <c r="CW6" s="40">
        <f>IF(SUM(CA6:CB6,CD6:CF6,CH6)-CC6-CG6&gt;0,SUM(CA6:CB6,CD6:CF6,CH6)-CC6-CG6,"")</f>
        <v>47.3</v>
      </c>
      <c r="CX6" s="40">
        <f>IF(SUM(CI6:CJ6,CL6)-CK6&gt;0,SUM(CI6:CJ6,CL6)-CK6,"")</f>
        <v>27.500000000000004</v>
      </c>
      <c r="CY6" s="40">
        <f>IF(SUM(CB6,CF6,CJ6)&gt;0,SUM(CB6,CF6,CJ6),"")</f>
        <v>20.399999999999999</v>
      </c>
      <c r="CZ6" s="40">
        <f>IF(SUM(CW6,CX6)&gt;0,SUM(CW6,CX6),"")</f>
        <v>74.8</v>
      </c>
      <c r="DA6" s="40">
        <f>IF(SUM(CN6,CR6)&gt;0,SUM(CN6,CR6),"")</f>
        <v>16.8</v>
      </c>
      <c r="DB6" s="40">
        <f>IF(SUM(CM6:CN6,CP6:CR6,CT6)-SUM(CO6,CS6)&gt;0,SUM(CM6:CN6,CP6:CR6,CT6)-SUM(CO6,CS6),"")</f>
        <v>54.099999999999987</v>
      </c>
      <c r="DC6" s="40">
        <f>IF(SUM(CW6,CX6,DB6)&gt;0,SUM(CW6,CX6,DB6),"")</f>
        <v>128.89999999999998</v>
      </c>
      <c r="DD6" s="51">
        <f>IF(MAX(EB6,FD6,GF6,HH6,IJ6,JL6,KN6,LP6,MR6,NT6,OV6,PX6,QZ6,SB6,TD6)-IF(L6="",0,L6)&gt;0.001,MAX(EB6,FD6,GF6,HH6,IJ6,JL6,KN6,LP6,MR6,NT6,OV6,PX6,QZ6,SB6,TD6)-IF(L6="",0,L6),"")</f>
        <v>2.8000000000000043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>
        <v>18.399999999999999</v>
      </c>
      <c r="DH6" s="17">
        <v>8.8000000000000007</v>
      </c>
      <c r="DI6" s="17">
        <v>0</v>
      </c>
      <c r="DJ6" s="17">
        <v>0</v>
      </c>
      <c r="DK6" s="17">
        <v>18.100000000000001</v>
      </c>
      <c r="DL6" s="17">
        <v>7.2</v>
      </c>
      <c r="DM6" s="17">
        <v>0.6</v>
      </c>
      <c r="DN6" s="17">
        <v>0</v>
      </c>
      <c r="DO6" s="17"/>
      <c r="DP6" s="17"/>
      <c r="DQ6" s="17"/>
      <c r="DR6" s="17"/>
      <c r="DS6" s="17">
        <v>18.600000000000001</v>
      </c>
      <c r="DT6" s="17">
        <v>9.1999999999999993</v>
      </c>
      <c r="DU6" s="17">
        <v>0.6</v>
      </c>
      <c r="DV6" s="17">
        <v>0</v>
      </c>
      <c r="DW6" s="17">
        <v>18.399999999999999</v>
      </c>
      <c r="DX6" s="17">
        <v>8.4</v>
      </c>
      <c r="DY6" s="17">
        <v>0.6</v>
      </c>
      <c r="DZ6" s="17">
        <v>0</v>
      </c>
      <c r="EA6" s="40">
        <f>IF(SUM(DH6,DL6)&gt;0,SUM(DH6,DL6),"")</f>
        <v>16</v>
      </c>
      <c r="EB6" s="40">
        <f>IF(SUM(DG6:DH6,DJ6:DL6,DN6)-DI6-DM6&gt;0,SUM(DG6:DH6,DJ6:DL6,DN6)-DI6-DM6,"")</f>
        <v>51.9</v>
      </c>
      <c r="EC6" s="40" t="str">
        <f>IF(SUM(DO6:DP6,DR6)-DQ6&gt;0,SUM(DO6:DP6,DR6)-DQ6,"")</f>
        <v/>
      </c>
      <c r="ED6" s="40">
        <f>IF(SUM(DH6,DL6,DP6)&gt;0,SUM(DH6,DL6,DP6),"")</f>
        <v>16</v>
      </c>
      <c r="EE6" s="40">
        <f>IF(SUM(EB6,EC6)&gt;0,SUM(EB6,EC6),"")</f>
        <v>51.9</v>
      </c>
      <c r="EF6" s="40">
        <f>IF(SUM(DT6,DX6)&gt;0,SUM(DT6,DX6),"")</f>
        <v>17.600000000000001</v>
      </c>
      <c r="EG6" s="40">
        <f>IF(SUM(DS6:DT6,DV6:DX6,DZ6)-SUM(DU6,DY6)&gt;0,SUM(DS6:DT6,DV6:DX6,DZ6)-SUM(DU6,DY6),"")</f>
        <v>53.4</v>
      </c>
      <c r="EH6" s="40">
        <f>IF(SUM(EB6,EC6,EG6)&gt;0,SUM(EB6,EC6,EG6),"")</f>
        <v>105.3</v>
      </c>
      <c r="EI6" s="18">
        <v>18.100000000000001</v>
      </c>
      <c r="EJ6" s="18">
        <v>9.1999999999999993</v>
      </c>
      <c r="EK6" s="18">
        <v>0.6</v>
      </c>
      <c r="EL6" s="18">
        <v>0</v>
      </c>
      <c r="EM6" s="18">
        <v>18.600000000000001</v>
      </c>
      <c r="EN6" s="18">
        <v>8.4</v>
      </c>
      <c r="EO6" s="18">
        <v>0</v>
      </c>
      <c r="EP6" s="18">
        <v>0</v>
      </c>
      <c r="EQ6" s="18">
        <v>18.8</v>
      </c>
      <c r="ER6" s="18">
        <v>7.6</v>
      </c>
      <c r="ES6" s="18">
        <v>0</v>
      </c>
      <c r="ET6" s="18">
        <v>0</v>
      </c>
      <c r="EU6" s="18">
        <v>18.399999999999999</v>
      </c>
      <c r="EV6" s="18">
        <v>7.6</v>
      </c>
      <c r="EW6" s="18">
        <v>0</v>
      </c>
      <c r="EX6" s="18">
        <v>0</v>
      </c>
      <c r="EY6" s="18"/>
      <c r="EZ6" s="18"/>
      <c r="FA6" s="18"/>
      <c r="FB6" s="18"/>
      <c r="FC6" s="11">
        <f>IF(SUM(EJ6,EN6)&gt;0,SUM(EJ6,EN6),"")</f>
        <v>17.600000000000001</v>
      </c>
      <c r="FD6" s="11">
        <f>IF(SUM(EI6:EJ6,EL6:EN6,EP6)-EK6-EO6&gt;0,SUM(EI6:EJ6,EL6:EN6,EP6)-EK6-EO6,"")</f>
        <v>53.7</v>
      </c>
      <c r="FE6" s="11">
        <f>IF(SUM(EQ6:ER6,ET6)-ES6&gt;0,SUM(EQ6:ER6,ET6)-ES6,"")</f>
        <v>26.4</v>
      </c>
      <c r="FF6" s="11">
        <f>IF(SUM(EJ6,EN6,ER6)&gt;0,SUM(EJ6,EN6,ER6),"")</f>
        <v>25.200000000000003</v>
      </c>
      <c r="FG6" s="11">
        <f>IF(SUM(FD6,FE6)&gt;0,SUM(FD6,FE6),"")</f>
        <v>80.099999999999994</v>
      </c>
      <c r="FH6" s="11">
        <f>IF(SUM(EV6,EZ6)&gt;0,SUM(EV6,EZ6),"")</f>
        <v>7.6</v>
      </c>
      <c r="FI6" s="11">
        <f>IF(SUM(EU6:EV6,EX6:EZ6,FB6)-SUM(EW6,FA6)&gt;0,SUM(EU6:EV6,EX6:EZ6,FB6)-SUM(EW6,FA6),"")</f>
        <v>26</v>
      </c>
      <c r="FJ6" s="11">
        <f>IF(SUM(FD6,FE6,FI6)&gt;0,SUM(FD6,FE6,FI6),"")</f>
        <v>106.1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>
        <v>16.3</v>
      </c>
      <c r="JT6" s="17">
        <v>8</v>
      </c>
      <c r="JU6" s="17">
        <v>0.8</v>
      </c>
      <c r="JV6" s="17">
        <v>0</v>
      </c>
      <c r="JW6" s="17">
        <v>18.600000000000001</v>
      </c>
      <c r="JX6" s="17">
        <v>8.4</v>
      </c>
      <c r="JY6" s="17">
        <v>0.6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>IF(SUM(JT6,JX6)&gt;0,SUM(JT6,JX6),"")</f>
        <v>16.399999999999999</v>
      </c>
      <c r="KN6" s="40">
        <f>IF(SUM(JS6:JT6,JV6:JX6,JZ6)-JU6-JY6&gt;0,SUM(JS6:JT6,JV6:JX6,JZ6)-JU6-JY6,"")</f>
        <v>49.900000000000006</v>
      </c>
      <c r="KO6" s="40" t="str">
        <f>IF(SUM(KA6:KB6,KD6)-KC6&gt;0,SUM(KA6:KB6,KD6)-KC6,"")</f>
        <v/>
      </c>
      <c r="KP6" s="40">
        <f>IF(SUM(JT6,JX6,KB6)&gt;0,SUM(JT6,JX6,KB6),"")</f>
        <v>16.399999999999999</v>
      </c>
      <c r="KQ6" s="40">
        <f>IF(SUM(KN6,KO6)&gt;0,SUM(KN6,KO6),"")</f>
        <v>49.900000000000006</v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>
        <f>IF(SUM(KN6,KO6,KS6)&gt;0,SUM(KN6,KO6,KS6),"")</f>
        <v>49.900000000000006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18.5</v>
      </c>
      <c r="TL6" s="26">
        <f>IF($CU6="P",CB6,(CB6+AY6)/2)</f>
        <v>8</v>
      </c>
      <c r="TM6" s="26">
        <f>IF($CU6="P",CC6,(CC6+AZ6)/2)</f>
        <v>0.3</v>
      </c>
      <c r="TN6" s="26">
        <f>IF($CU6="P",CD6,(CD6+BA6)/2)</f>
        <v>0</v>
      </c>
      <c r="TO6" s="26">
        <f>IF($CU6="P",CE6,(CE6+BB6)/2)</f>
        <v>17.950000000000003</v>
      </c>
      <c r="TP6" s="26">
        <f>IF($CU6="P",CF6,(CF6+BC6)/2)</f>
        <v>5.6</v>
      </c>
      <c r="TQ6" s="26">
        <f>IF($CU6="P",CG6,(CG6+BD6)/2)</f>
        <v>0</v>
      </c>
      <c r="TR6" s="26">
        <f>IF($CU6="P",CH6,(CH6+BE6)/2)</f>
        <v>0</v>
      </c>
      <c r="TS6" s="26">
        <f>IF($CU6="P",CI6,(CI6+BF6)/2)</f>
        <v>18</v>
      </c>
      <c r="TT6" s="26">
        <f>IF($CU6="P",CJ6,(CJ6+BG6)/2)</f>
        <v>5.8000000000000007</v>
      </c>
      <c r="TU6" s="26">
        <f>IF($CU6="P",CK6,(CK6+BH6)/2)</f>
        <v>0</v>
      </c>
      <c r="TV6" s="26">
        <f>IF($CU6="P",CL6,(CL6+BI6)/2)</f>
        <v>0.15</v>
      </c>
      <c r="TW6" s="26">
        <f>IF($CU6="P",CM6,(CM6+BJ6)/2)</f>
        <v>9.5</v>
      </c>
      <c r="TX6" s="26">
        <f>IF($CU6="P",CN6,(CN6+BK6)/2)</f>
        <v>4.2</v>
      </c>
      <c r="TY6" s="26">
        <f>IF($CU6="P",CO6,(CO6+BL6)/2)</f>
        <v>0.1</v>
      </c>
      <c r="TZ6" s="26">
        <f>IF($CU6="P",CP6,(CP6+BM6)/2)</f>
        <v>0</v>
      </c>
      <c r="UA6" s="26">
        <f>IF($CU6="P",CQ6,(CQ6+BN6)/2)</f>
        <v>9.1</v>
      </c>
      <c r="UB6" s="26">
        <f>IF($CU6="P",CR6,(CR6+BO6)/2)</f>
        <v>4.2</v>
      </c>
      <c r="UC6" s="26">
        <f>IF($CU6="P",CS6,(CS6+BP6)/2)</f>
        <v>0</v>
      </c>
      <c r="UD6" s="26">
        <f>IF($CU6="P",CT6,(CT6+BQ6)/2)</f>
        <v>0.15</v>
      </c>
      <c r="UE6" s="28" t="s">
        <v>55</v>
      </c>
      <c r="UF6" s="11">
        <f>IF(SUM(TL6,TP6)&gt;0,SUM(TL6,TP6),"")</f>
        <v>13.6</v>
      </c>
      <c r="UG6" s="11">
        <f>IF(SUM(TK6:TL6,TN6:TP6,TR6)-TM6-TQ6&gt;0,SUM(TK6:TL6,TN6:TP6,TR6)-TM6-TQ6,"")</f>
        <v>49.750000000000007</v>
      </c>
      <c r="UH6" s="11">
        <f>IF(SUM(TS6:TT6,TV6)-TU6&gt;0,SUM(TS6:TT6,TV6)-TU6,"")</f>
        <v>23.95</v>
      </c>
      <c r="UI6" s="11">
        <f>IF(SUM(TL6,TP6,TT6)&gt;0,SUM(TL6,TP6,TT6),"")</f>
        <v>19.399999999999999</v>
      </c>
      <c r="UJ6" s="11">
        <f>IF(SUM(UG6,UH6)&gt;0,SUM(UG6,UH6),"")</f>
        <v>73.7</v>
      </c>
      <c r="UK6" s="11">
        <f>IF(SUM(TX6,UB6)&gt;0,SUM(TX6,UB6),"")</f>
        <v>8.4</v>
      </c>
      <c r="UL6" s="11">
        <f>IF(SUM(TW6:TX6,TZ6:UB6,UD6)-SUM(TY6,UC6)&gt;0,SUM(TW6:TX6,TZ6:UB6,UD6)-SUM(TY6,UC6),"")</f>
        <v>27.049999999999994</v>
      </c>
      <c r="UM6" s="11">
        <f>IF(SUM(UG6,UH6,UL6)&gt;0,SUM(UG6,UH6,UL6),"")</f>
        <v>100.75</v>
      </c>
    </row>
    <row r="7" spans="1:559" x14ac:dyDescent="0.2">
      <c r="A7" s="4" cm="1">
        <f t="array" ref="A7">IF(AND(H7&lt;&gt;"",H7&lt;&gt;"No DD"),SUMPRODUCT((H$4:H$31&lt;&gt;"")*(H$4:H$31&lt;&gt;"No DD")*(E$4:E$31&gt;E7))+1,IF(H7="No DD",SUMPRODUCT((H$4:H$31="No DD")*(E$4:E$31&gt;E7))+1+SUMPRODUCT((H$4:H$31&lt;&gt;"")*(H$4:H$31&lt;&gt;"No DD")),""))</f>
        <v>4</v>
      </c>
      <c r="B7" s="5" t="s">
        <v>9</v>
      </c>
      <c r="C7" s="4" t="s">
        <v>5</v>
      </c>
      <c r="D7" s="4">
        <v>1994</v>
      </c>
      <c r="E7" s="9">
        <f>SUM(J7:R7)+SUM(J7:O7)*0.0000001+SUM(J7)*0.0000000000001</f>
        <v>186.50001334000535</v>
      </c>
      <c r="F7" s="3" t="str">
        <f>IF(OR(AND(AP7&gt;=AW$33,AQ7&gt;=AW$37,AP7&lt;&gt;"",AO7=""),AND(AU7&gt;=AW$33,AV7&gt;=AW$37,AU7&lt;&gt;"",AO7=""),AND(BS7&gt;=BZ$33,BT7&gt;=BZ$37,BS7&lt;&gt;"",BR7=""),AND(BX7&gt;=BZ$33,BY7&gt;=BZ$37,BX7&lt;&gt;"",BR7=""),AND(CV7&gt;=DC$33,CW7&gt;=DC$37,CV7&lt;&gt;"",CU7=""),AND(DA7&gt;=DC$33,DB7&gt;=DC$37,DA7&lt;&gt;""),AND(EA7&gt;=EH$33,EB7&gt;=EH$37,EA7&lt;&gt;""),AND(EF7&gt;=EH$33,EG7&gt;=EH$37,EF7&lt;&gt;""),AND(FC7&gt;=FJ$33,FD7&gt;=FJ$37,FC7&lt;&gt;""),AND(FH7&gt;=FJ$33,FI7&gt;=FJ$37,FH7&lt;&gt;""),AND(GE7&gt;=GL$33,GF7&gt;=GL$37,GE7&lt;&gt;""),AND(GJ7&gt;=GL$33,GK7&gt;=GL$37,GJ7&lt;&gt;""),AND(HG7&gt;=HN$33,HH7&gt;=HN$37,HG7&lt;&gt;""),AND(HL7&gt;=HN$33,HM7&gt;=HN$37,HL7&lt;&gt;""),AND(II7&gt;=IP$33,IJ7&gt;=IP$37,II7&lt;&gt;""),AND(IN7&gt;=IP$33,IO7&gt;=IP$37,IN7&lt;&gt;""),AND(JK7&gt;=JR$33,JL7&gt;=JR$37,JK7&lt;&gt;""),AND(JP7&gt;=JR$33,JQ7&gt;=JR$37,JP7&lt;&gt;""),AND(KM7&gt;=KT$33,KN7&gt;=KT$37,KM7&lt;&gt;""),AND(KR7&gt;=KT$33,KS7&gt;=KT$37,KR7&lt;&gt;""),AND(LO7&gt;=LV$33,LP7&gt;=LV$37,LO7&lt;&gt;""),AND(LT7&gt;=LV$33,LU7&gt;=LV$37,LT7&lt;&gt;""),AND(MQ7&gt;=MX$33,MR7&gt;=MX$37,MQ7&lt;&gt;""),AND(MV7&gt;=MX$33,MW7&gt;=MX$37,MV7&lt;&gt;""),AND(NS7&gt;=NZ$33,NT7&gt;=NZ$37,NS7&lt;&gt;""),AND(NX7&gt;=NZ$33,NY7&gt;=NZ$37,NX7&lt;&gt;""),AND(OU7&gt;=PB$33,OV7&gt;=PB$37,OU7&lt;&gt;""),AND(OZ7&gt;=PB$33,PA7&gt;=PB$37,OZ7&lt;&gt;""),AND(PW7&gt;=QD$33,PX7&gt;=QD$37,PW7&lt;&gt;""),AND(QB7&gt;=QD$33,QC7&gt;=QD$37,QB7&lt;&gt;""),AND(QY7&gt;=RF$33,QZ7&gt;=RF$37,QY7&lt;&gt;""),AND(RD7&gt;=RF$33,RE7&gt;=RF$37,RD7&lt;&gt;""),AND(SA7&gt;=SH$33,SB7&gt;=SH$37,SA7&lt;&gt;""),AND(SF7&gt;=SH$33,SG7&gt;=SH$37,SF7&lt;&gt;""),AND(TC7&gt;=TJ$33,TD7&gt;=TJ$37,TC7&lt;&gt;""),AND(TI7&gt;=TJ$33,TJ7&gt;=TJ$37,TI7&lt;&gt;"")),"P","")</f>
        <v>P</v>
      </c>
      <c r="G7" s="3" t="str">
        <f>IF(OR(AND(AQ7&gt;=AW$37,AQ7&lt;&gt;"",AO7=""),AND(AV7&gt;=AW$37,AV7&lt;&gt;"",AO7=""),AND(BT7&gt;=BZ$37,BT7&lt;&gt;"",BR7=""),AND(BY7&gt;=BZ$37,BY7&lt;&gt;"",BR7=""),AND(CW7&gt;=DC$37,CW7&lt;&gt;"",CU7=""),AND(DB7&gt;=DC$37,DB7&lt;&gt;"",CU7=""),AND(EB7&gt;=EH$37,EB7&lt;&gt;""),AND(EG7&gt;=EH$37,EG7&lt;&gt;""),AND(FD7&gt;=FJ$37,FD7&lt;&gt;""),AND(FI7&gt;=FJ$37,FI7&lt;&gt;""),AND(GF7&gt;=GL$37,GF7&lt;&gt;""),AND(GK7&gt;=GL$37,GK7&lt;&gt;""),AND(HH7&gt;=HN$37,HH7&lt;&gt;""),AND(HM7&gt;=HN$37,HM7&lt;&gt;""),AND(IJ7&gt;=IP$37,IJ7&lt;&gt;""),AND(IO7&gt;=IP$37,IO7&lt;&gt;""),AND(JL7&gt;=JR$37,JL7&lt;&gt;""),AND(JQ7&gt;=JR$37,JQ7&lt;&gt;""),AND(KN7&gt;=KT$37,KN7&lt;&gt;""),AND(KS7&gt;=KT$37,KS7&lt;&gt;""),AND(LP7&gt;=LV$37,LP7&lt;&gt;""),AND(LU7&gt;=LV$37,LU7&lt;&gt;""),AND(MR7&gt;=MX$37,MR7&lt;&gt;""),AND(MW7&gt;=MX$37,MW7&lt;&gt;""),AND(NT7&gt;=NZ$37,NT7&lt;&gt;""),AND(NY7&gt;=NZ$37,NY7&lt;&gt;""),AND(OV7&gt;=PB$37,OV7&lt;&gt;""),AND(PA7&gt;=PB$37,PA7&lt;&gt;""),AND(PX7&gt;=QD$37,PX7&lt;&gt;""),AND(QC7&gt;=QD$37,QC7&lt;&gt;""),AND(QZ7&gt;=RF$37,QZ7&lt;&gt;""),AND(RE7&gt;=RF$37,RE7&lt;&gt;""),AND(SB7&gt;=SH$37,SB7&lt;&gt;""),AND(SG7&gt;=SH$37,SG7&lt;&gt;""),AND(TD7&gt;=TJ$37,TD7&lt;&gt;""),AND(TJ7&gt;=TJ$37,TJ7&lt;&gt;"")),"P","")</f>
        <v>P</v>
      </c>
      <c r="H7" s="36" t="str">
        <f>IF(AND(G7="P",F7=""),"No DD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,AND(RB7&gt;=RF$36,RC7&gt;=RF$40,RB7&lt;&gt;""),AND(SD7&gt;=SH$36,SE7&gt;=SH$40,SD7&lt;&gt;""),AND(TF7&gt;=TJ$36,TG7&gt;=TJ$40,TF7&lt;&gt;"")),"Merit",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,AND(RB7&gt;=RF$35,RC7&gt;=RF$39,RB7&lt;&gt;""),AND(SD7&gt;=SH$35,SE7&gt;=SH$39,SD7&lt;&gt;""),AND(TF7&gt;=TJ$35,TG7&gt;=TJ$39,TF7&lt;&gt;"")),"Excellence",IF(I7="P","Worlds Team",IF(F7="P","National Team","")))))</f>
        <v>Worlds Team</v>
      </c>
      <c r="I7" s="3" t="str">
        <f>IF(OR(AND(AS7&gt;=AW$34,AT7&gt;=AW$38,AS7&lt;&gt;"",AO7=""),AND(BV7&gt;=BZ$34,BW7&gt;=BZ$38,BV7&lt;&gt;"",BR7=""),AND(CY7&gt;=DC$34,CZ7&gt;=DC$38,CY7&lt;&gt;"",CU7=""),AND(ED7&gt;=EH$34,EE7&gt;=EH$38,ED7&lt;&gt;""),AND(FF7&gt;=FJ$34,FG7&gt;=FJ$38,FF7&lt;&gt;""),AND(GH7&gt;=GL$34,GI7&gt;=GL$38,GH7&lt;&gt;""),AND(HJ7&gt;=HN$34,HK7&gt;=HN$38,HJ7&lt;&gt;""),AND(IL7&gt;=IP$34,IM7&gt;=IP$38,IL7&lt;&gt;""),AND(JN7&gt;=JR$34,JO7&gt;=JR$38,JN7&lt;&gt;""),AND(KP7&gt;=KT$34,KQ7&gt;=KT$38,KP7&lt;&gt;""),AND(LR7&gt;=LV$34,LS7&gt;=LV$38,LR7&lt;&gt;""),AND(MT7&gt;=MX$34,MU7&gt;=MX$38,MT7&lt;&gt;""),AND(NV7&gt;=NZ$34,NW7&gt;=NZ$38,NV7&lt;&gt;""),AND(OX7&gt;=PB$34,OY7&gt;=PB$38,OX7&lt;&gt;""),AND(PZ7&gt;=QD$34,QA7&gt;=QD$38,PZ7&lt;&gt;""),AND(RB7&gt;=RF$34,RC7&gt;=RF$38,RB7&lt;&gt;""),AND(SD7&gt;=SH$34,SE7&gt;=SH$38,SD7&lt;&gt;""),AND(TF7&gt;=TJ$34,TG7&gt;=TJ$38,TF7&lt;&gt;"")),"P","")</f>
        <v>P</v>
      </c>
      <c r="J7" s="8">
        <f>IF(COUNT(AQ7,BT7,CW7)&gt;0,LARGE((AQ7,BT7,CW7),1),0)</f>
        <v>53.400000000000006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52.5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27.5</v>
      </c>
      <c r="O7" s="8" t="str">
        <f>IF(N7=0,"",IF(N7=CX7,$CA$1,IF(N7=BU7,$AX$1,IF(N7=AR7,$U$1,""))))</f>
        <v>2024 Nationals</v>
      </c>
      <c r="P7" s="8">
        <f>IF(MAX(AV7,BY7,DB7)&gt;0,MAX(AV7,BY7,DB7),0)</f>
        <v>53.1</v>
      </c>
      <c r="Q7" s="8" t="str">
        <f>IF(P7=0,"",IF(P7=DB7,$CA$1,IF(P7=BY7,$AX$1,IF(P7=AV7,$U$1,""))))</f>
        <v>2024 Elite Canada</v>
      </c>
      <c r="R7" s="8" t="str">
        <f>IF(MAX(DD7:DF7)&gt;0,MAX(DD7:DF7),"")</f>
        <v/>
      </c>
      <c r="S7" s="11" t="str">
        <f>IF(R7="","",IF(R7=DD7,"("&amp;DD$2&amp;")",IF(R7=DE7,"("&amp;DE$2&amp;")",IF(R7=DF7,"("&amp;DF$2&amp;")"))))</f>
        <v/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/>
      </c>
      <c r="U7" s="19">
        <v>18.8</v>
      </c>
      <c r="V7" s="19">
        <v>8.4</v>
      </c>
      <c r="W7" s="19">
        <v>0</v>
      </c>
      <c r="X7" s="19">
        <v>0</v>
      </c>
      <c r="Y7" s="19">
        <v>19</v>
      </c>
      <c r="Z7" s="19">
        <v>7.2</v>
      </c>
      <c r="AA7" s="19">
        <v>0</v>
      </c>
      <c r="AB7" s="19">
        <v>0</v>
      </c>
      <c r="AC7" s="19">
        <v>18.899999999999999</v>
      </c>
      <c r="AD7" s="19">
        <v>6.4</v>
      </c>
      <c r="AE7" s="19">
        <v>0</v>
      </c>
      <c r="AF7" s="19">
        <v>0</v>
      </c>
      <c r="AG7" s="19">
        <v>18.600000000000001</v>
      </c>
      <c r="AH7" s="19">
        <v>8</v>
      </c>
      <c r="AI7" s="19">
        <v>0</v>
      </c>
      <c r="AJ7" s="19">
        <v>0</v>
      </c>
      <c r="AK7" s="19">
        <v>18.5</v>
      </c>
      <c r="AL7" s="19">
        <v>8.5</v>
      </c>
      <c r="AM7" s="19">
        <v>0.6</v>
      </c>
      <c r="AN7" s="19">
        <v>0</v>
      </c>
      <c r="AO7" s="27"/>
      <c r="AP7" s="40">
        <f>IF(SUM(V7,Z7)&gt;0,SUM(V7,Z7),"")</f>
        <v>15.600000000000001</v>
      </c>
      <c r="AQ7" s="40">
        <f>IF(SUM(U7:V7,X7:Z7,AB7)-W7-AA7&gt;0,SUM(U7:V7,X7:Z7,AB7)-W7-AA7,"")</f>
        <v>53.400000000000006</v>
      </c>
      <c r="AR7" s="40">
        <f>IF(SUM(AC7:AD7,AF7)-AE7&gt;0,SUM(AC7:AD7,AF7)-AE7,"")</f>
        <v>25.299999999999997</v>
      </c>
      <c r="AS7" s="40">
        <f>IF(SUM(V7,Z7,AD7)&gt;0,SUM(V7,Z7,AD7),"")</f>
        <v>22</v>
      </c>
      <c r="AT7" s="40">
        <f>IF(SUM(AQ7,AR7)&gt;0,SUM(AQ7,AR7),"")</f>
        <v>78.7</v>
      </c>
      <c r="AU7" s="40">
        <f>IF(SUM(AH7,AL7)&gt;0,SUM(AH7,AL7),"")</f>
        <v>16.5</v>
      </c>
      <c r="AV7" s="40">
        <f>IF(SUM(AG7:AH7,AJ7:AL7,AN7)-SUM(AI7,AM7)&gt;0,SUM(AG7:AH7,AJ7:AL7,AN7)-SUM(AI7,AM7),"")</f>
        <v>53</v>
      </c>
      <c r="AW7" s="40">
        <f>IF(SUM(AQ7,AR7,AV7)&gt;0,SUM(AQ7,AR7,AV7),"")</f>
        <v>131.69999999999999</v>
      </c>
      <c r="AX7" s="18">
        <v>18.899999999999999</v>
      </c>
      <c r="AY7" s="18">
        <v>7.6</v>
      </c>
      <c r="AZ7" s="18">
        <v>0.6</v>
      </c>
      <c r="BA7" s="18">
        <v>0</v>
      </c>
      <c r="BB7" s="18">
        <v>18.600000000000001</v>
      </c>
      <c r="BC7" s="18">
        <v>8</v>
      </c>
      <c r="BD7" s="18">
        <v>0</v>
      </c>
      <c r="BE7" s="18">
        <v>0</v>
      </c>
      <c r="BF7" s="18">
        <v>18.600000000000001</v>
      </c>
      <c r="BG7" s="18">
        <v>6.4</v>
      </c>
      <c r="BH7" s="18">
        <v>0.2</v>
      </c>
      <c r="BI7" s="18">
        <v>0</v>
      </c>
      <c r="BJ7" s="18">
        <v>18.2</v>
      </c>
      <c r="BK7" s="18">
        <v>8.4</v>
      </c>
      <c r="BL7" s="18">
        <v>1</v>
      </c>
      <c r="BM7" s="18">
        <v>0.3</v>
      </c>
      <c r="BN7" s="18">
        <v>18.8</v>
      </c>
      <c r="BO7" s="18">
        <v>8.4</v>
      </c>
      <c r="BP7" s="18">
        <v>0</v>
      </c>
      <c r="BQ7" s="18">
        <v>0</v>
      </c>
      <c r="BR7" s="28"/>
      <c r="BS7" s="11">
        <f>IF(SUM(AY7,BC7)&gt;0,SUM(AY7,BC7),"")</f>
        <v>15.6</v>
      </c>
      <c r="BT7" s="11">
        <f>IF(SUM(AX7:AY7,BA7:BC7,BE7)-AZ7-BD7&gt;0,SUM(AX7:AY7,BA7:BC7,BE7)-AZ7-BD7,"")</f>
        <v>52.5</v>
      </c>
      <c r="BU7" s="11">
        <f>IF(SUM(BF7:BG7,BI7)-BH7&gt;0,SUM(BF7:BG7,BI7)-BH7,"")</f>
        <v>24.8</v>
      </c>
      <c r="BV7" s="11">
        <f>IF(SUM(AY7,BC7,BG7)&gt;0,SUM(AY7,BC7,BG7),"")</f>
        <v>22</v>
      </c>
      <c r="BW7" s="11">
        <f>IF(SUM(BT7,BU7)&gt;0,SUM(BT7,BU7),"")</f>
        <v>77.3</v>
      </c>
      <c r="BX7" s="11">
        <f>IF(SUM(BK7,BO7)&gt;0,SUM(BK7,BO7),"")</f>
        <v>16.8</v>
      </c>
      <c r="BY7" s="11">
        <f>IF(SUM(BJ7:BK7,BM7:BO7,BQ7)-SUM(BL7,BP7)&gt;0,SUM(BJ7:BK7,BM7:BO7,BQ7)-SUM(BL7,BP7),"")</f>
        <v>53.1</v>
      </c>
      <c r="BZ7" s="11">
        <f>IF(SUM(BT7,BU7,BY7)&gt;0,SUM(BT7,BU7,BY7),"")</f>
        <v>130.4</v>
      </c>
      <c r="CA7" s="19">
        <v>16.600000000000001</v>
      </c>
      <c r="CB7" s="19">
        <v>7.6</v>
      </c>
      <c r="CC7" s="19">
        <v>1</v>
      </c>
      <c r="CD7" s="19">
        <v>0.3</v>
      </c>
      <c r="CE7" s="19">
        <v>18.600000000000001</v>
      </c>
      <c r="CF7" s="19">
        <v>7.2</v>
      </c>
      <c r="CG7" s="19">
        <v>0.2</v>
      </c>
      <c r="CH7" s="19">
        <v>0</v>
      </c>
      <c r="CI7" s="19">
        <v>19.100000000000001</v>
      </c>
      <c r="CJ7" s="19">
        <v>8.4</v>
      </c>
      <c r="CK7" s="19">
        <v>0</v>
      </c>
      <c r="CL7" s="19">
        <v>0</v>
      </c>
      <c r="CM7" s="19">
        <v>16.600000000000001</v>
      </c>
      <c r="CN7" s="19">
        <v>7.6</v>
      </c>
      <c r="CO7" s="19">
        <v>0.8</v>
      </c>
      <c r="CP7" s="19">
        <v>0</v>
      </c>
      <c r="CQ7" s="19">
        <v>17.5</v>
      </c>
      <c r="CR7" s="19">
        <v>3.6</v>
      </c>
      <c r="CS7" s="19">
        <v>0</v>
      </c>
      <c r="CT7" s="19">
        <v>0</v>
      </c>
      <c r="CU7" s="27"/>
      <c r="CV7" s="40">
        <f>IF(SUM(CB7,CF7)&gt;0,SUM(CB7,CF7),"")</f>
        <v>14.8</v>
      </c>
      <c r="CW7" s="40">
        <f>IF(SUM(CA7:CB7,CD7:CF7,CH7)-CC7-CG7&gt;0,SUM(CA7:CB7,CD7:CF7,CH7)-CC7-CG7,"")</f>
        <v>49.100000000000009</v>
      </c>
      <c r="CX7" s="40">
        <f>IF(SUM(CI7:CJ7,CL7)-CK7&gt;0,SUM(CI7:CJ7,CL7)-CK7,"")</f>
        <v>27.5</v>
      </c>
      <c r="CY7" s="40">
        <f>IF(SUM(CB7,CF7,CJ7)&gt;0,SUM(CB7,CF7,CJ7),"")</f>
        <v>23.200000000000003</v>
      </c>
      <c r="CZ7" s="40">
        <f>IF(SUM(CW7,CX7)&gt;0,SUM(CW7,CX7),"")</f>
        <v>76.600000000000009</v>
      </c>
      <c r="DA7" s="40">
        <f>IF(SUM(CN7,CR7)&gt;0,SUM(CN7,CR7),"")</f>
        <v>11.2</v>
      </c>
      <c r="DB7" s="40">
        <f>IF(SUM(CM7:CN7,CP7:CR7,CT7)-SUM(CO7,CS7)&gt;0,SUM(CM7:CN7,CP7:CR7,CT7)-SUM(CO7,CS7),"")</f>
        <v>44.500000000000007</v>
      </c>
      <c r="DC7" s="40">
        <f>IF(SUM(CW7,CX7,DB7)&gt;0,SUM(CW7,CX7,DB7),"")</f>
        <v>121.10000000000002</v>
      </c>
      <c r="DD7" s="51" t="str">
        <f>IF(MAX(EB7,FD7,GF7,HH7,IJ7,JL7,KN7,LP7,MR7,NT7,OV7,PX7,QZ7,SB7,TD7)-IF(L7="",0,L7)&gt;0.001,MAX(EB7,FD7,GF7,HH7,IJ7,JL7,KN7,LP7,MR7,NT7,OV7,PX7,QZ7,SB7,TD7)-IF(L7="",0,L7),"")</f>
        <v/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>IF(SUM(DH7,DL7)&gt;0,SUM(DH7,DL7),"")</f>
        <v/>
      </c>
      <c r="EB7" s="40" t="str">
        <f>IF(SUM(DG7:DH7,DJ7:DL7,DN7)-DI7-DM7&gt;0,SUM(DG7:DH7,DJ7:DL7,DN7)-DI7-DM7,"")</f>
        <v/>
      </c>
      <c r="EC7" s="40" t="str">
        <f>IF(SUM(DO7:DP7,DR7)-DQ7&gt;0,SUM(DO7:DP7,DR7)-DQ7,"")</f>
        <v/>
      </c>
      <c r="ED7" s="40" t="str">
        <f>IF(SUM(DH7,DL7,DP7)&gt;0,SUM(DH7,DL7,DP7),"")</f>
        <v/>
      </c>
      <c r="EE7" s="40" t="str">
        <f>IF(SUM(EB7,EC7)&gt;0,SUM(EB7,EC7),"")</f>
        <v/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 t="str">
        <f>IF(SUM(EB7,EC7,EG7)&gt;0,SUM(EB7,EC7,EG7),"")</f>
        <v/>
      </c>
      <c r="EI7" s="18">
        <v>17.7</v>
      </c>
      <c r="EJ7" s="18">
        <v>7.6</v>
      </c>
      <c r="EK7" s="18">
        <v>1</v>
      </c>
      <c r="EL7" s="18">
        <v>0</v>
      </c>
      <c r="EM7" s="18">
        <v>18.3</v>
      </c>
      <c r="EN7" s="18">
        <v>8.4</v>
      </c>
      <c r="EO7" s="18">
        <v>0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16</v>
      </c>
      <c r="FD7" s="11">
        <f>IF(SUM(EI7:EJ7,EL7:EN7,EP7)-EK7-EO7&gt;0,SUM(EI7:EJ7,EL7:EN7,EP7)-EK7-EO7,"")</f>
        <v>50.999999999999993</v>
      </c>
      <c r="FE7" s="11" t="str">
        <f>IF(SUM(EQ7:ER7,ET7)-ES7&gt;0,SUM(EQ7:ER7,ET7)-ES7,"")</f>
        <v/>
      </c>
      <c r="FF7" s="11">
        <f>IF(SUM(EJ7,EN7,ER7)&gt;0,SUM(EJ7,EN7,ER7),"")</f>
        <v>16</v>
      </c>
      <c r="FG7" s="11">
        <f>IF(SUM(FD7,FE7)&gt;0,SUM(FD7,FE7),"")</f>
        <v>50.999999999999993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50.999999999999993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>
        <v>17.3</v>
      </c>
      <c r="JT7" s="17">
        <v>4</v>
      </c>
      <c r="JU7" s="17">
        <v>0</v>
      </c>
      <c r="JV7" s="17">
        <v>0</v>
      </c>
      <c r="JW7" s="17">
        <v>18.399999999999999</v>
      </c>
      <c r="JX7" s="17">
        <v>8</v>
      </c>
      <c r="JY7" s="17">
        <v>0.6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>
        <f>IF(SUM(JT7,JX7)&gt;0,SUM(JT7,JX7),"")</f>
        <v>12</v>
      </c>
      <c r="KN7" s="40">
        <f>IF(SUM(JS7:JT7,JV7:JX7,JZ7)-JU7-JY7&gt;0,SUM(JS7:JT7,JV7:JX7,JZ7)-JU7-JY7,"")</f>
        <v>47.1</v>
      </c>
      <c r="KO7" s="40" t="str">
        <f>IF(SUM(KA7:KB7,KD7)-KC7&gt;0,SUM(KA7:KB7,KD7)-KC7,"")</f>
        <v/>
      </c>
      <c r="KP7" s="40">
        <f>IF(SUM(JT7,JX7,KB7)&gt;0,SUM(JT7,JX7,KB7),"")</f>
        <v>12</v>
      </c>
      <c r="KQ7" s="40">
        <f>IF(SUM(KN7,KO7)&gt;0,SUM(KN7,KO7),"")</f>
        <v>47.1</v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>
        <f>IF(SUM(KN7,KO7,KS7)&gt;0,SUM(KN7,KO7,KS7),"")</f>
        <v>47.1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17.75</v>
      </c>
      <c r="TL7" s="26">
        <f>IF($CU7="P",CB7,(CB7+AY7)/2)</f>
        <v>7.6</v>
      </c>
      <c r="TM7" s="26">
        <f>IF($CU7="P",CC7,(CC7+AZ7)/2)</f>
        <v>0.8</v>
      </c>
      <c r="TN7" s="26">
        <f>IF($CU7="P",CD7,(CD7+BA7)/2)</f>
        <v>0.15</v>
      </c>
      <c r="TO7" s="26">
        <f>IF($CU7="P",CE7,(CE7+BB7)/2)</f>
        <v>18.600000000000001</v>
      </c>
      <c r="TP7" s="26">
        <f>IF($CU7="P",CF7,(CF7+BC7)/2)</f>
        <v>7.6</v>
      </c>
      <c r="TQ7" s="26">
        <f>IF($CU7="P",CG7,(CG7+BD7)/2)</f>
        <v>0.1</v>
      </c>
      <c r="TR7" s="26">
        <f>IF($CU7="P",CH7,(CH7+BE7)/2)</f>
        <v>0</v>
      </c>
      <c r="TS7" s="26">
        <f>IF($CU7="P",CI7,(CI7+BF7)/2)</f>
        <v>18.850000000000001</v>
      </c>
      <c r="TT7" s="26">
        <f>IF($CU7="P",CJ7,(CJ7+BG7)/2)</f>
        <v>7.4</v>
      </c>
      <c r="TU7" s="26">
        <f>IF($CU7="P",CK7,(CK7+BH7)/2)</f>
        <v>0.1</v>
      </c>
      <c r="TV7" s="26">
        <f>IF($CU7="P",CL7,(CL7+BI7)/2)</f>
        <v>0</v>
      </c>
      <c r="TW7" s="26">
        <f>IF($CU7="P",CM7,(CM7+BJ7)/2)</f>
        <v>17.399999999999999</v>
      </c>
      <c r="TX7" s="26">
        <f>IF($CU7="P",CN7,(CN7+BK7)/2)</f>
        <v>8</v>
      </c>
      <c r="TY7" s="26">
        <f>IF($CU7="P",CO7,(CO7+BL7)/2)</f>
        <v>0.9</v>
      </c>
      <c r="TZ7" s="26">
        <f>IF($CU7="P",CP7,(CP7+BM7)/2)</f>
        <v>0.15</v>
      </c>
      <c r="UA7" s="26">
        <f>IF($CU7="P",CQ7,(CQ7+BN7)/2)</f>
        <v>18.149999999999999</v>
      </c>
      <c r="UB7" s="26">
        <f>IF($CU7="P",CR7,(CR7+BO7)/2)</f>
        <v>6</v>
      </c>
      <c r="UC7" s="26">
        <f>IF($CU7="P",CS7,(CS7+BP7)/2)</f>
        <v>0</v>
      </c>
      <c r="UD7" s="26">
        <f>IF($CU7="P",CT7,(CT7+BQ7)/2)</f>
        <v>0</v>
      </c>
      <c r="UE7" s="28" t="s">
        <v>55</v>
      </c>
      <c r="UF7" s="11">
        <f>IF(SUM(TL7,TP7)&gt;0,SUM(TL7,TP7),"")</f>
        <v>15.2</v>
      </c>
      <c r="UG7" s="11">
        <f>IF(SUM(TK7:TL7,TN7:TP7,TR7)-TM7-TQ7&gt;0,SUM(TK7:TL7,TN7:TP7,TR7)-TM7-TQ7,"")</f>
        <v>50.800000000000004</v>
      </c>
      <c r="UH7" s="11">
        <f>IF(SUM(TS7:TT7,TV7)-TU7&gt;0,SUM(TS7:TT7,TV7)-TU7,"")</f>
        <v>26.15</v>
      </c>
      <c r="UI7" s="11">
        <f>IF(SUM(TL7,TP7,TT7)&gt;0,SUM(TL7,TP7,TT7),"")</f>
        <v>22.6</v>
      </c>
      <c r="UJ7" s="11">
        <f>IF(SUM(UG7,UH7)&gt;0,SUM(UG7,UH7),"")</f>
        <v>76.95</v>
      </c>
      <c r="UK7" s="11">
        <f>IF(SUM(TX7,UB7)&gt;0,SUM(TX7,UB7),"")</f>
        <v>14</v>
      </c>
      <c r="UL7" s="11">
        <f>IF(SUM(TW7:TX7,TZ7:UB7,UD7)-SUM(TY7,UC7)&gt;0,SUM(TW7:TX7,TZ7:UB7,UD7)-SUM(TY7,UC7),"")</f>
        <v>48.8</v>
      </c>
      <c r="UM7" s="11">
        <f>IF(SUM(UG7,UH7,UL7)&gt;0,SUM(UG7,UH7,UL7),"")</f>
        <v>125.75</v>
      </c>
    </row>
    <row r="8" spans="1:559" x14ac:dyDescent="0.2">
      <c r="A8" s="4" cm="1">
        <f t="array" ref="A8">IF(AND(H8&lt;&gt;"",H8&lt;&gt;"No DD"),SUMPRODUCT((H$4:H$31&lt;&gt;"")*(H$4:H$31&lt;&gt;"No DD")*(E$4:E$31&gt;E8))+1,IF(H8="No DD",SUMPRODUCT((H$4:H$31="No DD")*(E$4:E$31&gt;E8))+1+SUMPRODUCT((H$4:H$31&lt;&gt;"")*(H$4:H$31&lt;&gt;"No DD")),""))</f>
        <v>5</v>
      </c>
      <c r="B8" s="5" t="s">
        <v>218</v>
      </c>
      <c r="C8" s="4" t="s">
        <v>6</v>
      </c>
      <c r="D8" s="4">
        <v>2007</v>
      </c>
      <c r="E8" s="9">
        <f>SUM(J8:R8)+SUM(J8:O8)*0.0000001+SUM(J8)*0.0000000000001</f>
        <v>182.90001277000511</v>
      </c>
      <c r="F8" s="3" t="str">
        <f>IF(OR(AND(AP8&gt;=AW$33,AQ8&gt;=AW$37,AP8&lt;&gt;"",AO8=""),AND(AU8&gt;=AW$33,AV8&gt;=AW$37,AU8&lt;&gt;"",AO8=""),AND(BS8&gt;=BZ$33,BT8&gt;=BZ$37,BS8&lt;&gt;"",BR8=""),AND(BX8&gt;=BZ$33,BY8&gt;=BZ$37,BX8&lt;&gt;"",BR8=""),AND(CV8&gt;=DC$33,CW8&gt;=DC$37,CV8&lt;&gt;"",CU8=""),AND(DA8&gt;=DC$33,DB8&gt;=DC$37,DA8&lt;&gt;""),AND(EA8&gt;=EH$33,EB8&gt;=EH$37,EA8&lt;&gt;""),AND(EF8&gt;=EH$33,EG8&gt;=EH$37,EF8&lt;&gt;""),AND(FC8&gt;=FJ$33,FD8&gt;=FJ$37,FC8&lt;&gt;""),AND(FH8&gt;=FJ$33,FI8&gt;=FJ$37,FH8&lt;&gt;""),AND(GE8&gt;=GL$33,GF8&gt;=GL$37,GE8&lt;&gt;""),AND(GJ8&gt;=GL$33,GK8&gt;=GL$37,GJ8&lt;&gt;""),AND(HG8&gt;=HN$33,HH8&gt;=HN$37,HG8&lt;&gt;""),AND(HL8&gt;=HN$33,HM8&gt;=HN$37,HL8&lt;&gt;""),AND(II8&gt;=IP$33,IJ8&gt;=IP$37,II8&lt;&gt;""),AND(IN8&gt;=IP$33,IO8&gt;=IP$37,IN8&lt;&gt;""),AND(JK8&gt;=JR$33,JL8&gt;=JR$37,JK8&lt;&gt;""),AND(JP8&gt;=JR$33,JQ8&gt;=JR$37,JP8&lt;&gt;""),AND(KM8&gt;=KT$33,KN8&gt;=KT$37,KM8&lt;&gt;""),AND(KR8&gt;=KT$33,KS8&gt;=KT$37,KR8&lt;&gt;""),AND(LO8&gt;=LV$33,LP8&gt;=LV$37,LO8&lt;&gt;""),AND(LT8&gt;=LV$33,LU8&gt;=LV$37,LT8&lt;&gt;""),AND(MQ8&gt;=MX$33,MR8&gt;=MX$37,MQ8&lt;&gt;""),AND(MV8&gt;=MX$33,MW8&gt;=MX$37,MV8&lt;&gt;""),AND(NS8&gt;=NZ$33,NT8&gt;=NZ$37,NS8&lt;&gt;""),AND(NX8&gt;=NZ$33,NY8&gt;=NZ$37,NX8&lt;&gt;""),AND(OU8&gt;=PB$33,OV8&gt;=PB$37,OU8&lt;&gt;""),AND(OZ8&gt;=PB$33,PA8&gt;=PB$37,OZ8&lt;&gt;""),AND(PW8&gt;=QD$33,PX8&gt;=QD$37,PW8&lt;&gt;""),AND(QB8&gt;=QD$33,QC8&gt;=QD$37,QB8&lt;&gt;""),AND(QY8&gt;=RF$33,QZ8&gt;=RF$37,QY8&lt;&gt;""),AND(RD8&gt;=RF$33,RE8&gt;=RF$37,RD8&lt;&gt;""),AND(SA8&gt;=SH$33,SB8&gt;=SH$37,SA8&lt;&gt;""),AND(SF8&gt;=SH$33,SG8&gt;=SH$37,SF8&lt;&gt;""),AND(TC8&gt;=TJ$33,TD8&gt;=TJ$37,TC8&lt;&gt;""),AND(TI8&gt;=TJ$33,TJ8&gt;=TJ$37,TI8&lt;&gt;"")),"P","")</f>
        <v>P</v>
      </c>
      <c r="G8" s="3" t="str">
        <f>IF(OR(AND(AQ8&gt;=AW$37,AQ8&lt;&gt;"",AO8=""),AND(AV8&gt;=AW$37,AV8&lt;&gt;"",AO8=""),AND(BT8&gt;=BZ$37,BT8&lt;&gt;"",BR8=""),AND(BY8&gt;=BZ$37,BY8&lt;&gt;"",BR8=""),AND(CW8&gt;=DC$37,CW8&lt;&gt;"",CU8=""),AND(DB8&gt;=DC$37,DB8&lt;&gt;"",CU8=""),AND(EB8&gt;=EH$37,EB8&lt;&gt;""),AND(EG8&gt;=EH$37,EG8&lt;&gt;""),AND(FD8&gt;=FJ$37,FD8&lt;&gt;""),AND(FI8&gt;=FJ$37,FI8&lt;&gt;""),AND(GF8&gt;=GL$37,GF8&lt;&gt;""),AND(GK8&gt;=GL$37,GK8&lt;&gt;""),AND(HH8&gt;=HN$37,HH8&lt;&gt;""),AND(HM8&gt;=HN$37,HM8&lt;&gt;""),AND(IJ8&gt;=IP$37,IJ8&lt;&gt;""),AND(IO8&gt;=IP$37,IO8&lt;&gt;""),AND(JL8&gt;=JR$37,JL8&lt;&gt;""),AND(JQ8&gt;=JR$37,JQ8&lt;&gt;""),AND(KN8&gt;=KT$37,KN8&lt;&gt;""),AND(KS8&gt;=KT$37,KS8&lt;&gt;""),AND(LP8&gt;=LV$37,LP8&lt;&gt;""),AND(LU8&gt;=LV$37,LU8&lt;&gt;""),AND(MR8&gt;=MX$37,MR8&lt;&gt;""),AND(MW8&gt;=MX$37,MW8&lt;&gt;""),AND(NT8&gt;=NZ$37,NT8&lt;&gt;""),AND(NY8&gt;=NZ$37,NY8&lt;&gt;""),AND(OV8&gt;=PB$37,OV8&lt;&gt;""),AND(PA8&gt;=PB$37,PA8&lt;&gt;""),AND(PX8&gt;=QD$37,PX8&lt;&gt;""),AND(QC8&gt;=QD$37,QC8&lt;&gt;""),AND(QZ8&gt;=RF$37,QZ8&lt;&gt;""),AND(RE8&gt;=RF$37,RE8&lt;&gt;""),AND(SB8&gt;=SH$37,SB8&lt;&gt;""),AND(SG8&gt;=SH$37,SG8&lt;&gt;""),AND(TD8&gt;=TJ$37,TD8&lt;&gt;""),AND(TJ8&gt;=TJ$37,TJ8&lt;&gt;"")),"P","")</f>
        <v>P</v>
      </c>
      <c r="H8" s="36" t="str">
        <f>IF(AND(G8="P",F8=""),"No DD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,AND(RB8&gt;=RF$36,RC8&gt;=RF$40,RB8&lt;&gt;""),AND(SD8&gt;=SH$36,SE8&gt;=SH$40,SD8&lt;&gt;""),AND(TF8&gt;=TJ$36,TG8&gt;=TJ$40,TF8&lt;&gt;"")),"Merit",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,AND(RB8&gt;=RF$35,RC8&gt;=RF$39,RB8&lt;&gt;""),AND(SD8&gt;=SH$35,SE8&gt;=SH$39,SD8&lt;&gt;""),AND(TF8&gt;=TJ$35,TG8&gt;=TJ$39,TF8&lt;&gt;"")),"Excellence",IF(I8="P","Worlds Team",IF(F8="P","National Team","")))))</f>
        <v>National Team</v>
      </c>
      <c r="I8" s="3" t="str">
        <f>IF(OR(AND(AS8&gt;=AW$34,AT8&gt;=AW$38,AS8&lt;&gt;"",AO8=""),AND(BV8&gt;=BZ$34,BW8&gt;=BZ$38,BV8&lt;&gt;"",BR8=""),AND(CY8&gt;=DC$34,CZ8&gt;=DC$38,CY8&lt;&gt;"",CU8=""),AND(ED8&gt;=EH$34,EE8&gt;=EH$38,ED8&lt;&gt;""),AND(FF8&gt;=FJ$34,FG8&gt;=FJ$38,FF8&lt;&gt;""),AND(GH8&gt;=GL$34,GI8&gt;=GL$38,GH8&lt;&gt;""),AND(HJ8&gt;=HN$34,HK8&gt;=HN$38,HJ8&lt;&gt;""),AND(IL8&gt;=IP$34,IM8&gt;=IP$38,IL8&lt;&gt;""),AND(JN8&gt;=JR$34,JO8&gt;=JR$38,JN8&lt;&gt;""),AND(KP8&gt;=KT$34,KQ8&gt;=KT$38,KP8&lt;&gt;""),AND(LR8&gt;=LV$34,LS8&gt;=LV$38,LR8&lt;&gt;""),AND(MT8&gt;=MX$34,MU8&gt;=MX$38,MT8&lt;&gt;""),AND(NV8&gt;=NZ$34,NW8&gt;=NZ$38,NV8&lt;&gt;""),AND(OX8&gt;=PB$34,OY8&gt;=PB$38,OX8&lt;&gt;""),AND(PZ8&gt;=QD$34,QA8&gt;=QD$38,PZ8&lt;&gt;""),AND(RB8&gt;=RF$34,RC8&gt;=RF$38,RB8&lt;&gt;""),AND(SD8&gt;=SH$34,SE8&gt;=SH$38,SD8&lt;&gt;""),AND(TF8&gt;=TJ$34,TG8&gt;=TJ$38,TF8&lt;&gt;"")),"P","")</f>
        <v/>
      </c>
      <c r="J8" s="8">
        <f>IF(COUNT(AQ8,BT8,CW8)&gt;0,LARGE((AQ8,BT8,CW8),1),0)</f>
        <v>51.1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50.5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26.099999999999998</v>
      </c>
      <c r="O8" s="8" t="str">
        <f>IF(N8=0,"",IF(N8=CX8,$CA$1,IF(N8=BU8,$AX$1,IF(N8=AR8,$U$1,""))))</f>
        <v>2024 Elite Canada</v>
      </c>
      <c r="P8" s="8">
        <f>IF(MAX(AV8,BY8,DB8)&gt;0,MAX(AV8,BY8,DB8),0)</f>
        <v>52.400000000000006</v>
      </c>
      <c r="Q8" s="8" t="str">
        <f>IF(P8=0,"",IF(P8=DB8,$CA$1,IF(P8=BY8,$AX$1,IF(P8=AV8,$U$1,""))))</f>
        <v>2024 Elite Canada</v>
      </c>
      <c r="R8" s="8">
        <f>IF(MAX(DD8:DF8)&gt;0,MAX(DD8:DF8),"")</f>
        <v>2.7999999999999972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Coimbra Gym Fest (July 7)</v>
      </c>
      <c r="U8" s="19">
        <v>19.100000000000001</v>
      </c>
      <c r="V8" s="19">
        <v>7.2</v>
      </c>
      <c r="W8" s="19">
        <v>0.6</v>
      </c>
      <c r="X8" s="19">
        <v>0</v>
      </c>
      <c r="Y8" s="19">
        <v>18.8</v>
      </c>
      <c r="Z8" s="19">
        <v>7.2</v>
      </c>
      <c r="AA8" s="19">
        <v>0.6</v>
      </c>
      <c r="AB8" s="19">
        <v>0</v>
      </c>
      <c r="AC8" s="19">
        <v>17.899999999999999</v>
      </c>
      <c r="AD8" s="19">
        <v>6</v>
      </c>
      <c r="AE8" s="19">
        <v>1</v>
      </c>
      <c r="AF8" s="19">
        <v>0</v>
      </c>
      <c r="AG8" s="19">
        <v>18.399999999999999</v>
      </c>
      <c r="AH8" s="19">
        <v>7.2</v>
      </c>
      <c r="AI8" s="19">
        <v>0.6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/>
      <c r="AP8" s="40">
        <f>IF(SUM(V8,Z8)&gt;0,SUM(V8,Z8),"")</f>
        <v>14.4</v>
      </c>
      <c r="AQ8" s="40">
        <f>IF(SUM(U8:V8,X8:Z8,AB8)-W8-AA8&gt;0,SUM(U8:V8,X8:Z8,AB8)-W8-AA8,"")</f>
        <v>51.1</v>
      </c>
      <c r="AR8" s="40">
        <f>IF(SUM(AC8:AD8,AF8)-AE8&gt;0,SUM(AC8:AD8,AF8)-AE8,"")</f>
        <v>22.9</v>
      </c>
      <c r="AS8" s="40">
        <f>IF(SUM(V8,Z8,AD8)&gt;0,SUM(V8,Z8,AD8),"")</f>
        <v>20.399999999999999</v>
      </c>
      <c r="AT8" s="40">
        <f>IF(SUM(AQ8,AR8)&gt;0,SUM(AQ8,AR8),"")</f>
        <v>74</v>
      </c>
      <c r="AU8" s="40">
        <f>IF(SUM(AH8,AL8)&gt;0,SUM(AH8,AL8),"")</f>
        <v>7.2</v>
      </c>
      <c r="AV8" s="40">
        <f>IF(SUM(AG8:AH8,AJ8:AL8,AN8)-SUM(AI8,AM8)&gt;0,SUM(AG8:AH8,AJ8:AL8,AN8)-SUM(AI8,AM8),"")</f>
        <v>24.999999999999996</v>
      </c>
      <c r="AW8" s="40">
        <f>IF(SUM(AQ8,AR8,AV8)&gt;0,SUM(AQ8,AR8,AV8),"")</f>
        <v>99</v>
      </c>
      <c r="AX8" s="18">
        <v>18.399999999999999</v>
      </c>
      <c r="AY8" s="18">
        <v>7.2</v>
      </c>
      <c r="AZ8" s="18">
        <v>1</v>
      </c>
      <c r="BA8" s="18">
        <v>0</v>
      </c>
      <c r="BB8" s="18">
        <v>18.5</v>
      </c>
      <c r="BC8" s="18">
        <v>7.2</v>
      </c>
      <c r="BD8" s="18">
        <v>0.2</v>
      </c>
      <c r="BE8" s="18">
        <v>0</v>
      </c>
      <c r="BF8" s="18">
        <v>18.899999999999999</v>
      </c>
      <c r="BG8" s="18">
        <v>7.2</v>
      </c>
      <c r="BH8" s="18">
        <v>0</v>
      </c>
      <c r="BI8" s="18">
        <v>0</v>
      </c>
      <c r="BJ8" s="18">
        <v>18.600000000000001</v>
      </c>
      <c r="BK8" s="18">
        <v>7.2</v>
      </c>
      <c r="BL8" s="18">
        <v>0.2</v>
      </c>
      <c r="BM8" s="18">
        <v>0</v>
      </c>
      <c r="BN8" s="18">
        <v>18.600000000000001</v>
      </c>
      <c r="BO8" s="18">
        <v>8.4</v>
      </c>
      <c r="BP8" s="18">
        <v>0.2</v>
      </c>
      <c r="BQ8" s="18">
        <v>0</v>
      </c>
      <c r="BR8" s="28"/>
      <c r="BS8" s="11">
        <f>IF(SUM(AY8,BC8)&gt;0,SUM(AY8,BC8),"")</f>
        <v>14.4</v>
      </c>
      <c r="BT8" s="11">
        <f>IF(SUM(AX8:AY8,BA8:BC8,BE8)-AZ8-BD8&gt;0,SUM(AX8:AY8,BA8:BC8,BE8)-AZ8-BD8,"")</f>
        <v>50.099999999999994</v>
      </c>
      <c r="BU8" s="11">
        <f>IF(SUM(BF8:BG8,BI8)-BH8&gt;0,SUM(BF8:BG8,BI8)-BH8,"")</f>
        <v>26.099999999999998</v>
      </c>
      <c r="BV8" s="11">
        <f>IF(SUM(AY8,BC8,BG8)&gt;0,SUM(AY8,BC8,BG8),"")</f>
        <v>21.6</v>
      </c>
      <c r="BW8" s="11">
        <f>IF(SUM(BT8,BU8)&gt;0,SUM(BT8,BU8),"")</f>
        <v>76.199999999999989</v>
      </c>
      <c r="BX8" s="11">
        <f>IF(SUM(BK8,BO8)&gt;0,SUM(BK8,BO8),"")</f>
        <v>15.600000000000001</v>
      </c>
      <c r="BY8" s="11">
        <f>IF(SUM(BJ8:BK8,BM8:BO8,BQ8)-SUM(BL8,BP8)&gt;0,SUM(BJ8:BK8,BM8:BO8,BQ8)-SUM(BL8,BP8),"")</f>
        <v>52.400000000000006</v>
      </c>
      <c r="BZ8" s="11">
        <f>IF(SUM(BT8,BU8,BY8)&gt;0,SUM(BT8,BU8,BY8),"")</f>
        <v>128.6</v>
      </c>
      <c r="CA8" s="19">
        <v>16.5</v>
      </c>
      <c r="CB8" s="19">
        <v>8.1</v>
      </c>
      <c r="CC8" s="19">
        <v>0.2</v>
      </c>
      <c r="CD8" s="19">
        <v>0</v>
      </c>
      <c r="CE8" s="19">
        <v>18.899999999999999</v>
      </c>
      <c r="CF8" s="19">
        <v>7.2</v>
      </c>
      <c r="CG8" s="19">
        <v>0</v>
      </c>
      <c r="CH8" s="19">
        <v>0</v>
      </c>
      <c r="CI8" s="19">
        <v>18.7</v>
      </c>
      <c r="CJ8" s="19">
        <v>7.2</v>
      </c>
      <c r="CK8" s="19">
        <v>0.6</v>
      </c>
      <c r="CL8" s="19">
        <v>0.3</v>
      </c>
      <c r="CM8" s="19">
        <v>18.600000000000001</v>
      </c>
      <c r="CN8" s="19">
        <v>7.2</v>
      </c>
      <c r="CO8" s="19">
        <v>1</v>
      </c>
      <c r="CP8" s="19">
        <v>0.3</v>
      </c>
      <c r="CQ8" s="19">
        <v>0</v>
      </c>
      <c r="CR8" s="19">
        <v>0</v>
      </c>
      <c r="CS8" s="19">
        <v>0</v>
      </c>
      <c r="CT8" s="19">
        <v>0</v>
      </c>
      <c r="CU8" s="27"/>
      <c r="CV8" s="40">
        <f>IF(SUM(CB8,CF8)&gt;0,SUM(CB8,CF8),"")</f>
        <v>15.3</v>
      </c>
      <c r="CW8" s="40">
        <f>IF(SUM(CA8:CB8,CD8:CF8,CH8)-CC8-CG8&gt;0,SUM(CA8:CB8,CD8:CF8,CH8)-CC8-CG8,"")</f>
        <v>50.5</v>
      </c>
      <c r="CX8" s="40">
        <f>IF(SUM(CI8:CJ8,CL8)-CK8&gt;0,SUM(CI8:CJ8,CL8)-CK8,"")</f>
        <v>25.599999999999998</v>
      </c>
      <c r="CY8" s="40">
        <f>IF(SUM(CB8,CF8,CJ8)&gt;0,SUM(CB8,CF8,CJ8),"")</f>
        <v>22.5</v>
      </c>
      <c r="CZ8" s="40">
        <f>IF(SUM(CW8,CX8)&gt;0,SUM(CW8,CX8),"")</f>
        <v>76.099999999999994</v>
      </c>
      <c r="DA8" s="40">
        <f>IF(SUM(CN8,CR8)&gt;0,SUM(CN8,CR8),"")</f>
        <v>7.2</v>
      </c>
      <c r="DB8" s="40">
        <f>IF(SUM(CM8:CN8,CP8:CR8,CT8)-SUM(CO8,CS8)&gt;0,SUM(CM8:CN8,CP8:CR8,CT8)-SUM(CO8,CS8),"")</f>
        <v>25.1</v>
      </c>
      <c r="DC8" s="40">
        <f>IF(SUM(CW8,CX8,DB8)&gt;0,SUM(CW8,CX8,DB8),"")</f>
        <v>101.19999999999999</v>
      </c>
      <c r="DD8" s="51">
        <f>IF(MAX(EB8,FD8,GF8,HH8,IJ8,JL8,KN8,LP8,MR8,NT8,OV8,PX8,QZ8,SB8,TD8)-IF(L8="",0,L8)&gt;0.001,MAX(EB8,FD8,GF8,HH8,IJ8,JL8,KN8,LP8,MR8,NT8,OV8,PX8,QZ8,SB8,TD8)-IF(L8="",0,L8),"")</f>
        <v>2.7999999999999972</v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18.8</v>
      </c>
      <c r="FL8" s="17">
        <v>8</v>
      </c>
      <c r="FM8" s="17">
        <v>0</v>
      </c>
      <c r="FN8" s="17">
        <v>0</v>
      </c>
      <c r="FO8" s="17">
        <v>17.3</v>
      </c>
      <c r="FP8" s="17">
        <v>4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12</v>
      </c>
      <c r="GF8" s="40">
        <f>IF(SUM(FK8:FL8,FN8:FP8,FR8)-FM8-FQ8&gt;0,SUM(FK8:FL8,FN8:FP8,FR8)-FM8-FQ8,"")</f>
        <v>48.1</v>
      </c>
      <c r="GG8" s="40" t="str">
        <f>IF(SUM(FS8:FT8,FV8)-FU8&gt;0,SUM(FS8:FT8,FV8)-FU8,"")</f>
        <v/>
      </c>
      <c r="GH8" s="40">
        <f>IF(SUM(FL8,FP8,FT8)&gt;0,SUM(FL8,FP8,FT8),"")</f>
        <v>12</v>
      </c>
      <c r="GI8" s="40">
        <f>IF(SUM(GF8,GG8)&gt;0,SUM(GF8,GG8),"")</f>
        <v>48.1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IF(SUM(GF8,GG8,GK8)&gt;0,SUM(GF8,GG8,GK8),"")</f>
        <v>48.1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>
        <v>18.399999999999999</v>
      </c>
      <c r="IR8" s="18">
        <v>8.8000000000000007</v>
      </c>
      <c r="IS8" s="18">
        <v>0.8</v>
      </c>
      <c r="IT8" s="18">
        <v>0</v>
      </c>
      <c r="IU8" s="18">
        <v>18.399999999999999</v>
      </c>
      <c r="IV8" s="18">
        <v>9.3000000000000007</v>
      </c>
      <c r="IW8" s="18">
        <v>0.8</v>
      </c>
      <c r="IX8" s="18">
        <v>0</v>
      </c>
      <c r="IY8" s="18"/>
      <c r="IZ8" s="18"/>
      <c r="JA8" s="18"/>
      <c r="JB8" s="18"/>
      <c r="JC8" s="18">
        <v>16.5</v>
      </c>
      <c r="JD8" s="18">
        <v>8.5</v>
      </c>
      <c r="JE8" s="18">
        <v>0.6</v>
      </c>
      <c r="JF8" s="18">
        <v>0</v>
      </c>
      <c r="JG8" s="18"/>
      <c r="JH8" s="18"/>
      <c r="JI8" s="18"/>
      <c r="JJ8" s="18"/>
      <c r="JK8" s="11">
        <f>IF(SUM(IR8,IV8)&gt;0,SUM(IR8,IV8),"")</f>
        <v>18.100000000000001</v>
      </c>
      <c r="JL8" s="11">
        <f>IF(SUM(IQ8:IR8,IT8:IV8,IX8)-IS8-IW8&gt;0,SUM(IQ8:IR8,IT8:IV8,IX8)-IS8-IW8,"")</f>
        <v>53.3</v>
      </c>
      <c r="JM8" s="11" t="str">
        <f>IF(SUM(IY8:IZ8,JB8)-JA8&gt;0,SUM(IY8:IZ8,JB8)-JA8,"")</f>
        <v/>
      </c>
      <c r="JN8" s="11">
        <f>IF(SUM(IR8,IV8,IZ8)&gt;0,SUM(IR8,IV8,IZ8),"")</f>
        <v>18.100000000000001</v>
      </c>
      <c r="JO8" s="11">
        <f>IF(SUM(JL8,JM8)&gt;0,SUM(JL8,JM8),"")</f>
        <v>53.3</v>
      </c>
      <c r="JP8" s="11">
        <f>IF(SUM(JD8,JH8)&gt;0,SUM(JD8,JH8),"")</f>
        <v>8.5</v>
      </c>
      <c r="JQ8" s="11">
        <f>IF(SUM(JC8:JD8,JF8:JH8,JJ8)-SUM(JE8,JI8)&gt;0,SUM(JC8:JD8,JF8:JH8,JJ8)-SUM(JE8,JI8),"")</f>
        <v>24.4</v>
      </c>
      <c r="JR8" s="11">
        <f>IF(SUM(JL8,JM8,JQ8)&gt;0,SUM(JL8,JM8,JQ8),"")</f>
        <v>77.699999999999989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17.45</v>
      </c>
      <c r="TL8" s="26">
        <f>IF($CU8="P",CB8,(CB8+AY8)/2)</f>
        <v>7.65</v>
      </c>
      <c r="TM8" s="26">
        <f>IF($CU8="P",CC8,(CC8+AZ8)/2)</f>
        <v>0.6</v>
      </c>
      <c r="TN8" s="26">
        <f>IF($CU8="P",CD8,(CD8+BA8)/2)</f>
        <v>0</v>
      </c>
      <c r="TO8" s="26">
        <f>IF($CU8="P",CE8,(CE8+BB8)/2)</f>
        <v>18.7</v>
      </c>
      <c r="TP8" s="26">
        <f>IF($CU8="P",CF8,(CF8+BC8)/2)</f>
        <v>7.2</v>
      </c>
      <c r="TQ8" s="26">
        <f>IF($CU8="P",CG8,(CG8+BD8)/2)</f>
        <v>0.1</v>
      </c>
      <c r="TR8" s="26">
        <f>IF($CU8="P",CH8,(CH8+BE8)/2)</f>
        <v>0</v>
      </c>
      <c r="TS8" s="26">
        <f>IF($CU8="P",CI8,(CI8+BF8)/2)</f>
        <v>18.799999999999997</v>
      </c>
      <c r="TT8" s="26">
        <f>IF($CU8="P",CJ8,(CJ8+BG8)/2)</f>
        <v>7.2</v>
      </c>
      <c r="TU8" s="26">
        <f>IF($CU8="P",CK8,(CK8+BH8)/2)</f>
        <v>0.3</v>
      </c>
      <c r="TV8" s="26">
        <f>IF($CU8="P",CL8,(CL8+BI8)/2)</f>
        <v>0.15</v>
      </c>
      <c r="TW8" s="26">
        <f>IF($CU8="P",CM8,(CM8+BJ8)/2)</f>
        <v>18.600000000000001</v>
      </c>
      <c r="TX8" s="26">
        <f>IF($CU8="P",CN8,(CN8+BK8)/2)</f>
        <v>7.2</v>
      </c>
      <c r="TY8" s="26">
        <f>IF($CU8="P",CO8,(CO8+BL8)/2)</f>
        <v>0.6</v>
      </c>
      <c r="TZ8" s="26">
        <f>IF($CU8="P",CP8,(CP8+BM8)/2)</f>
        <v>0.15</v>
      </c>
      <c r="UA8" s="26">
        <f>IF($CU8="P",CQ8,(CQ8+BN8)/2)</f>
        <v>9.3000000000000007</v>
      </c>
      <c r="UB8" s="26">
        <f>IF($CU8="P",CR8,(CR8+BO8)/2)</f>
        <v>4.2</v>
      </c>
      <c r="UC8" s="26">
        <f>IF($CU8="P",CS8,(CS8+BP8)/2)</f>
        <v>0.1</v>
      </c>
      <c r="UD8" s="26">
        <f>IF($CU8="P",CT8,(CT8+BQ8)/2)</f>
        <v>0</v>
      </c>
      <c r="UE8" s="28" t="s">
        <v>55</v>
      </c>
      <c r="UF8" s="11">
        <f>IF(SUM(TL8,TP8)&gt;0,SUM(TL8,TP8),"")</f>
        <v>14.850000000000001</v>
      </c>
      <c r="UG8" s="11">
        <f>IF(SUM(TK8:TL8,TN8:TP8,TR8)-TM8-TQ8&gt;0,SUM(TK8:TL8,TN8:TP8,TR8)-TM8-TQ8,"")</f>
        <v>50.3</v>
      </c>
      <c r="UH8" s="11">
        <f>IF(SUM(TS8:TT8,TV8)-TU8&gt;0,SUM(TS8:TT8,TV8)-TU8,"")</f>
        <v>25.849999999999994</v>
      </c>
      <c r="UI8" s="11">
        <f>IF(SUM(TL8,TP8,TT8)&gt;0,SUM(TL8,TP8,TT8),"")</f>
        <v>22.05</v>
      </c>
      <c r="UJ8" s="11">
        <f>IF(SUM(UG8,UH8)&gt;0,SUM(UG8,UH8),"")</f>
        <v>76.149999999999991</v>
      </c>
      <c r="UK8" s="11">
        <f>IF(SUM(TX8,UB8)&gt;0,SUM(TX8,UB8),"")</f>
        <v>11.4</v>
      </c>
      <c r="UL8" s="11">
        <f>IF(SUM(TW8:TX8,TZ8:UB8,UD8)-SUM(TY8,UC8)&gt;0,SUM(TW8:TX8,TZ8:UB8,UD8)-SUM(TY8,UC8),"")</f>
        <v>38.75</v>
      </c>
      <c r="UM8" s="11">
        <f>IF(SUM(UG8,UH8,UL8)&gt;0,SUM(UG8,UH8,UL8),"")</f>
        <v>114.89999999999999</v>
      </c>
    </row>
    <row r="9" spans="1:559" x14ac:dyDescent="0.2">
      <c r="A9" s="4" cm="1">
        <f t="array" ref="A9">IF(AND(H9&lt;&gt;"",H9&lt;&gt;"No DD"),SUMPRODUCT((H$4:H$31&lt;&gt;"")*(H$4:H$31&lt;&gt;"No DD")*(E$4:E$31&gt;E9))+1,IF(H9="No DD",SUMPRODUCT((H$4:H$31="No DD")*(E$4:E$31&gt;E9))+1+SUMPRODUCT((H$4:H$31&lt;&gt;"")*(H$4:H$31&lt;&gt;"No DD")),""))</f>
        <v>6</v>
      </c>
      <c r="B9" s="5" t="s">
        <v>77</v>
      </c>
      <c r="C9" s="4" t="s">
        <v>3</v>
      </c>
      <c r="D9" s="4">
        <v>2003</v>
      </c>
      <c r="E9" s="9">
        <f>SUM(J9:R9)+SUM(J9:O9)*0.0000001+SUM(J9)*0.0000000000001</f>
        <v>182.75001301500515</v>
      </c>
      <c r="F9" s="3" t="str">
        <f>IF(OR(AND(AP9&gt;=AW$33,AQ9&gt;=AW$37,AP9&lt;&gt;"",AO9=""),AND(AU9&gt;=AW$33,AV9&gt;=AW$37,AU9&lt;&gt;"",AO9=""),AND(BS9&gt;=BZ$33,BT9&gt;=BZ$37,BS9&lt;&gt;"",BR9=""),AND(BX9&gt;=BZ$33,BY9&gt;=BZ$37,BX9&lt;&gt;"",BR9=""),AND(CV9&gt;=DC$33,CW9&gt;=DC$37,CV9&lt;&gt;"",CU9=""),AND(DA9&gt;=DC$33,DB9&gt;=DC$37,DA9&lt;&gt;""),AND(EA9&gt;=EH$33,EB9&gt;=EH$37,EA9&lt;&gt;""),AND(EF9&gt;=EH$33,EG9&gt;=EH$37,EF9&lt;&gt;""),AND(FC9&gt;=FJ$33,FD9&gt;=FJ$37,FC9&lt;&gt;""),AND(FH9&gt;=FJ$33,FI9&gt;=FJ$37,FH9&lt;&gt;""),AND(GE9&gt;=GL$33,GF9&gt;=GL$37,GE9&lt;&gt;""),AND(GJ9&gt;=GL$33,GK9&gt;=GL$37,GJ9&lt;&gt;""),AND(HG9&gt;=HN$33,HH9&gt;=HN$37,HG9&lt;&gt;""),AND(HL9&gt;=HN$33,HM9&gt;=HN$37,HL9&lt;&gt;""),AND(II9&gt;=IP$33,IJ9&gt;=IP$37,II9&lt;&gt;""),AND(IN9&gt;=IP$33,IO9&gt;=IP$37,IN9&lt;&gt;""),AND(JK9&gt;=JR$33,JL9&gt;=JR$37,JK9&lt;&gt;""),AND(JP9&gt;=JR$33,JQ9&gt;=JR$37,JP9&lt;&gt;""),AND(KM9&gt;=KT$33,KN9&gt;=KT$37,KM9&lt;&gt;""),AND(KR9&gt;=KT$33,KS9&gt;=KT$37,KR9&lt;&gt;""),AND(LO9&gt;=LV$33,LP9&gt;=LV$37,LO9&lt;&gt;""),AND(LT9&gt;=LV$33,LU9&gt;=LV$37,LT9&lt;&gt;""),AND(MQ9&gt;=MX$33,MR9&gt;=MX$37,MQ9&lt;&gt;""),AND(MV9&gt;=MX$33,MW9&gt;=MX$37,MV9&lt;&gt;""),AND(NS9&gt;=NZ$33,NT9&gt;=NZ$37,NS9&lt;&gt;""),AND(NX9&gt;=NZ$33,NY9&gt;=NZ$37,NX9&lt;&gt;""),AND(OU9&gt;=PB$33,OV9&gt;=PB$37,OU9&lt;&gt;""),AND(OZ9&gt;=PB$33,PA9&gt;=PB$37,OZ9&lt;&gt;""),AND(PW9&gt;=QD$33,PX9&gt;=QD$37,PW9&lt;&gt;""),AND(QB9&gt;=QD$33,QC9&gt;=QD$37,QB9&lt;&gt;""),AND(QY9&gt;=RF$33,QZ9&gt;=RF$37,QY9&lt;&gt;""),AND(RD9&gt;=RF$33,RE9&gt;=RF$37,RD9&lt;&gt;""),AND(SA9&gt;=SH$33,SB9&gt;=SH$37,SA9&lt;&gt;""),AND(SF9&gt;=SH$33,SG9&gt;=SH$37,SF9&lt;&gt;""),AND(TC9&gt;=TJ$33,TD9&gt;=TJ$37,TC9&lt;&gt;""),AND(TI9&gt;=TJ$33,TJ9&gt;=TJ$37,TI9&lt;&gt;"")),"P","")</f>
        <v>P</v>
      </c>
      <c r="G9" s="3" t="str">
        <f>IF(OR(AND(AQ9&gt;=AW$37,AQ9&lt;&gt;"",AO9=""),AND(AV9&gt;=AW$37,AV9&lt;&gt;"",AO9=""),AND(BT9&gt;=BZ$37,BT9&lt;&gt;"",BR9=""),AND(BY9&gt;=BZ$37,BY9&lt;&gt;"",BR9=""),AND(CW9&gt;=DC$37,CW9&lt;&gt;"",CU9=""),AND(DB9&gt;=DC$37,DB9&lt;&gt;"",CU9=""),AND(EB9&gt;=EH$37,EB9&lt;&gt;""),AND(EG9&gt;=EH$37,EG9&lt;&gt;""),AND(FD9&gt;=FJ$37,FD9&lt;&gt;""),AND(FI9&gt;=FJ$37,FI9&lt;&gt;""),AND(GF9&gt;=GL$37,GF9&lt;&gt;""),AND(GK9&gt;=GL$37,GK9&lt;&gt;""),AND(HH9&gt;=HN$37,HH9&lt;&gt;""),AND(HM9&gt;=HN$37,HM9&lt;&gt;""),AND(IJ9&gt;=IP$37,IJ9&lt;&gt;""),AND(IO9&gt;=IP$37,IO9&lt;&gt;""),AND(JL9&gt;=JR$37,JL9&lt;&gt;""),AND(JQ9&gt;=JR$37,JQ9&lt;&gt;""),AND(KN9&gt;=KT$37,KN9&lt;&gt;""),AND(KS9&gt;=KT$37,KS9&lt;&gt;""),AND(LP9&gt;=LV$37,LP9&lt;&gt;""),AND(LU9&gt;=LV$37,LU9&lt;&gt;""),AND(MR9&gt;=MX$37,MR9&lt;&gt;""),AND(MW9&gt;=MX$37,MW9&lt;&gt;""),AND(NT9&gt;=NZ$37,NT9&lt;&gt;""),AND(NY9&gt;=NZ$37,NY9&lt;&gt;""),AND(OV9&gt;=PB$37,OV9&lt;&gt;""),AND(PA9&gt;=PB$37,PA9&lt;&gt;""),AND(PX9&gt;=QD$37,PX9&lt;&gt;""),AND(QC9&gt;=QD$37,QC9&lt;&gt;""),AND(QZ9&gt;=RF$37,QZ9&lt;&gt;""),AND(RE9&gt;=RF$37,RE9&lt;&gt;""),AND(SB9&gt;=SH$37,SB9&lt;&gt;""),AND(SG9&gt;=SH$37,SG9&lt;&gt;""),AND(TD9&gt;=TJ$37,TD9&lt;&gt;""),AND(TJ9&gt;=TJ$37,TJ9&lt;&gt;"")),"P","")</f>
        <v>P</v>
      </c>
      <c r="H9" s="36" t="str">
        <f>IF(AND(G9="P",F9=""),"No DD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,AND(RB9&gt;=RF$36,RC9&gt;=RF$40,RB9&lt;&gt;""),AND(SD9&gt;=SH$36,SE9&gt;=SH$40,SD9&lt;&gt;""),AND(TF9&gt;=TJ$36,TG9&gt;=TJ$40,TF9&lt;&gt;"")),"Merit",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,AND(RB9&gt;=RF$35,RC9&gt;=RF$39,RB9&lt;&gt;""),AND(SD9&gt;=SH$35,SE9&gt;=SH$39,SD9&lt;&gt;""),AND(TF9&gt;=TJ$35,TG9&gt;=TJ$39,TF9&lt;&gt;"")),"Excellence",IF(I9="P","Worlds Team",IF(F9="P","National Team","")))))</f>
        <v>Worlds Team</v>
      </c>
      <c r="I9" s="3" t="str">
        <f>IF(OR(AND(AS9&gt;=AW$34,AT9&gt;=AW$38,AS9&lt;&gt;"",AO9=""),AND(BV9&gt;=BZ$34,BW9&gt;=BZ$38,BV9&lt;&gt;"",BR9=""),AND(CY9&gt;=DC$34,CZ9&gt;=DC$38,CY9&lt;&gt;"",CU9=""),AND(ED9&gt;=EH$34,EE9&gt;=EH$38,ED9&lt;&gt;""),AND(FF9&gt;=FJ$34,FG9&gt;=FJ$38,FF9&lt;&gt;""),AND(GH9&gt;=GL$34,GI9&gt;=GL$38,GH9&lt;&gt;""),AND(HJ9&gt;=HN$34,HK9&gt;=HN$38,HJ9&lt;&gt;""),AND(IL9&gt;=IP$34,IM9&gt;=IP$38,IL9&lt;&gt;""),AND(JN9&gt;=JR$34,JO9&gt;=JR$38,JN9&lt;&gt;""),AND(KP9&gt;=KT$34,KQ9&gt;=KT$38,KP9&lt;&gt;""),AND(LR9&gt;=LV$34,LS9&gt;=LV$38,LR9&lt;&gt;""),AND(MT9&gt;=MX$34,MU9&gt;=MX$38,MT9&lt;&gt;""),AND(NV9&gt;=NZ$34,NW9&gt;=NZ$38,NV9&lt;&gt;""),AND(OX9&gt;=PB$34,OY9&gt;=PB$38,OX9&lt;&gt;""),AND(PZ9&gt;=QD$34,QA9&gt;=QD$38,PZ9&lt;&gt;""),AND(RB9&gt;=RF$34,RC9&gt;=RF$38,RB9&lt;&gt;""),AND(SD9&gt;=SH$34,SE9&gt;=SH$38,SD9&lt;&gt;""),AND(TF9&gt;=TJ$34,TG9&gt;=TJ$38,TF9&lt;&gt;"")),"P","")</f>
        <v>P</v>
      </c>
      <c r="J9" s="8">
        <f>IF(COUNT(AQ9,BT9,CW9)&gt;0,LARGE((AQ9,BT9,CW9),1),0)</f>
        <v>51.5</v>
      </c>
      <c r="K9" s="8" t="str">
        <f>IF(J9=0,"",IF(J9=CW9,$CA$1,IF(J9=BT9,$AX$1,IF(J9=AQ9,$U$1,""))))</f>
        <v>2023 Domestic 3rd Trial</v>
      </c>
      <c r="L9" s="8">
        <f>IF(COUNT(AQ9,BT9,CW9)&gt;1,LARGE((AQ9,BT9,CW9),2),0)</f>
        <v>51.35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27.3</v>
      </c>
      <c r="O9" s="8" t="str">
        <f>IF(N9=0,"",IF(N9=CX9,$CA$1,IF(N9=BU9,$AX$1,IF(N9=AR9,$U$1,""))))</f>
        <v>2023 Domestic 3rd Trial</v>
      </c>
      <c r="P9" s="8">
        <f>IF(MAX(AV9,BY9,DB9)&gt;0,MAX(AV9,BY9,DB9),0)</f>
        <v>52.600000000000009</v>
      </c>
      <c r="Q9" s="8" t="str">
        <f>IF(P9=0,"",IF(P9=DB9,$CA$1,IF(P9=BY9,$AX$1,IF(P9=AV9,$U$1,""))))</f>
        <v>2023 Domestic 3rd Trial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17.100000000000001</v>
      </c>
      <c r="V9" s="19">
        <v>8</v>
      </c>
      <c r="W9" s="19">
        <v>1</v>
      </c>
      <c r="X9" s="19">
        <v>0.3</v>
      </c>
      <c r="Y9" s="19">
        <v>19.100000000000001</v>
      </c>
      <c r="Z9" s="19">
        <v>8.4</v>
      </c>
      <c r="AA9" s="19">
        <v>0.4</v>
      </c>
      <c r="AB9" s="19">
        <v>0</v>
      </c>
      <c r="AC9" s="19">
        <v>19</v>
      </c>
      <c r="AD9" s="19">
        <v>8.4</v>
      </c>
      <c r="AE9" s="19">
        <v>0.4</v>
      </c>
      <c r="AF9" s="19">
        <v>0.3</v>
      </c>
      <c r="AG9" s="19">
        <v>19.100000000000001</v>
      </c>
      <c r="AH9" s="19">
        <v>8</v>
      </c>
      <c r="AI9" s="19">
        <v>0.6</v>
      </c>
      <c r="AJ9" s="19">
        <v>0.3</v>
      </c>
      <c r="AK9" s="19">
        <v>19</v>
      </c>
      <c r="AL9" s="19">
        <v>7.6</v>
      </c>
      <c r="AM9" s="19">
        <v>0.8</v>
      </c>
      <c r="AN9" s="19">
        <v>0</v>
      </c>
      <c r="AO9" s="27"/>
      <c r="AP9" s="40">
        <f>IF(SUM(V9,Z9)&gt;0,SUM(V9,Z9),"")</f>
        <v>16.399999999999999</v>
      </c>
      <c r="AQ9" s="40">
        <f>IF(SUM(U9:V9,X9:Z9,AB9)-W9-AA9&gt;0,SUM(U9:V9,X9:Z9,AB9)-W9-AA9,"")</f>
        <v>51.5</v>
      </c>
      <c r="AR9" s="40">
        <f>IF(SUM(AC9:AD9,AF9)-AE9&gt;0,SUM(AC9:AD9,AF9)-AE9,"")</f>
        <v>27.3</v>
      </c>
      <c r="AS9" s="40">
        <f>IF(SUM(V9,Z9,AD9)&gt;0,SUM(V9,Z9,AD9),"")</f>
        <v>24.799999999999997</v>
      </c>
      <c r="AT9" s="40">
        <f>IF(SUM(AQ9,AR9)&gt;0,SUM(AQ9,AR9),"")</f>
        <v>78.8</v>
      </c>
      <c r="AU9" s="40">
        <f>IF(SUM(AH9,AL9)&gt;0,SUM(AH9,AL9),"")</f>
        <v>15.6</v>
      </c>
      <c r="AV9" s="40">
        <f>IF(SUM(AG9:AH9,AJ9:AL9,AN9)-SUM(AI9,AM9)&gt;0,SUM(AG9:AH9,AJ9:AL9,AN9)-SUM(AI9,AM9),"")</f>
        <v>52.600000000000009</v>
      </c>
      <c r="AW9" s="40">
        <f>IF(SUM(AQ9,AR9,AV9)&gt;0,SUM(AQ9,AR9,AV9),"")</f>
        <v>131.4</v>
      </c>
      <c r="AX9" s="18">
        <v>18.149999999999999</v>
      </c>
      <c r="AY9" s="18">
        <v>8.6</v>
      </c>
      <c r="AZ9" s="18">
        <v>0.6</v>
      </c>
      <c r="BA9" s="18">
        <v>0.3</v>
      </c>
      <c r="BB9" s="18">
        <v>18.350000000000001</v>
      </c>
      <c r="BC9" s="18">
        <v>6.6</v>
      </c>
      <c r="BD9" s="18">
        <v>0.2</v>
      </c>
      <c r="BE9" s="18">
        <v>0.15</v>
      </c>
      <c r="BF9" s="18">
        <v>18.3</v>
      </c>
      <c r="BG9" s="18">
        <v>6</v>
      </c>
      <c r="BH9" s="18">
        <v>0.2</v>
      </c>
      <c r="BI9" s="18">
        <v>0.15</v>
      </c>
      <c r="BJ9" s="18">
        <v>9.5500000000000007</v>
      </c>
      <c r="BK9" s="18">
        <v>4</v>
      </c>
      <c r="BL9" s="18">
        <v>0.3</v>
      </c>
      <c r="BM9" s="18">
        <v>0.15</v>
      </c>
      <c r="BN9" s="18">
        <v>9.5</v>
      </c>
      <c r="BO9" s="18">
        <v>3.8</v>
      </c>
      <c r="BP9" s="18">
        <v>0.4</v>
      </c>
      <c r="BQ9" s="18">
        <v>0</v>
      </c>
      <c r="BR9" s="28" t="s">
        <v>55</v>
      </c>
      <c r="BS9" s="11">
        <f>IF(SUM(AY9,BC9)&gt;0,SUM(AY9,BC9),"")</f>
        <v>15.2</v>
      </c>
      <c r="BT9" s="11">
        <f>IF(SUM(AX9:AY9,BA9:BC9,BE9)-AZ9-BD9&gt;0,SUM(AX9:AY9,BA9:BC9,BE9)-AZ9-BD9,"")</f>
        <v>51.35</v>
      </c>
      <c r="BU9" s="11">
        <f>IF(SUM(BF9:BG9,BI9)-BH9&gt;0,SUM(BF9:BG9,BI9)-BH9,"")</f>
        <v>24.25</v>
      </c>
      <c r="BV9" s="11">
        <f>IF(SUM(AY9,BC9,BG9)&gt;0,SUM(AY9,BC9,BG9),"")</f>
        <v>21.2</v>
      </c>
      <c r="BW9" s="11">
        <f>IF(SUM(BT9,BU9)&gt;0,SUM(BT9,BU9),"")</f>
        <v>75.599999999999994</v>
      </c>
      <c r="BX9" s="11">
        <f>IF(SUM(BK9,BO9)&gt;0,SUM(BK9,BO9),"")</f>
        <v>7.8</v>
      </c>
      <c r="BY9" s="11">
        <f>IF(SUM(BJ9:BK9,BM9:BO9,BQ9)-SUM(BL9,BP9)&gt;0,SUM(BJ9:BK9,BM9:BO9,BQ9)-SUM(BL9,BP9),"")</f>
        <v>26.300000000000004</v>
      </c>
      <c r="BZ9" s="11">
        <f>IF(SUM(BT9,BU9,BY9)&gt;0,SUM(BT9,BU9,BY9),"")</f>
        <v>101.9</v>
      </c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27"/>
      <c r="CV9" s="40" t="str">
        <f>IF(SUM(CB9,CF9)&gt;0,SUM(CB9,CF9),"")</f>
        <v/>
      </c>
      <c r="CW9" s="40" t="str">
        <f>IF(SUM(CA9:CB9,CD9:CF9,CH9)-CC9-CG9&gt;0,SUM(CA9:CB9,CD9:CF9,CH9)-CC9-CG9,"")</f>
        <v/>
      </c>
      <c r="CX9" s="40" t="str">
        <f>IF(SUM(CI9:CJ9,CL9)-CK9&gt;0,SUM(CI9:CJ9,CL9)-CK9,"")</f>
        <v/>
      </c>
      <c r="CY9" s="40" t="str">
        <f>IF(SUM(CB9,CF9,CJ9)&gt;0,SUM(CB9,CF9,CJ9),"")</f>
        <v/>
      </c>
      <c r="CZ9" s="40" t="str">
        <f>IF(SUM(CW9,CX9)&gt;0,SUM(CW9,CX9),"")</f>
        <v/>
      </c>
      <c r="DA9" s="40" t="str">
        <f>IF(SUM(CN9,CR9)&gt;0,SUM(CN9,CR9),"")</f>
        <v/>
      </c>
      <c r="DB9" s="40" t="str">
        <f>IF(SUM(CM9:CN9,CP9:CR9,CT9)-SUM(CO9,CS9)&gt;0,SUM(CM9:CN9,CP9:CR9,CT9)-SUM(CO9,CS9),"")</f>
        <v/>
      </c>
      <c r="DC9" s="40" t="str">
        <f>IF(SUM(CW9,CX9,DB9)&gt;0,SUM(CW9,CX9,DB9),"")</f>
        <v/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9.0749999999999993</v>
      </c>
      <c r="TL9" s="26">
        <f>IF($CU9="P",CB9,(CB9+AY9)/2)</f>
        <v>4.3</v>
      </c>
      <c r="TM9" s="26">
        <f>IF($CU9="P",CC9,(CC9+AZ9)/2)</f>
        <v>0.3</v>
      </c>
      <c r="TN9" s="26">
        <f>IF($CU9="P",CD9,(CD9+BA9)/2)</f>
        <v>0.15</v>
      </c>
      <c r="TO9" s="26">
        <f>IF($CU9="P",CE9,(CE9+BB9)/2)</f>
        <v>9.1750000000000007</v>
      </c>
      <c r="TP9" s="26">
        <f>IF($CU9="P",CF9,(CF9+BC9)/2)</f>
        <v>3.3</v>
      </c>
      <c r="TQ9" s="26">
        <f>IF($CU9="P",CG9,(CG9+BD9)/2)</f>
        <v>0.1</v>
      </c>
      <c r="TR9" s="26">
        <f>IF($CU9="P",CH9,(CH9+BE9)/2)</f>
        <v>7.4999999999999997E-2</v>
      </c>
      <c r="TS9" s="26">
        <f>IF($CU9="P",CI9,(CI9+BF9)/2)</f>
        <v>9.15</v>
      </c>
      <c r="TT9" s="26">
        <f>IF($CU9="P",CJ9,(CJ9+BG9)/2)</f>
        <v>3</v>
      </c>
      <c r="TU9" s="26">
        <f>IF($CU9="P",CK9,(CK9+BH9)/2)</f>
        <v>0.1</v>
      </c>
      <c r="TV9" s="26">
        <f>IF($CU9="P",CL9,(CL9+BI9)/2)</f>
        <v>7.4999999999999997E-2</v>
      </c>
      <c r="TW9" s="26">
        <f>IF($CU9="P",CM9,(CM9+BJ9)/2)</f>
        <v>4.7750000000000004</v>
      </c>
      <c r="TX9" s="26">
        <f>IF($CU9="P",CN9,(CN9+BK9)/2)</f>
        <v>2</v>
      </c>
      <c r="TY9" s="26">
        <f>IF($CU9="P",CO9,(CO9+BL9)/2)</f>
        <v>0.15</v>
      </c>
      <c r="TZ9" s="26">
        <f>IF($CU9="P",CP9,(CP9+BM9)/2)</f>
        <v>7.4999999999999997E-2</v>
      </c>
      <c r="UA9" s="26">
        <f>IF($CU9="P",CQ9,(CQ9+BN9)/2)</f>
        <v>4.75</v>
      </c>
      <c r="UB9" s="26">
        <f>IF($CU9="P",CR9,(CR9+BO9)/2)</f>
        <v>1.9</v>
      </c>
      <c r="UC9" s="26">
        <f>IF($CU9="P",CS9,(CS9+BP9)/2)</f>
        <v>0.2</v>
      </c>
      <c r="UD9" s="26">
        <f>IF($CU9="P",CT9,(CT9+BQ9)/2)</f>
        <v>0</v>
      </c>
      <c r="UE9" s="28" t="s">
        <v>55</v>
      </c>
      <c r="UF9" s="11">
        <f>IF(SUM(TL9,TP9)&gt;0,SUM(TL9,TP9),"")</f>
        <v>7.6</v>
      </c>
      <c r="UG9" s="11">
        <f>IF(SUM(TK9:TL9,TN9:TP9,TR9)-TM9-TQ9&gt;0,SUM(TK9:TL9,TN9:TP9,TR9)-TM9-TQ9,"")</f>
        <v>25.675000000000001</v>
      </c>
      <c r="UH9" s="11">
        <f>IF(SUM(TS9:TT9,TV9)-TU9&gt;0,SUM(TS9:TT9,TV9)-TU9,"")</f>
        <v>12.125</v>
      </c>
      <c r="UI9" s="11">
        <f>IF(SUM(TL9,TP9,TT9)&gt;0,SUM(TL9,TP9,TT9),"")</f>
        <v>10.6</v>
      </c>
      <c r="UJ9" s="11">
        <f>IF(SUM(UG9,UH9)&gt;0,SUM(UG9,UH9),"")</f>
        <v>37.799999999999997</v>
      </c>
      <c r="UK9" s="11">
        <f>IF(SUM(TX9,UB9)&gt;0,SUM(TX9,UB9),"")</f>
        <v>3.9</v>
      </c>
      <c r="UL9" s="11">
        <f>IF(SUM(TW9:TX9,TZ9:UB9,UD9)-SUM(TY9,UC9)&gt;0,SUM(TW9:TX9,TZ9:UB9,UD9)-SUM(TY9,UC9),"")</f>
        <v>13.150000000000002</v>
      </c>
      <c r="UM9" s="11">
        <f>IF(SUM(UG9,UH9,UL9)&gt;0,SUM(UG9,UH9,UL9),"")</f>
        <v>50.95</v>
      </c>
    </row>
    <row r="10" spans="1:559" x14ac:dyDescent="0.2">
      <c r="A10" s="4" cm="1">
        <f t="array" ref="A10">IF(AND(H10&lt;&gt;"",H10&lt;&gt;"No DD"),SUMPRODUCT((H$4:H$31&lt;&gt;"")*(H$4:H$31&lt;&gt;"No DD")*(E$4:E$31&gt;E10))+1,IF(H10="No DD",SUMPRODUCT((H$4:H$31="No DD")*(E$4:E$31&gt;E10))+1+SUMPRODUCT((H$4:H$31&lt;&gt;"")*(H$4:H$31&lt;&gt;"No DD")),""))</f>
        <v>7</v>
      </c>
      <c r="B10" s="5" t="s">
        <v>136</v>
      </c>
      <c r="C10" s="4" t="s">
        <v>5</v>
      </c>
      <c r="D10" s="4">
        <v>2004</v>
      </c>
      <c r="E10" s="9">
        <f>SUM(J10:R10)+SUM(J10:O10)*0.0000001+SUM(J10)*0.0000000000001</f>
        <v>182.10001300000519</v>
      </c>
      <c r="F10" s="3" t="str">
        <f>IF(OR(AND(AP10&gt;=AW$33,AQ10&gt;=AW$37,AP10&lt;&gt;"",AO10=""),AND(AU10&gt;=AW$33,AV10&gt;=AW$37,AU10&lt;&gt;"",AO10=""),AND(BS10&gt;=BZ$33,BT10&gt;=BZ$37,BS10&lt;&gt;"",BR10=""),AND(BX10&gt;=BZ$33,BY10&gt;=BZ$37,BX10&lt;&gt;"",BR10=""),AND(CV10&gt;=DC$33,CW10&gt;=DC$37,CV10&lt;&gt;"",CU10=""),AND(DA10&gt;=DC$33,DB10&gt;=DC$37,DA10&lt;&gt;""),AND(EA10&gt;=EH$33,EB10&gt;=EH$37,EA10&lt;&gt;""),AND(EF10&gt;=EH$33,EG10&gt;=EH$37,EF10&lt;&gt;""),AND(FC10&gt;=FJ$33,FD10&gt;=FJ$37,FC10&lt;&gt;""),AND(FH10&gt;=FJ$33,FI10&gt;=FJ$37,FH10&lt;&gt;""),AND(GE10&gt;=GL$33,GF10&gt;=GL$37,GE10&lt;&gt;""),AND(GJ10&gt;=GL$33,GK10&gt;=GL$37,GJ10&lt;&gt;""),AND(HG10&gt;=HN$33,HH10&gt;=HN$37,HG10&lt;&gt;""),AND(HL10&gt;=HN$33,HM10&gt;=HN$37,HL10&lt;&gt;""),AND(II10&gt;=IP$33,IJ10&gt;=IP$37,II10&lt;&gt;""),AND(IN10&gt;=IP$33,IO10&gt;=IP$37,IN10&lt;&gt;""),AND(JK10&gt;=JR$33,JL10&gt;=JR$37,JK10&lt;&gt;""),AND(JP10&gt;=JR$33,JQ10&gt;=JR$37,JP10&lt;&gt;""),AND(KM10&gt;=KT$33,KN10&gt;=KT$37,KM10&lt;&gt;""),AND(KR10&gt;=KT$33,KS10&gt;=KT$37,KR10&lt;&gt;""),AND(LO10&gt;=LV$33,LP10&gt;=LV$37,LO10&lt;&gt;""),AND(LT10&gt;=LV$33,LU10&gt;=LV$37,LT10&lt;&gt;""),AND(MQ10&gt;=MX$33,MR10&gt;=MX$37,MQ10&lt;&gt;""),AND(MV10&gt;=MX$33,MW10&gt;=MX$37,MV10&lt;&gt;""),AND(NS10&gt;=NZ$33,NT10&gt;=NZ$37,NS10&lt;&gt;""),AND(NX10&gt;=NZ$33,NY10&gt;=NZ$37,NX10&lt;&gt;""),AND(OU10&gt;=PB$33,OV10&gt;=PB$37,OU10&lt;&gt;""),AND(OZ10&gt;=PB$33,PA10&gt;=PB$37,OZ10&lt;&gt;""),AND(PW10&gt;=QD$33,PX10&gt;=QD$37,PW10&lt;&gt;""),AND(QB10&gt;=QD$33,QC10&gt;=QD$37,QB10&lt;&gt;""),AND(QY10&gt;=RF$33,QZ10&gt;=RF$37,QY10&lt;&gt;""),AND(RD10&gt;=RF$33,RE10&gt;=RF$37,RD10&lt;&gt;""),AND(SA10&gt;=SH$33,SB10&gt;=SH$37,SA10&lt;&gt;""),AND(SF10&gt;=SH$33,SG10&gt;=SH$37,SF10&lt;&gt;""),AND(TC10&gt;=TJ$33,TD10&gt;=TJ$37,TC10&lt;&gt;""),AND(TI10&gt;=TJ$33,TJ10&gt;=TJ$37,TI10&lt;&gt;"")),"P","")</f>
        <v>P</v>
      </c>
      <c r="G10" s="3" t="str">
        <f>IF(OR(AND(AQ10&gt;=AW$37,AQ10&lt;&gt;"",AO10=""),AND(AV10&gt;=AW$37,AV10&lt;&gt;"",AO10=""),AND(BT10&gt;=BZ$37,BT10&lt;&gt;"",BR10=""),AND(BY10&gt;=BZ$37,BY10&lt;&gt;"",BR10=""),AND(CW10&gt;=DC$37,CW10&lt;&gt;"",CU10=""),AND(DB10&gt;=DC$37,DB10&lt;&gt;"",CU10=""),AND(EB10&gt;=EH$37,EB10&lt;&gt;""),AND(EG10&gt;=EH$37,EG10&lt;&gt;""),AND(FD10&gt;=FJ$37,FD10&lt;&gt;""),AND(FI10&gt;=FJ$37,FI10&lt;&gt;""),AND(GF10&gt;=GL$37,GF10&lt;&gt;""),AND(GK10&gt;=GL$37,GK10&lt;&gt;""),AND(HH10&gt;=HN$37,HH10&lt;&gt;""),AND(HM10&gt;=HN$37,HM10&lt;&gt;""),AND(IJ10&gt;=IP$37,IJ10&lt;&gt;""),AND(IO10&gt;=IP$37,IO10&lt;&gt;""),AND(JL10&gt;=JR$37,JL10&lt;&gt;""),AND(JQ10&gt;=JR$37,JQ10&lt;&gt;""),AND(KN10&gt;=KT$37,KN10&lt;&gt;""),AND(KS10&gt;=KT$37,KS10&lt;&gt;""),AND(LP10&gt;=LV$37,LP10&lt;&gt;""),AND(LU10&gt;=LV$37,LU10&lt;&gt;""),AND(MR10&gt;=MX$37,MR10&lt;&gt;""),AND(MW10&gt;=MX$37,MW10&lt;&gt;""),AND(NT10&gt;=NZ$37,NT10&lt;&gt;""),AND(NY10&gt;=NZ$37,NY10&lt;&gt;""),AND(OV10&gt;=PB$37,OV10&lt;&gt;""),AND(PA10&gt;=PB$37,PA10&lt;&gt;""),AND(PX10&gt;=QD$37,PX10&lt;&gt;""),AND(QC10&gt;=QD$37,QC10&lt;&gt;""),AND(QZ10&gt;=RF$37,QZ10&lt;&gt;""),AND(RE10&gt;=RF$37,RE10&lt;&gt;""),AND(SB10&gt;=SH$37,SB10&lt;&gt;""),AND(SG10&gt;=SH$37,SG10&lt;&gt;""),AND(TD10&gt;=TJ$37,TD10&lt;&gt;""),AND(TJ10&gt;=TJ$37,TJ10&lt;&gt;"")),"P","")</f>
        <v>P</v>
      </c>
      <c r="H10" s="36" t="str">
        <f>IF(AND(G10="P",F10=""),"No DD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,AND(RB10&gt;=RF$36,RC10&gt;=RF$40,RB10&lt;&gt;""),AND(SD10&gt;=SH$36,SE10&gt;=SH$40,SD10&lt;&gt;""),AND(TF10&gt;=TJ$36,TG10&gt;=TJ$40,TF10&lt;&gt;"")),"Merit",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,AND(RB10&gt;=RF$35,RC10&gt;=RF$39,RB10&lt;&gt;""),AND(SD10&gt;=SH$35,SE10&gt;=SH$39,SD10&lt;&gt;""),AND(TF10&gt;=TJ$35,TG10&gt;=TJ$39,TF10&lt;&gt;"")),"Excellence",IF(I10="P","Worlds Team",IF(F10="P","National Team","")))))</f>
        <v>Worlds Team</v>
      </c>
      <c r="I10" s="3" t="str">
        <f>IF(OR(AND(AS10&gt;=AW$34,AT10&gt;=AW$38,AS10&lt;&gt;"",AO10=""),AND(BV10&gt;=BZ$34,BW10&gt;=BZ$38,BV10&lt;&gt;"",BR10=""),AND(CY10&gt;=DC$34,CZ10&gt;=DC$38,CY10&lt;&gt;"",CU10=""),AND(ED10&gt;=EH$34,EE10&gt;=EH$38,ED10&lt;&gt;""),AND(FF10&gt;=FJ$34,FG10&gt;=FJ$38,FF10&lt;&gt;""),AND(GH10&gt;=GL$34,GI10&gt;=GL$38,GH10&lt;&gt;""),AND(HJ10&gt;=HN$34,HK10&gt;=HN$38,HJ10&lt;&gt;""),AND(IL10&gt;=IP$34,IM10&gt;=IP$38,IL10&lt;&gt;""),AND(JN10&gt;=JR$34,JO10&gt;=JR$38,JN10&lt;&gt;""),AND(KP10&gt;=KT$34,KQ10&gt;=KT$38,KP10&lt;&gt;""),AND(LR10&gt;=LV$34,LS10&gt;=LV$38,LR10&lt;&gt;""),AND(MT10&gt;=MX$34,MU10&gt;=MX$38,MT10&lt;&gt;""),AND(NV10&gt;=NZ$34,NW10&gt;=NZ$38,NV10&lt;&gt;""),AND(OX10&gt;=PB$34,OY10&gt;=PB$38,OX10&lt;&gt;""),AND(PZ10&gt;=QD$34,QA10&gt;=QD$38,PZ10&lt;&gt;""),AND(RB10&gt;=RF$34,RC10&gt;=RF$38,RB10&lt;&gt;""),AND(SD10&gt;=SH$34,SE10&gt;=SH$38,SD10&lt;&gt;""),AND(TF10&gt;=TJ$34,TG10&gt;=TJ$38,TF10&lt;&gt;"")),"P","")</f>
        <v>P</v>
      </c>
      <c r="J10" s="8">
        <f>IF(COUNT(AQ10,BT10,CW10)&gt;0,LARGE((AQ10,BT10,CW10),1),0)</f>
        <v>52.1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50.699999999999996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27.200000000000003</v>
      </c>
      <c r="O10" s="8" t="str">
        <f>IF(N10=0,"",IF(N10=CX10,$CA$1,IF(N10=BU10,$AX$1,IF(N10=AR10,$U$1,""))))</f>
        <v>2024 Nationals</v>
      </c>
      <c r="P10" s="8">
        <f>IF(MAX(AV10,BY10,DB10)&gt;0,MAX(AV10,BY10,DB10),0)</f>
        <v>52.099999999999994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17.2</v>
      </c>
      <c r="V10" s="19">
        <v>3.6</v>
      </c>
      <c r="W10" s="19">
        <v>0</v>
      </c>
      <c r="X10" s="19">
        <v>0</v>
      </c>
      <c r="Y10" s="19">
        <v>18.600000000000001</v>
      </c>
      <c r="Z10" s="19">
        <v>7.6</v>
      </c>
      <c r="AA10" s="19">
        <v>1</v>
      </c>
      <c r="AB10" s="19">
        <v>0</v>
      </c>
      <c r="AC10" s="19">
        <v>17.600000000000001</v>
      </c>
      <c r="AD10" s="19">
        <v>2.8</v>
      </c>
      <c r="AE10" s="19">
        <v>0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11.2</v>
      </c>
      <c r="AQ10" s="40">
        <f>IF(SUM(U10:V10,X10:Z10,AB10)-W10-AA10&gt;0,SUM(U10:V10,X10:Z10,AB10)-W10-AA10,"")</f>
        <v>46.000000000000007</v>
      </c>
      <c r="AR10" s="40">
        <f>IF(SUM(AC10:AD10,AF10)-AE10&gt;0,SUM(AC10:AD10,AF10)-AE10,"")</f>
        <v>20.400000000000002</v>
      </c>
      <c r="AS10" s="40">
        <f>IF(SUM(V10,Z10,AD10)&gt;0,SUM(V10,Z10,AD10),"")</f>
        <v>14</v>
      </c>
      <c r="AT10" s="40">
        <f>IF(SUM(AQ10,AR10)&gt;0,SUM(AQ10,AR10),"")</f>
        <v>66.400000000000006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IF(SUM(AQ10,AR10,AV10)&gt;0,SUM(AQ10,AR10,AV10),"")</f>
        <v>66.400000000000006</v>
      </c>
      <c r="AX10" s="18">
        <v>18.5</v>
      </c>
      <c r="AY10" s="18">
        <v>8.4</v>
      </c>
      <c r="AZ10" s="18">
        <v>0.6</v>
      </c>
      <c r="BA10" s="18">
        <v>0</v>
      </c>
      <c r="BB10" s="18">
        <v>18.600000000000001</v>
      </c>
      <c r="BC10" s="18">
        <v>7.2</v>
      </c>
      <c r="BD10" s="18">
        <v>0</v>
      </c>
      <c r="BE10" s="18">
        <v>0</v>
      </c>
      <c r="BF10" s="18">
        <v>16.8</v>
      </c>
      <c r="BG10" s="18">
        <v>8.1</v>
      </c>
      <c r="BH10" s="18">
        <v>0.2</v>
      </c>
      <c r="BI10" s="18">
        <v>0.3</v>
      </c>
      <c r="BJ10" s="18">
        <v>16.600000000000001</v>
      </c>
      <c r="BK10" s="18">
        <v>8.4</v>
      </c>
      <c r="BL10" s="18">
        <v>1</v>
      </c>
      <c r="BM10" s="18">
        <v>0</v>
      </c>
      <c r="BN10" s="18">
        <v>17.100000000000001</v>
      </c>
      <c r="BO10" s="18">
        <v>5.0999999999999996</v>
      </c>
      <c r="BP10" s="18">
        <v>0</v>
      </c>
      <c r="BQ10" s="18">
        <v>0.3</v>
      </c>
      <c r="BR10" s="28"/>
      <c r="BS10" s="11">
        <f>IF(SUM(AY10,BC10)&gt;0,SUM(AY10,BC10),"")</f>
        <v>15.600000000000001</v>
      </c>
      <c r="BT10" s="11">
        <f>IF(SUM(AX10:AY10,BA10:BC10,BE10)-AZ10-BD10&gt;0,SUM(AX10:AY10,BA10:BC10,BE10)-AZ10-BD10,"")</f>
        <v>52.1</v>
      </c>
      <c r="BU10" s="11">
        <f>IF(SUM(BF10:BG10,BI10)-BH10&gt;0,SUM(BF10:BG10,BI10)-BH10,"")</f>
        <v>25</v>
      </c>
      <c r="BV10" s="11">
        <f>IF(SUM(AY10,BC10,BG10)&gt;0,SUM(AY10,BC10,BG10),"")</f>
        <v>23.700000000000003</v>
      </c>
      <c r="BW10" s="11">
        <f>IF(SUM(BT10,BU10)&gt;0,SUM(BT10,BU10),"")</f>
        <v>77.099999999999994</v>
      </c>
      <c r="BX10" s="11">
        <f>IF(SUM(BK10,BO10)&gt;0,SUM(BK10,BO10),"")</f>
        <v>13.5</v>
      </c>
      <c r="BY10" s="11">
        <f>IF(SUM(BJ10:BK10,BM10:BO10,BQ10)-SUM(BL10,BP10)&gt;0,SUM(BJ10:BK10,BM10:BO10,BQ10)-SUM(BL10,BP10),"")</f>
        <v>46.5</v>
      </c>
      <c r="BZ10" s="11">
        <f>IF(SUM(BT10,BU10,BY10)&gt;0,SUM(BT10,BU10,BY10),"")</f>
        <v>123.6</v>
      </c>
      <c r="CA10" s="19">
        <v>18.5</v>
      </c>
      <c r="CB10" s="19">
        <v>7.3</v>
      </c>
      <c r="CC10" s="19">
        <v>0.2</v>
      </c>
      <c r="CD10" s="19">
        <v>0</v>
      </c>
      <c r="CE10" s="19">
        <v>18.5</v>
      </c>
      <c r="CF10" s="19">
        <v>7.2</v>
      </c>
      <c r="CG10" s="19">
        <v>0.6</v>
      </c>
      <c r="CH10" s="19">
        <v>0</v>
      </c>
      <c r="CI10" s="19">
        <v>18.8</v>
      </c>
      <c r="CJ10" s="19">
        <v>8.4</v>
      </c>
      <c r="CK10" s="19">
        <v>0</v>
      </c>
      <c r="CL10" s="19">
        <v>0</v>
      </c>
      <c r="CM10" s="19">
        <v>18.2</v>
      </c>
      <c r="CN10" s="19">
        <v>7.6</v>
      </c>
      <c r="CO10" s="19">
        <v>0.2</v>
      </c>
      <c r="CP10" s="19">
        <v>0</v>
      </c>
      <c r="CQ10" s="19">
        <v>18.899999999999999</v>
      </c>
      <c r="CR10" s="19">
        <v>7.6</v>
      </c>
      <c r="CS10" s="19">
        <v>0</v>
      </c>
      <c r="CT10" s="19">
        <v>0</v>
      </c>
      <c r="CU10" s="27"/>
      <c r="CV10" s="40">
        <f>IF(SUM(CB10,CF10)&gt;0,SUM(CB10,CF10),"")</f>
        <v>14.5</v>
      </c>
      <c r="CW10" s="40">
        <f>IF(SUM(CA10:CB10,CD10:CF10,CH10)-CC10-CG10&gt;0,SUM(CA10:CB10,CD10:CF10,CH10)-CC10-CG10,"")</f>
        <v>50.699999999999996</v>
      </c>
      <c r="CX10" s="40">
        <f>IF(SUM(CI10:CJ10,CL10)-CK10&gt;0,SUM(CI10:CJ10,CL10)-CK10,"")</f>
        <v>27.200000000000003</v>
      </c>
      <c r="CY10" s="40">
        <f>IF(SUM(CB10,CF10,CJ10)&gt;0,SUM(CB10,CF10,CJ10),"")</f>
        <v>22.9</v>
      </c>
      <c r="CZ10" s="40">
        <f>IF(SUM(CW10,CX10)&gt;0,SUM(CW10,CX10),"")</f>
        <v>77.900000000000006</v>
      </c>
      <c r="DA10" s="40">
        <f>IF(SUM(CN10,CR10)&gt;0,SUM(CN10,CR10),"")</f>
        <v>15.2</v>
      </c>
      <c r="DB10" s="40">
        <f>IF(SUM(CM10:CN10,CP10:CR10,CT10)-SUM(CO10,CS10)&gt;0,SUM(CM10:CN10,CP10:CR10,CT10)-SUM(CO10,CS10),"")</f>
        <v>52.099999999999994</v>
      </c>
      <c r="DC10" s="40">
        <f>IF(SUM(CW10,CX10,DB10)&gt;0,SUM(CW10,CX10,DB10),"")</f>
        <v>130</v>
      </c>
      <c r="DD10" s="51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17.3</v>
      </c>
      <c r="FL10" s="17">
        <v>2.8</v>
      </c>
      <c r="FM10" s="17">
        <v>0</v>
      </c>
      <c r="FN10" s="17">
        <v>0</v>
      </c>
      <c r="FO10" s="17">
        <v>18.2</v>
      </c>
      <c r="FP10" s="17">
        <v>8.4</v>
      </c>
      <c r="FQ10" s="17">
        <v>1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>
        <f>IF(SUM(FL10,FP10)&gt;0,SUM(FL10,FP10),"")</f>
        <v>11.2</v>
      </c>
      <c r="GF10" s="40">
        <f>IF(SUM(FK10:FL10,FN10:FP10,FR10)-FM10-FQ10&gt;0,SUM(FK10:FL10,FN10:FP10,FR10)-FM10-FQ10,"")</f>
        <v>45.699999999999996</v>
      </c>
      <c r="GG10" s="40" t="str">
        <f>IF(SUM(FS10:FT10,FV10)-FU10&gt;0,SUM(FS10:FT10,FV10)-FU10,"")</f>
        <v/>
      </c>
      <c r="GH10" s="40">
        <f>IF(SUM(FL10,FP10,FT10)&gt;0,SUM(FL10,FP10,FT10),"")</f>
        <v>11.2</v>
      </c>
      <c r="GI10" s="40">
        <f>IF(SUM(GF10,GG10)&gt;0,SUM(GF10,GG10),"")</f>
        <v>45.699999999999996</v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>
        <f>IF(SUM(GF10,GG10,GK10)&gt;0,SUM(GF10,GG10,GK10),"")</f>
        <v>45.699999999999996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18.5</v>
      </c>
      <c r="TL10" s="26">
        <f>IF($CU10="P",CB10,(CB10+AY10)/2)</f>
        <v>7.85</v>
      </c>
      <c r="TM10" s="26">
        <f>IF($CU10="P",CC10,(CC10+AZ10)/2)</f>
        <v>0.4</v>
      </c>
      <c r="TN10" s="26">
        <f>IF($CU10="P",CD10,(CD10+BA10)/2)</f>
        <v>0</v>
      </c>
      <c r="TO10" s="26">
        <f>IF($CU10="P",CE10,(CE10+BB10)/2)</f>
        <v>18.55</v>
      </c>
      <c r="TP10" s="26">
        <f>IF($CU10="P",CF10,(CF10+BC10)/2)</f>
        <v>7.2</v>
      </c>
      <c r="TQ10" s="26">
        <f>IF($CU10="P",CG10,(CG10+BD10)/2)</f>
        <v>0.3</v>
      </c>
      <c r="TR10" s="26">
        <f>IF($CU10="P",CH10,(CH10+BE10)/2)</f>
        <v>0</v>
      </c>
      <c r="TS10" s="26">
        <f>IF($CU10="P",CI10,(CI10+BF10)/2)</f>
        <v>17.8</v>
      </c>
      <c r="TT10" s="26">
        <f>IF($CU10="P",CJ10,(CJ10+BG10)/2)</f>
        <v>8.25</v>
      </c>
      <c r="TU10" s="26">
        <f>IF($CU10="P",CK10,(CK10+BH10)/2)</f>
        <v>0.1</v>
      </c>
      <c r="TV10" s="26">
        <f>IF($CU10="P",CL10,(CL10+BI10)/2)</f>
        <v>0.15</v>
      </c>
      <c r="TW10" s="26">
        <f>IF($CU10="P",CM10,(CM10+BJ10)/2)</f>
        <v>17.399999999999999</v>
      </c>
      <c r="TX10" s="26">
        <f>IF($CU10="P",CN10,(CN10+BK10)/2)</f>
        <v>8</v>
      </c>
      <c r="TY10" s="26">
        <f>IF($CU10="P",CO10,(CO10+BL10)/2)</f>
        <v>0.6</v>
      </c>
      <c r="TZ10" s="26">
        <f>IF($CU10="P",CP10,(CP10+BM10)/2)</f>
        <v>0</v>
      </c>
      <c r="UA10" s="26">
        <f>IF($CU10="P",CQ10,(CQ10+BN10)/2)</f>
        <v>18</v>
      </c>
      <c r="UB10" s="26">
        <f>IF($CU10="P",CR10,(CR10+BO10)/2)</f>
        <v>6.35</v>
      </c>
      <c r="UC10" s="26">
        <f>IF($CU10="P",CS10,(CS10+BP10)/2)</f>
        <v>0</v>
      </c>
      <c r="UD10" s="26">
        <f>IF($CU10="P",CT10,(CT10+BQ10)/2)</f>
        <v>0.15</v>
      </c>
      <c r="UE10" s="28" t="s">
        <v>55</v>
      </c>
      <c r="UF10" s="11">
        <f>IF(SUM(TL10,TP10)&gt;0,SUM(TL10,TP10),"")</f>
        <v>15.05</v>
      </c>
      <c r="UG10" s="11">
        <f>IF(SUM(TK10:TL10,TN10:TP10,TR10)-TM10-TQ10&gt;0,SUM(TK10:TL10,TN10:TP10,TR10)-TM10-TQ10,"")</f>
        <v>51.400000000000013</v>
      </c>
      <c r="UH10" s="11">
        <f>IF(SUM(TS10:TT10,TV10)-TU10&gt;0,SUM(TS10:TT10,TV10)-TU10,"")</f>
        <v>26.099999999999998</v>
      </c>
      <c r="UI10" s="11">
        <f>IF(SUM(TL10,TP10,TT10)&gt;0,SUM(TL10,TP10,TT10),"")</f>
        <v>23.3</v>
      </c>
      <c r="UJ10" s="11">
        <f>IF(SUM(UG10,UH10)&gt;0,SUM(UG10,UH10),"")</f>
        <v>77.500000000000014</v>
      </c>
      <c r="UK10" s="11">
        <f>IF(SUM(TX10,UB10)&gt;0,SUM(TX10,UB10),"")</f>
        <v>14.35</v>
      </c>
      <c r="UL10" s="11">
        <f>IF(SUM(TW10:TX10,TZ10:UB10,UD10)-SUM(TY10,UC10)&gt;0,SUM(TW10:TX10,TZ10:UB10,UD10)-SUM(TY10,UC10),"")</f>
        <v>49.3</v>
      </c>
      <c r="UM10" s="11">
        <f>IF(SUM(UG10,UH10,UL10)&gt;0,SUM(UG10,UH10,UL10),"")</f>
        <v>126.80000000000001</v>
      </c>
    </row>
    <row r="11" spans="1:559" x14ac:dyDescent="0.2">
      <c r="A11" s="4" cm="1">
        <f t="array" ref="A11">IF(AND(H11&lt;&gt;"",H11&lt;&gt;"No DD"),SUMPRODUCT((H$4:H$31&lt;&gt;"")*(H$4:H$31&lt;&gt;"No DD")*(E$4:E$31&gt;E11))+1,IF(H11="No DD",SUMPRODUCT((H$4:H$31="No DD")*(E$4:E$31&gt;E11))+1+SUMPRODUCT((H$4:H$31&lt;&gt;"")*(H$4:H$31&lt;&gt;"No DD")),""))</f>
        <v>8</v>
      </c>
      <c r="B11" s="5" t="s">
        <v>123</v>
      </c>
      <c r="C11" s="4" t="s">
        <v>6</v>
      </c>
      <c r="D11" s="4">
        <v>2003</v>
      </c>
      <c r="E11" s="9">
        <f>SUM(J11:R11)+SUM(J11:O11)*0.0000001+SUM(J11)*0.0000000000001</f>
        <v>180.7000128900051</v>
      </c>
      <c r="F11" s="3" t="str">
        <f>IF(OR(AND(AP11&gt;=AW$33,AQ11&gt;=AW$37,AP11&lt;&gt;"",AO11=""),AND(AU11&gt;=AW$33,AV11&gt;=AW$37,AU11&lt;&gt;"",AO11=""),AND(BS11&gt;=BZ$33,BT11&gt;=BZ$37,BS11&lt;&gt;"",BR11=""),AND(BX11&gt;=BZ$33,BY11&gt;=BZ$37,BX11&lt;&gt;"",BR11=""),AND(CV11&gt;=DC$33,CW11&gt;=DC$37,CV11&lt;&gt;"",CU11=""),AND(DA11&gt;=DC$33,DB11&gt;=DC$37,DA11&lt;&gt;""),AND(EA11&gt;=EH$33,EB11&gt;=EH$37,EA11&lt;&gt;""),AND(EF11&gt;=EH$33,EG11&gt;=EH$37,EF11&lt;&gt;""),AND(FC11&gt;=FJ$33,FD11&gt;=FJ$37,FC11&lt;&gt;""),AND(FH11&gt;=FJ$33,FI11&gt;=FJ$37,FH11&lt;&gt;""),AND(GE11&gt;=GL$33,GF11&gt;=GL$37,GE11&lt;&gt;""),AND(GJ11&gt;=GL$33,GK11&gt;=GL$37,GJ11&lt;&gt;""),AND(HG11&gt;=HN$33,HH11&gt;=HN$37,HG11&lt;&gt;""),AND(HL11&gt;=HN$33,HM11&gt;=HN$37,HL11&lt;&gt;""),AND(II11&gt;=IP$33,IJ11&gt;=IP$37,II11&lt;&gt;""),AND(IN11&gt;=IP$33,IO11&gt;=IP$37,IN11&lt;&gt;""),AND(JK11&gt;=JR$33,JL11&gt;=JR$37,JK11&lt;&gt;""),AND(JP11&gt;=JR$33,JQ11&gt;=JR$37,JP11&lt;&gt;""),AND(KM11&gt;=KT$33,KN11&gt;=KT$37,KM11&lt;&gt;""),AND(KR11&gt;=KT$33,KS11&gt;=KT$37,KR11&lt;&gt;""),AND(LO11&gt;=LV$33,LP11&gt;=LV$37,LO11&lt;&gt;""),AND(LT11&gt;=LV$33,LU11&gt;=LV$37,LT11&lt;&gt;""),AND(MQ11&gt;=MX$33,MR11&gt;=MX$37,MQ11&lt;&gt;""),AND(MV11&gt;=MX$33,MW11&gt;=MX$37,MV11&lt;&gt;""),AND(NS11&gt;=NZ$33,NT11&gt;=NZ$37,NS11&lt;&gt;""),AND(NX11&gt;=NZ$33,NY11&gt;=NZ$37,NX11&lt;&gt;""),AND(OU11&gt;=PB$33,OV11&gt;=PB$37,OU11&lt;&gt;""),AND(OZ11&gt;=PB$33,PA11&gt;=PB$37,OZ11&lt;&gt;""),AND(PW11&gt;=QD$33,PX11&gt;=QD$37,PW11&lt;&gt;""),AND(QB11&gt;=QD$33,QC11&gt;=QD$37,QB11&lt;&gt;""),AND(QY11&gt;=RF$33,QZ11&gt;=RF$37,QY11&lt;&gt;""),AND(RD11&gt;=RF$33,RE11&gt;=RF$37,RD11&lt;&gt;""),AND(SA11&gt;=SH$33,SB11&gt;=SH$37,SA11&lt;&gt;""),AND(SF11&gt;=SH$33,SG11&gt;=SH$37,SF11&lt;&gt;""),AND(TC11&gt;=TJ$33,TD11&gt;=TJ$37,TC11&lt;&gt;""),AND(TI11&gt;=TJ$33,TJ11&gt;=TJ$37,TI11&lt;&gt;"")),"P","")</f>
        <v>P</v>
      </c>
      <c r="G11" s="3" t="str">
        <f>IF(OR(AND(AQ11&gt;=AW$37,AQ11&lt;&gt;"",AO11=""),AND(AV11&gt;=AW$37,AV11&lt;&gt;"",AO11=""),AND(BT11&gt;=BZ$37,BT11&lt;&gt;"",BR11=""),AND(BY11&gt;=BZ$37,BY11&lt;&gt;"",BR11=""),AND(CW11&gt;=DC$37,CW11&lt;&gt;"",CU11=""),AND(DB11&gt;=DC$37,DB11&lt;&gt;"",CU11=""),AND(EB11&gt;=EH$37,EB11&lt;&gt;""),AND(EG11&gt;=EH$37,EG11&lt;&gt;""),AND(FD11&gt;=FJ$37,FD11&lt;&gt;""),AND(FI11&gt;=FJ$37,FI11&lt;&gt;""),AND(GF11&gt;=GL$37,GF11&lt;&gt;""),AND(GK11&gt;=GL$37,GK11&lt;&gt;""),AND(HH11&gt;=HN$37,HH11&lt;&gt;""),AND(HM11&gt;=HN$37,HM11&lt;&gt;""),AND(IJ11&gt;=IP$37,IJ11&lt;&gt;""),AND(IO11&gt;=IP$37,IO11&lt;&gt;""),AND(JL11&gt;=JR$37,JL11&lt;&gt;""),AND(JQ11&gt;=JR$37,JQ11&lt;&gt;""),AND(KN11&gt;=KT$37,KN11&lt;&gt;""),AND(KS11&gt;=KT$37,KS11&lt;&gt;""),AND(LP11&gt;=LV$37,LP11&lt;&gt;""),AND(LU11&gt;=LV$37,LU11&lt;&gt;""),AND(MR11&gt;=MX$37,MR11&lt;&gt;""),AND(MW11&gt;=MX$37,MW11&lt;&gt;""),AND(NT11&gt;=NZ$37,NT11&lt;&gt;""),AND(NY11&gt;=NZ$37,NY11&lt;&gt;""),AND(OV11&gt;=PB$37,OV11&lt;&gt;""),AND(PA11&gt;=PB$37,PA11&lt;&gt;""),AND(PX11&gt;=QD$37,PX11&lt;&gt;""),AND(QC11&gt;=QD$37,QC11&lt;&gt;""),AND(QZ11&gt;=RF$37,QZ11&lt;&gt;""),AND(RE11&gt;=RF$37,RE11&lt;&gt;""),AND(SB11&gt;=SH$37,SB11&lt;&gt;""),AND(SG11&gt;=SH$37,SG11&lt;&gt;""),AND(TD11&gt;=TJ$37,TD11&lt;&gt;""),AND(TJ11&gt;=TJ$37,TJ11&lt;&gt;"")),"P","")</f>
        <v>P</v>
      </c>
      <c r="H11" s="36" t="str">
        <f>IF(AND(G11="P",F11=""),"No DD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,AND(RB11&gt;=RF$36,RC11&gt;=RF$40,RB11&lt;&gt;""),AND(SD11&gt;=SH$36,SE11&gt;=SH$40,SD11&lt;&gt;""),AND(TF11&gt;=TJ$36,TG11&gt;=TJ$40,TF11&lt;&gt;"")),"Merit",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,AND(RB11&gt;=RF$35,RC11&gt;=RF$39,RB11&lt;&gt;""),AND(SD11&gt;=SH$35,SE11&gt;=SH$39,SD11&lt;&gt;""),AND(TF11&gt;=TJ$35,TG11&gt;=TJ$39,TF11&lt;&gt;"")),"Excellence",IF(I11="P","Worlds Team",IF(F11="P","National Team","")))))</f>
        <v>Worlds Team</v>
      </c>
      <c r="I11" s="3" t="str">
        <f>IF(OR(AND(AS11&gt;=AW$34,AT11&gt;=AW$38,AS11&lt;&gt;"",AO11=""),AND(BV11&gt;=BZ$34,BW11&gt;=BZ$38,BV11&lt;&gt;"",BR11=""),AND(CY11&gt;=DC$34,CZ11&gt;=DC$38,CY11&lt;&gt;"",CU11=""),AND(ED11&gt;=EH$34,EE11&gt;=EH$38,ED11&lt;&gt;""),AND(FF11&gt;=FJ$34,FG11&gt;=FJ$38,FF11&lt;&gt;""),AND(GH11&gt;=GL$34,GI11&gt;=GL$38,GH11&lt;&gt;""),AND(HJ11&gt;=HN$34,HK11&gt;=HN$38,HJ11&lt;&gt;""),AND(IL11&gt;=IP$34,IM11&gt;=IP$38,IL11&lt;&gt;""),AND(JN11&gt;=JR$34,JO11&gt;=JR$38,JN11&lt;&gt;""),AND(KP11&gt;=KT$34,KQ11&gt;=KT$38,KP11&lt;&gt;""),AND(LR11&gt;=LV$34,LS11&gt;=LV$38,LR11&lt;&gt;""),AND(MT11&gt;=MX$34,MU11&gt;=MX$38,MT11&lt;&gt;""),AND(NV11&gt;=NZ$34,NW11&gt;=NZ$38,NV11&lt;&gt;""),AND(OX11&gt;=PB$34,OY11&gt;=PB$38,OX11&lt;&gt;""),AND(PZ11&gt;=QD$34,QA11&gt;=QD$38,PZ11&lt;&gt;""),AND(RB11&gt;=RF$34,RC11&gt;=RF$38,RB11&lt;&gt;""),AND(SD11&gt;=SH$34,SE11&gt;=SH$38,SD11&lt;&gt;""),AND(TF11&gt;=TJ$34,TG11&gt;=TJ$38,TF11&lt;&gt;"")),"P","")</f>
        <v>P</v>
      </c>
      <c r="J11" s="8">
        <f>IF(COUNT(AQ11,BT11,CW11)&gt;0,LARGE((AQ11,BT11,CW11),1),0)</f>
        <v>51.29999999999999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51.2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26.400000000000002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51.8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18.3</v>
      </c>
      <c r="V11" s="19">
        <v>7.7</v>
      </c>
      <c r="W11" s="19">
        <v>0.2</v>
      </c>
      <c r="X11" s="19">
        <v>0.3</v>
      </c>
      <c r="Y11" s="19">
        <v>18.5</v>
      </c>
      <c r="Z11" s="19">
        <v>7.3</v>
      </c>
      <c r="AA11" s="19">
        <v>0.6</v>
      </c>
      <c r="AB11" s="19">
        <v>0</v>
      </c>
      <c r="AC11" s="19">
        <v>17.2</v>
      </c>
      <c r="AD11" s="19">
        <v>5.4</v>
      </c>
      <c r="AE11" s="19">
        <v>0</v>
      </c>
      <c r="AF11" s="19">
        <v>0.3</v>
      </c>
      <c r="AG11" s="19"/>
      <c r="AH11" s="19"/>
      <c r="AI11" s="19"/>
      <c r="AJ11" s="19"/>
      <c r="AK11" s="19"/>
      <c r="AL11" s="19"/>
      <c r="AM11" s="19"/>
      <c r="AN11" s="19"/>
      <c r="AO11" s="27"/>
      <c r="AP11" s="40">
        <f>IF(SUM(V11,Z11)&gt;0,SUM(V11,Z11),"")</f>
        <v>15</v>
      </c>
      <c r="AQ11" s="40">
        <f>IF(SUM(U11:V11,X11:Z11,AB11)-W11-AA11&gt;0,SUM(U11:V11,X11:Z11,AB11)-W11-AA11,"")</f>
        <v>51.29999999999999</v>
      </c>
      <c r="AR11" s="40">
        <f>IF(SUM(AC11:AD11,AF11)-AE11&gt;0,SUM(AC11:AD11,AF11)-AE11,"")</f>
        <v>22.900000000000002</v>
      </c>
      <c r="AS11" s="40">
        <f>IF(SUM(V11,Z11,AD11)&gt;0,SUM(V11,Z11,AD11),"")</f>
        <v>20.399999999999999</v>
      </c>
      <c r="AT11" s="40">
        <f>IF(SUM(AQ11,AR11)&gt;0,SUM(AQ11,AR11),"")</f>
        <v>74.199999999999989</v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>
        <f>IF(SUM(AQ11,AR11,AV11)&gt;0,SUM(AQ11,AR11,AV11),"")</f>
        <v>74.199999999999989</v>
      </c>
      <c r="AX11" s="18">
        <v>17.8</v>
      </c>
      <c r="AY11" s="18">
        <v>6.9</v>
      </c>
      <c r="AZ11" s="18">
        <v>0.2</v>
      </c>
      <c r="BA11" s="18">
        <v>0</v>
      </c>
      <c r="BB11" s="18">
        <v>18.399999999999999</v>
      </c>
      <c r="BC11" s="18">
        <v>8.1</v>
      </c>
      <c r="BD11" s="18">
        <v>0.2</v>
      </c>
      <c r="BE11" s="18">
        <v>0.3</v>
      </c>
      <c r="BF11" s="18">
        <v>18.600000000000001</v>
      </c>
      <c r="BG11" s="18">
        <v>7.5</v>
      </c>
      <c r="BH11" s="18">
        <v>0</v>
      </c>
      <c r="BI11" s="18">
        <v>0.3</v>
      </c>
      <c r="BJ11" s="18">
        <v>18.600000000000001</v>
      </c>
      <c r="BK11" s="18">
        <v>8.1</v>
      </c>
      <c r="BL11" s="18">
        <v>0.6</v>
      </c>
      <c r="BM11" s="18">
        <v>0.3</v>
      </c>
      <c r="BN11" s="18">
        <v>16.3</v>
      </c>
      <c r="BO11" s="18">
        <v>9.6</v>
      </c>
      <c r="BP11" s="18">
        <v>1</v>
      </c>
      <c r="BQ11" s="18">
        <v>0.3</v>
      </c>
      <c r="BR11" s="28"/>
      <c r="BS11" s="11">
        <f>IF(SUM(AY11,BC11)&gt;0,SUM(AY11,BC11),"")</f>
        <v>15</v>
      </c>
      <c r="BT11" s="11">
        <f>IF(SUM(AX11:AY11,BA11:BC11,BE11)-AZ11-BD11&gt;0,SUM(AX11:AY11,BA11:BC11,BE11)-AZ11-BD11,"")</f>
        <v>51.099999999999994</v>
      </c>
      <c r="BU11" s="11">
        <f>IF(SUM(BF11:BG11,BI11)-BH11&gt;0,SUM(BF11:BG11,BI11)-BH11,"")</f>
        <v>26.400000000000002</v>
      </c>
      <c r="BV11" s="11">
        <f>IF(SUM(AY11,BC11,BG11)&gt;0,SUM(AY11,BC11,BG11),"")</f>
        <v>22.5</v>
      </c>
      <c r="BW11" s="11">
        <f>IF(SUM(BT11,BU11)&gt;0,SUM(BT11,BU11),"")</f>
        <v>77.5</v>
      </c>
      <c r="BX11" s="11">
        <f>IF(SUM(BK11,BO11)&gt;0,SUM(BK11,BO11),"")</f>
        <v>17.7</v>
      </c>
      <c r="BY11" s="11">
        <f>IF(SUM(BJ11:BK11,BM11:BO11,BQ11)-SUM(BL11,BP11)&gt;0,SUM(BJ11:BK11,BM11:BO11,BQ11)-SUM(BL11,BP11),"")</f>
        <v>51.6</v>
      </c>
      <c r="BZ11" s="11">
        <f>IF(SUM(BT11,BU11,BY11)&gt;0,SUM(BT11,BU11,BY11),"")</f>
        <v>129.1</v>
      </c>
      <c r="CA11" s="19">
        <v>18.600000000000001</v>
      </c>
      <c r="CB11" s="19">
        <v>7.3</v>
      </c>
      <c r="CC11" s="19">
        <v>0.2</v>
      </c>
      <c r="CD11" s="19">
        <v>0</v>
      </c>
      <c r="CE11" s="19">
        <v>18.5</v>
      </c>
      <c r="CF11" s="19">
        <v>7.5</v>
      </c>
      <c r="CG11" s="19">
        <v>0.8</v>
      </c>
      <c r="CH11" s="19">
        <v>0.3</v>
      </c>
      <c r="CI11" s="19">
        <v>18.600000000000001</v>
      </c>
      <c r="CJ11" s="19">
        <v>4.4000000000000004</v>
      </c>
      <c r="CK11" s="19">
        <v>1</v>
      </c>
      <c r="CL11" s="19">
        <v>0</v>
      </c>
      <c r="CM11" s="19">
        <v>18.3</v>
      </c>
      <c r="CN11" s="19">
        <v>7.3</v>
      </c>
      <c r="CO11" s="19">
        <v>0</v>
      </c>
      <c r="CP11" s="19">
        <v>0</v>
      </c>
      <c r="CQ11" s="19">
        <v>18.399999999999999</v>
      </c>
      <c r="CR11" s="19">
        <v>7.5</v>
      </c>
      <c r="CS11" s="19">
        <v>0</v>
      </c>
      <c r="CT11" s="19">
        <v>0.3</v>
      </c>
      <c r="CU11" s="27"/>
      <c r="CV11" s="40">
        <f>IF(SUM(CB11,CF11)&gt;0,SUM(CB11,CF11),"")</f>
        <v>14.8</v>
      </c>
      <c r="CW11" s="40">
        <f>IF(SUM(CA11:CB11,CD11:CF11,CH11)-CC11-CG11&gt;0,SUM(CA11:CB11,CD11:CF11,CH11)-CC11-CG11,"")</f>
        <v>51.2</v>
      </c>
      <c r="CX11" s="40">
        <f>IF(SUM(CI11:CJ11,CL11)-CK11&gt;0,SUM(CI11:CJ11,CL11)-CK11,"")</f>
        <v>22</v>
      </c>
      <c r="CY11" s="40">
        <f>IF(SUM(CB11,CF11,CJ11)&gt;0,SUM(CB11,CF11,CJ11),"")</f>
        <v>19.200000000000003</v>
      </c>
      <c r="CZ11" s="40">
        <f>IF(SUM(CW11,CX11)&gt;0,SUM(CW11,CX11),"")</f>
        <v>73.2</v>
      </c>
      <c r="DA11" s="40">
        <f>IF(SUM(CN11,CR11)&gt;0,SUM(CN11,CR11),"")</f>
        <v>14.8</v>
      </c>
      <c r="DB11" s="40">
        <f>IF(SUM(CM11:CN11,CP11:CR11,CT11)-SUM(CO11,CS11)&gt;0,SUM(CM11:CN11,CP11:CR11,CT11)-SUM(CO11,CS11),"")</f>
        <v>51.8</v>
      </c>
      <c r="DC11" s="40">
        <f>IF(SUM(CW11,CX11,DB11)&gt;0,SUM(CW11,CX11,DB11),"")</f>
        <v>125</v>
      </c>
      <c r="DD11" s="51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17.5</v>
      </c>
      <c r="FL11" s="17">
        <v>2.8</v>
      </c>
      <c r="FM11" s="17">
        <v>0</v>
      </c>
      <c r="FN11" s="17">
        <v>0</v>
      </c>
      <c r="FO11" s="17">
        <v>17.2</v>
      </c>
      <c r="FP11" s="17">
        <v>5.0999999999999996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>IF(SUM(FL11,FP11)&gt;0,SUM(FL11,FP11),"")</f>
        <v>7.8999999999999995</v>
      </c>
      <c r="GF11" s="40">
        <f>IF(SUM(FK11:FL11,FN11:FP11,FR11)-FM11-FQ11&gt;0,SUM(FK11:FL11,FN11:FP11,FR11)-FM11-FQ11,"")</f>
        <v>42.6</v>
      </c>
      <c r="GG11" s="40" t="str">
        <f>IF(SUM(FS11:FT11,FV11)-FU11&gt;0,SUM(FS11:FT11,FV11)-FU11,"")</f>
        <v/>
      </c>
      <c r="GH11" s="40">
        <f>IF(SUM(FL11,FP11,FT11)&gt;0,SUM(FL11,FP11,FT11),"")</f>
        <v>7.8999999999999995</v>
      </c>
      <c r="GI11" s="40">
        <f>IF(SUM(GF11,GG11)&gt;0,SUM(GF11,GG11),"")</f>
        <v>42.6</v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>
        <f>IF(SUM(GF11,GG11,GK11)&gt;0,SUM(GF11,GG11,GK11),"")</f>
        <v>42.6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>
        <v>16.8</v>
      </c>
      <c r="IR11" s="18">
        <v>8.1</v>
      </c>
      <c r="IS11" s="18">
        <v>1</v>
      </c>
      <c r="IT11" s="18">
        <v>0</v>
      </c>
      <c r="IU11" s="18">
        <v>17.100000000000001</v>
      </c>
      <c r="IV11" s="18">
        <v>5.0999999999999996</v>
      </c>
      <c r="IW11" s="18">
        <v>0</v>
      </c>
      <c r="IX11" s="18">
        <v>0</v>
      </c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>
        <f>IF(SUM(IR11,IV11)&gt;0,SUM(IR11,IV11),"")</f>
        <v>13.2</v>
      </c>
      <c r="JL11" s="11">
        <f>IF(SUM(IQ11:IR11,IT11:IV11,IX11)-IS11-IW11&gt;0,SUM(IQ11:IR11,IT11:IV11,IX11)-IS11-IW11,"")</f>
        <v>46.1</v>
      </c>
      <c r="JM11" s="11" t="str">
        <f>IF(SUM(IY11:IZ11,JB11)-JA11&gt;0,SUM(IY11:IZ11,JB11)-JA11,"")</f>
        <v/>
      </c>
      <c r="JN11" s="11">
        <f>IF(SUM(IR11,IV11,IZ11)&gt;0,SUM(IR11,IV11,IZ11),"")</f>
        <v>13.2</v>
      </c>
      <c r="JO11" s="11">
        <f>IF(SUM(JL11,JM11)&gt;0,SUM(JL11,JM11),"")</f>
        <v>46.1</v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>
        <f>IF(SUM(JL11,JM11,JQ11)&gt;0,SUM(JL11,JM11,JQ11),"")</f>
        <v>46.1</v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18.200000000000003</v>
      </c>
      <c r="TL11" s="26">
        <f>IF($CU11="P",CB11,(CB11+AY11)/2)</f>
        <v>7.1</v>
      </c>
      <c r="TM11" s="26">
        <f>IF($CU11="P",CC11,(CC11+AZ11)/2)</f>
        <v>0.2</v>
      </c>
      <c r="TN11" s="26">
        <f>IF($CU11="P",CD11,(CD11+BA11)/2)</f>
        <v>0</v>
      </c>
      <c r="TO11" s="26">
        <f>IF($CU11="P",CE11,(CE11+BB11)/2)</f>
        <v>18.45</v>
      </c>
      <c r="TP11" s="26">
        <f>IF($CU11="P",CF11,(CF11+BC11)/2)</f>
        <v>7.8</v>
      </c>
      <c r="TQ11" s="26">
        <f>IF($CU11="P",CG11,(CG11+BD11)/2)</f>
        <v>0.5</v>
      </c>
      <c r="TR11" s="26">
        <f>IF($CU11="P",CH11,(CH11+BE11)/2)</f>
        <v>0.3</v>
      </c>
      <c r="TS11" s="26">
        <f>IF($CU11="P",CI11,(CI11+BF11)/2)</f>
        <v>18.600000000000001</v>
      </c>
      <c r="TT11" s="26">
        <f>IF($CU11="P",CJ11,(CJ11+BG11)/2)</f>
        <v>5.95</v>
      </c>
      <c r="TU11" s="26">
        <f>IF($CU11="P",CK11,(CK11+BH11)/2)</f>
        <v>0.5</v>
      </c>
      <c r="TV11" s="26">
        <f>IF($CU11="P",CL11,(CL11+BI11)/2)</f>
        <v>0.15</v>
      </c>
      <c r="TW11" s="26">
        <f>IF($CU11="P",CM11,(CM11+BJ11)/2)</f>
        <v>18.450000000000003</v>
      </c>
      <c r="TX11" s="26">
        <f>IF($CU11="P",CN11,(CN11+BK11)/2)</f>
        <v>7.6999999999999993</v>
      </c>
      <c r="TY11" s="26">
        <f>IF($CU11="P",CO11,(CO11+BL11)/2)</f>
        <v>0.3</v>
      </c>
      <c r="TZ11" s="26">
        <f>IF($CU11="P",CP11,(CP11+BM11)/2)</f>
        <v>0.15</v>
      </c>
      <c r="UA11" s="26">
        <f>IF($CU11="P",CQ11,(CQ11+BN11)/2)</f>
        <v>17.350000000000001</v>
      </c>
      <c r="UB11" s="26">
        <f>IF($CU11="P",CR11,(CR11+BO11)/2)</f>
        <v>8.5500000000000007</v>
      </c>
      <c r="UC11" s="26">
        <f>IF($CU11="P",CS11,(CS11+BP11)/2)</f>
        <v>0.5</v>
      </c>
      <c r="UD11" s="26">
        <f>IF($CU11="P",CT11,(CT11+BQ11)/2)</f>
        <v>0.3</v>
      </c>
      <c r="UE11" s="28" t="s">
        <v>55</v>
      </c>
      <c r="UF11" s="11">
        <f>IF(SUM(TL11,TP11)&gt;0,SUM(TL11,TP11),"")</f>
        <v>14.899999999999999</v>
      </c>
      <c r="UG11" s="11">
        <f>IF(SUM(TK11:TL11,TN11:TP11,TR11)-TM11-TQ11&gt;0,SUM(TK11:TL11,TN11:TP11,TR11)-TM11-TQ11,"")</f>
        <v>51.149999999999991</v>
      </c>
      <c r="UH11" s="11">
        <f>IF(SUM(TS11:TT11,TV11)-TU11&gt;0,SUM(TS11:TT11,TV11)-TU11,"")</f>
        <v>24.2</v>
      </c>
      <c r="UI11" s="11">
        <f>IF(SUM(TL11,TP11,TT11)&gt;0,SUM(TL11,TP11,TT11),"")</f>
        <v>20.849999999999998</v>
      </c>
      <c r="UJ11" s="11">
        <f>IF(SUM(UG11,UH11)&gt;0,SUM(UG11,UH11),"")</f>
        <v>75.349999999999994</v>
      </c>
      <c r="UK11" s="11">
        <f>IF(SUM(TX11,UB11)&gt;0,SUM(TX11,UB11),"")</f>
        <v>16.25</v>
      </c>
      <c r="UL11" s="11">
        <f>IF(SUM(TW11:TX11,TZ11:UB11,UD11)-SUM(TY11,UC11)&gt;0,SUM(TW11:TX11,TZ11:UB11,UD11)-SUM(TY11,UC11),"")</f>
        <v>51.7</v>
      </c>
      <c r="UM11" s="11">
        <f>IF(SUM(UG11,UH11,UL11)&gt;0,SUM(UG11,UH11,UL11),"")</f>
        <v>127.05</v>
      </c>
    </row>
    <row r="12" spans="1:559" x14ac:dyDescent="0.2">
      <c r="A12" s="4" cm="1">
        <f t="array" ref="A12">IF(AND(H12&lt;&gt;"",H12&lt;&gt;"No DD"),SUMPRODUCT((H$4:H$31&lt;&gt;"")*(H$4:H$31&lt;&gt;"No DD")*(E$4:E$31&gt;E12))+1,IF(H12="No DD",SUMPRODUCT((H$4:H$31="No DD")*(E$4:E$31&gt;E12))+1+SUMPRODUCT((H$4:H$31&lt;&gt;"")*(H$4:H$31&lt;&gt;"No DD")),""))</f>
        <v>9</v>
      </c>
      <c r="B12" s="5" t="s">
        <v>190</v>
      </c>
      <c r="C12" s="4" t="s">
        <v>154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$33,AQ12&gt;=AW$37,AP12&lt;&gt;"",AO12=""),AND(AU12&gt;=AW$33,AV12&gt;=AW$37,AU12&lt;&gt;"",AO12=""),AND(BS12&gt;=BZ$33,BT12&gt;=BZ$37,BS12&lt;&gt;"",BR12=""),AND(BX12&gt;=BZ$33,BY12&gt;=BZ$37,BX12&lt;&gt;"",BR12=""),AND(CV12&gt;=DC$33,CW12&gt;=DC$37,CV12&lt;&gt;"",CU12=""),AND(DA12&gt;=DC$33,DB12&gt;=DC$37,DA12&lt;&gt;""),AND(EA12&gt;=EH$33,EB12&gt;=EH$37,EA12&lt;&gt;""),AND(EF12&gt;=EH$33,EG12&gt;=EH$37,EF12&lt;&gt;""),AND(FC12&gt;=FJ$33,FD12&gt;=FJ$37,FC12&lt;&gt;""),AND(FH12&gt;=FJ$33,FI12&gt;=FJ$37,FH12&lt;&gt;""),AND(GE12&gt;=GL$33,GF12&gt;=GL$37,GE12&lt;&gt;""),AND(GJ12&gt;=GL$33,GK12&gt;=GL$37,GJ12&lt;&gt;""),AND(HG12&gt;=HN$33,HH12&gt;=HN$37,HG12&lt;&gt;""),AND(HL12&gt;=HN$33,HM12&gt;=HN$37,HL12&lt;&gt;""),AND(II12&gt;=IP$33,IJ12&gt;=IP$37,II12&lt;&gt;""),AND(IN12&gt;=IP$33,IO12&gt;=IP$37,IN12&lt;&gt;""),AND(JK12&gt;=JR$33,JL12&gt;=JR$37,JK12&lt;&gt;""),AND(JP12&gt;=JR$33,JQ12&gt;=JR$37,JP12&lt;&gt;""),AND(KM12&gt;=KT$33,KN12&gt;=KT$37,KM12&lt;&gt;""),AND(KR12&gt;=KT$33,KS12&gt;=KT$37,KR12&lt;&gt;""),AND(LO12&gt;=LV$33,LP12&gt;=LV$37,LO12&lt;&gt;""),AND(LT12&gt;=LV$33,LU12&gt;=LV$37,LT12&lt;&gt;""),AND(MQ12&gt;=MX$33,MR12&gt;=MX$37,MQ12&lt;&gt;""),AND(MV12&gt;=MX$33,MW12&gt;=MX$37,MV12&lt;&gt;""),AND(NS12&gt;=NZ$33,NT12&gt;=NZ$37,NS12&lt;&gt;""),AND(NX12&gt;=NZ$33,NY12&gt;=NZ$37,NX12&lt;&gt;""),AND(OU12&gt;=PB$33,OV12&gt;=PB$37,OU12&lt;&gt;""),AND(OZ12&gt;=PB$33,PA12&gt;=PB$37,OZ12&lt;&gt;""),AND(PW12&gt;=QD$33,PX12&gt;=QD$37,PW12&lt;&gt;""),AND(QB12&gt;=QD$33,QC12&gt;=QD$37,QB12&lt;&gt;""),AND(QY12&gt;=RF$33,QZ12&gt;=RF$37,QY12&lt;&gt;""),AND(RD12&gt;=RF$33,RE12&gt;=RF$37,RD12&lt;&gt;""),AND(SA12&gt;=SH$33,SB12&gt;=SH$37,SA12&lt;&gt;""),AND(SF12&gt;=SH$33,SG12&gt;=SH$37,SF12&lt;&gt;""),AND(TC12&gt;=TJ$33,TD12&gt;=TJ$37,TC12&lt;&gt;""),AND(TI12&gt;=TJ$33,TJ12&gt;=TJ$37,TI12&lt;&gt;"")),"P","")</f>
        <v>P</v>
      </c>
      <c r="G12" s="3" t="str">
        <f>IF(OR(AND(AQ12&gt;=AW$37,AQ12&lt;&gt;"",AO12=""),AND(AV12&gt;=AW$37,AV12&lt;&gt;"",AO12=""),AND(BT12&gt;=BZ$37,BT12&lt;&gt;"",BR12=""),AND(BY12&gt;=BZ$37,BY12&lt;&gt;"",BR12=""),AND(CW12&gt;=DC$37,CW12&lt;&gt;"",CU12=""),AND(DB12&gt;=DC$37,DB12&lt;&gt;"",CU12=""),AND(EB12&gt;=EH$37,EB12&lt;&gt;""),AND(EG12&gt;=EH$37,EG12&lt;&gt;""),AND(FD12&gt;=FJ$37,FD12&lt;&gt;""),AND(FI12&gt;=FJ$37,FI12&lt;&gt;""),AND(GF12&gt;=GL$37,GF12&lt;&gt;""),AND(GK12&gt;=GL$37,GK12&lt;&gt;""),AND(HH12&gt;=HN$37,HH12&lt;&gt;""),AND(HM12&gt;=HN$37,HM12&lt;&gt;""),AND(IJ12&gt;=IP$37,IJ12&lt;&gt;""),AND(IO12&gt;=IP$37,IO12&lt;&gt;""),AND(JL12&gt;=JR$37,JL12&lt;&gt;""),AND(JQ12&gt;=JR$37,JQ12&lt;&gt;""),AND(KN12&gt;=KT$37,KN12&lt;&gt;""),AND(KS12&gt;=KT$37,KS12&lt;&gt;""),AND(LP12&gt;=LV$37,LP12&lt;&gt;""),AND(LU12&gt;=LV$37,LU12&lt;&gt;""),AND(MR12&gt;=MX$37,MR12&lt;&gt;""),AND(MW12&gt;=MX$37,MW12&lt;&gt;""),AND(NT12&gt;=NZ$37,NT12&lt;&gt;""),AND(NY12&gt;=NZ$37,NY12&lt;&gt;""),AND(OV12&gt;=PB$37,OV12&lt;&gt;""),AND(PA12&gt;=PB$37,PA12&lt;&gt;""),AND(PX12&gt;=QD$37,PX12&lt;&gt;""),AND(QC12&gt;=QD$37,QC12&lt;&gt;""),AND(QZ12&gt;=RF$37,QZ12&lt;&gt;""),AND(RE12&gt;=RF$37,RE12&lt;&gt;""),AND(SB12&gt;=SH$37,SB12&lt;&gt;""),AND(SG12&gt;=SH$37,SG12&lt;&gt;""),AND(TD12&gt;=TJ$37,TD12&lt;&gt;""),AND(TJ12&gt;=TJ$37,TJ12&lt;&gt;"")),"P","")</f>
        <v>P</v>
      </c>
      <c r="H12" s="36" t="str">
        <f>IF(AND(G12="P",F12=""),"No DD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,AND(RB12&gt;=RF$36,RC12&gt;=RF$40,RB12&lt;&gt;""),AND(SD12&gt;=SH$36,SE12&gt;=SH$40,SD12&lt;&gt;""),AND(TF12&gt;=TJ$36,TG12&gt;=TJ$40,TF12&lt;&gt;"")),"Merit",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,AND(RB12&gt;=RF$35,RC12&gt;=RF$39,RB12&lt;&gt;""),AND(SD12&gt;=SH$35,SE12&gt;=SH$39,SD12&lt;&gt;""),AND(TF12&gt;=TJ$35,TG12&gt;=TJ$39,TF12&lt;&gt;"")),"Excellence",IF(I12="P","Worlds Team",IF(F12="P","National Team","")))))</f>
        <v>National Team</v>
      </c>
      <c r="I12" s="3" t="str">
        <f>IF(OR(AND(AS12&gt;=AW$34,AT12&gt;=AW$38,AS12&lt;&gt;"",AO12=""),AND(BV12&gt;=BZ$34,BW12&gt;=BZ$38,BV12&lt;&gt;"",BR12=""),AND(CY12&gt;=DC$34,CZ12&gt;=DC$38,CY12&lt;&gt;"",CU12=""),AND(ED12&gt;=EH$34,EE12&gt;=EH$38,ED12&lt;&gt;""),AND(FF12&gt;=FJ$34,FG12&gt;=FJ$38,FF12&lt;&gt;""),AND(GH12&gt;=GL$34,GI12&gt;=GL$38,GH12&lt;&gt;""),AND(HJ12&gt;=HN$34,HK12&gt;=HN$38,HJ12&lt;&gt;""),AND(IL12&gt;=IP$34,IM12&gt;=IP$38,IL12&lt;&gt;""),AND(JN12&gt;=JR$34,JO12&gt;=JR$38,JN12&lt;&gt;""),AND(KP12&gt;=KT$34,KQ12&gt;=KT$38,KP12&lt;&gt;""),AND(LR12&gt;=LV$34,LS12&gt;=LV$38,LR12&lt;&gt;""),AND(MT12&gt;=MX$34,MU12&gt;=MX$38,MT12&lt;&gt;""),AND(NV12&gt;=NZ$34,NW12&gt;=NZ$38,NV12&lt;&gt;""),AND(OX12&gt;=PB$34,OY12&gt;=PB$38,OX12&lt;&gt;""),AND(PZ12&gt;=QD$34,QA12&gt;=QD$38,PZ12&lt;&gt;""),AND(RB12&gt;=RF$34,RC12&gt;=RF$38,RB12&lt;&gt;""),AND(SD12&gt;=SH$34,SE12&gt;=SH$38,SD12&lt;&gt;""),AND(TF12&gt;=TJ$34,TG12&gt;=TJ$38,TF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7"/>
      <c r="AP12" s="40">
        <f>IF(SUM(V12,Z12)&gt;0,SUM(V12,Z12),"")</f>
        <v>14</v>
      </c>
      <c r="AQ12" s="40">
        <f>IF(SUM(U12:V12,X12:Z12,AB12)-W12-AA12&gt;0,SUM(U12:V12,X12:Z12,AB12)-W12-AA12,"")</f>
        <v>50.6</v>
      </c>
      <c r="AR12" s="40">
        <f>IF(SUM(AC12:AD12,AF12)-AE12&gt;0,SUM(AC12:AD12,AF12)-AE12,"")</f>
        <v>20</v>
      </c>
      <c r="AS12" s="40">
        <f>IF(SUM(V12,Z12,AD12)&gt;0,SUM(V12,Z12,AD12),"")</f>
        <v>16.399999999999999</v>
      </c>
      <c r="AT12" s="40">
        <f>IF(SUM(AQ12,AR12)&gt;0,SUM(AQ12,AR12),"")</f>
        <v>70.599999999999994</v>
      </c>
      <c r="AU12" s="40" t="str">
        <f>IF(SUM(AH12,AL12)&gt;0,SUM(AH12,AL12),"")</f>
        <v/>
      </c>
      <c r="AV12" s="40" t="str">
        <f>IF(SUM(AG12:AH12,AJ12:AL12,AN12)-SUM(AI12,AM12)&gt;0,SUM(AG12:AH12,AJ12:AL12,AN12)-SUM(AI12,AM12),"")</f>
        <v/>
      </c>
      <c r="AW12" s="40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8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7"/>
      <c r="CV12" s="40">
        <f>IF(SUM(CB12,CF12)&gt;0,SUM(CB12,CF12),"")</f>
        <v>15.6</v>
      </c>
      <c r="CW12" s="40">
        <f>IF(SUM(CA12:CB12,CD12:CF12,CH12)-CC12-CG12&gt;0,SUM(CA12:CB12,CD12:CF12,CH12)-CC12-CG12,"")</f>
        <v>52.500000000000007</v>
      </c>
      <c r="CX12" s="40">
        <f>IF(SUM(CI12:CJ12,CL12)-CK12&gt;0,SUM(CI12:CJ12,CL12)-CK12,"")</f>
        <v>20.099999999999998</v>
      </c>
      <c r="CY12" s="40">
        <f>IF(SUM(CB12,CF12,CJ12)&gt;0,SUM(CB12,CF12,CJ12),"")</f>
        <v>18</v>
      </c>
      <c r="CZ12" s="40">
        <f>IF(SUM(CW12,CX12)&gt;0,SUM(CW12,CX12),"")</f>
        <v>72.600000000000009</v>
      </c>
      <c r="DA12" s="40">
        <f>IF(SUM(CN12,CR12)&gt;0,SUM(CN12,CR12),"")</f>
        <v>14.8</v>
      </c>
      <c r="DB12" s="40">
        <f>IF(SUM(CM12:CN12,CP12:CR12,CT12)-SUM(CO12,CS12)&gt;0,SUM(CM12:CN12,CP12:CR12,CT12)-SUM(CO12,CS12),"")</f>
        <v>49.3</v>
      </c>
      <c r="DC12" s="40">
        <f>IF(SUM(CW12,CX12,DB12)&gt;0,SUM(CW12,CX12,DB12),"")</f>
        <v>121.9</v>
      </c>
      <c r="DD12" s="51">
        <f>IF(MAX(EB12,FD12,GF12,HH12,IJ12,JL12,KN12,LP12,MR12,NT12,OV12,PX12,QZ12,SB12,TD12)-IF(L12="",0,L12)&gt;0.001,MAX(EB12,FD12,GF12,HH12,IJ12,JL12,KN12,LP12,MR12,NT12,OV12,PX12,QZ12,SB12,TD12)-IF(L12="",0,L12),"")</f>
        <v>0.19999999999999574</v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>
        <v>18.7</v>
      </c>
      <c r="FL12" s="17">
        <v>7.6</v>
      </c>
      <c r="FM12" s="17">
        <v>0</v>
      </c>
      <c r="FN12" s="17">
        <v>0</v>
      </c>
      <c r="FO12" s="17">
        <v>18.2</v>
      </c>
      <c r="FP12" s="17">
        <v>7.3</v>
      </c>
      <c r="FQ12" s="17">
        <v>0.6</v>
      </c>
      <c r="FR12" s="17">
        <v>0</v>
      </c>
      <c r="FS12" s="17"/>
      <c r="FT12" s="17"/>
      <c r="FU12" s="17"/>
      <c r="FV12" s="17"/>
      <c r="FW12" s="17">
        <v>18.2</v>
      </c>
      <c r="FX12" s="17">
        <v>6.8</v>
      </c>
      <c r="FY12" s="17">
        <v>0.6</v>
      </c>
      <c r="FZ12" s="17">
        <v>0</v>
      </c>
      <c r="GA12" s="17"/>
      <c r="GB12" s="17"/>
      <c r="GC12" s="17"/>
      <c r="GD12" s="17"/>
      <c r="GE12" s="40">
        <f>IF(SUM(FL12,FP12)&gt;0,SUM(FL12,FP12),"")</f>
        <v>14.899999999999999</v>
      </c>
      <c r="GF12" s="40">
        <f>IF(SUM(FK12:FL12,FN12:FP12,FR12)-FM12-FQ12&gt;0,SUM(FK12:FL12,FN12:FP12,FR12)-FM12-FQ12,"")</f>
        <v>51.199999999999996</v>
      </c>
      <c r="GG12" s="40" t="str">
        <f>IF(SUM(FS12:FT12,FV12)-FU12&gt;0,SUM(FS12:FT12,FV12)-FU12,"")</f>
        <v/>
      </c>
      <c r="GH12" s="40">
        <f>IF(SUM(FL12,FP12,FT12)&gt;0,SUM(FL12,FP12,FT12),"")</f>
        <v>14.899999999999999</v>
      </c>
      <c r="GI12" s="40">
        <f>IF(SUM(GF12,GG12)&gt;0,SUM(GF12,GG12),"")</f>
        <v>51.199999999999996</v>
      </c>
      <c r="GJ12" s="40">
        <f>IF(SUM(FX12,GB12)&gt;0,SUM(FX12,GB12),"")</f>
        <v>6.8</v>
      </c>
      <c r="GK12" s="40">
        <f>IF(SUM(FW12:FX12,FZ12:GB12,GD12)-SUM(FY12,GC12)&gt;0,SUM(FW12:FX12,FZ12:GB12,GD12)-SUM(FY12,GC12),"")</f>
        <v>24.4</v>
      </c>
      <c r="GL12" s="40">
        <f>IF(SUM(GF12,GG12,GK12)&gt;0,SUM(GF12,GG12,GK12),"")</f>
        <v>75.599999999999994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18.700000000000003</v>
      </c>
      <c r="TL12" s="26">
        <f>IF($CU12="P",CB12,(CB12+AY12)/2)</f>
        <v>7.8</v>
      </c>
      <c r="TM12" s="26">
        <f>IF($CU12="P",CC12,(CC12+AZ12)/2)</f>
        <v>0.4</v>
      </c>
      <c r="TN12" s="26">
        <f>IF($CU12="P",CD12,(CD12+BA12)/2)</f>
        <v>0.15</v>
      </c>
      <c r="TO12" s="26">
        <f>IF($CU12="P",CE12,(CE12+BB12)/2)</f>
        <v>18.5</v>
      </c>
      <c r="TP12" s="26">
        <f>IF($CU12="P",CF12,(CF12+BC12)/2)</f>
        <v>7.4</v>
      </c>
      <c r="TQ12" s="26">
        <f>IF($CU12="P",CG12,(CG12+BD12)/2)</f>
        <v>0.4</v>
      </c>
      <c r="TR12" s="26">
        <f>IF($CU12="P",CH12,(CH12+BE12)/2)</f>
        <v>0</v>
      </c>
      <c r="TS12" s="26">
        <f>IF($CU12="P",CI12,(CI12+BF12)/2)</f>
        <v>17.100000000000001</v>
      </c>
      <c r="TT12" s="26">
        <f>IF($CU12="P",CJ12,(CJ12+BG12)/2)</f>
        <v>5.2</v>
      </c>
      <c r="TU12" s="26">
        <f>IF($CU12="P",CK12,(CK12+BH12)/2)</f>
        <v>0.1</v>
      </c>
      <c r="TV12" s="26">
        <f>IF($CU12="P",CL12,(CL12+BI12)/2)</f>
        <v>0.15</v>
      </c>
      <c r="TW12" s="26">
        <f>IF($CU12="P",CM12,(CM12+BJ12)/2)</f>
        <v>17.850000000000001</v>
      </c>
      <c r="TX12" s="26">
        <f>IF($CU12="P",CN12,(CN12+BK12)/2)</f>
        <v>8</v>
      </c>
      <c r="TY12" s="26">
        <f>IF($CU12="P",CO12,(CO12+BL12)/2)</f>
        <v>0.2</v>
      </c>
      <c r="TZ12" s="26">
        <f>IF($CU12="P",CP12,(CP12+BM12)/2)</f>
        <v>0.3</v>
      </c>
      <c r="UA12" s="26">
        <f>IF($CU12="P",CQ12,(CQ12+BN12)/2)</f>
        <v>17.3</v>
      </c>
      <c r="UB12" s="26">
        <f>IF($CU12="P",CR12,(CR12+BO12)/2)</f>
        <v>7.1999999999999993</v>
      </c>
      <c r="UC12" s="26">
        <f>IF($CU12="P",CS12,(CS12+BP12)/2)</f>
        <v>0.6</v>
      </c>
      <c r="UD12" s="26">
        <f>IF($CU12="P",CT12,(CT12+BQ12)/2)</f>
        <v>0</v>
      </c>
      <c r="UE12" s="28" t="s">
        <v>55</v>
      </c>
      <c r="UF12" s="11">
        <f>IF(SUM(TL12,TP12)&gt;0,SUM(TL12,TP12),"")</f>
        <v>15.2</v>
      </c>
      <c r="UG12" s="11">
        <f>IF(SUM(TK12:TL12,TN12:TP12,TR12)-TM12-TQ12&gt;0,SUM(TK12:TL12,TN12:TP12,TR12)-TM12-TQ12,"")</f>
        <v>51.750000000000007</v>
      </c>
      <c r="UH12" s="11">
        <f>IF(SUM(TS12:TT12,TV12)-TU12&gt;0,SUM(TS12:TT12,TV12)-TU12,"")</f>
        <v>22.349999999999998</v>
      </c>
      <c r="UI12" s="11">
        <f>IF(SUM(TL12,TP12,TT12)&gt;0,SUM(TL12,TP12,TT12),"")</f>
        <v>20.399999999999999</v>
      </c>
      <c r="UJ12" s="11">
        <f>IF(SUM(UG12,UH12)&gt;0,SUM(UG12,UH12),"")</f>
        <v>74.100000000000009</v>
      </c>
      <c r="UK12" s="11">
        <f>IF(SUM(TX12,UB12)&gt;0,SUM(TX12,UB12),"")</f>
        <v>15.2</v>
      </c>
      <c r="UL12" s="11">
        <f>IF(SUM(TW12:TX12,TZ12:UB12,UD12)-SUM(TY12,UC12)&gt;0,SUM(TW12:TX12,TZ12:UB12,UD12)-SUM(TY12,UC12),"")</f>
        <v>49.850000000000009</v>
      </c>
      <c r="UM12" s="11">
        <f>IF(SUM(UG12,UH12,UL12)&gt;0,SUM(UG12,UH12,UL12),"")</f>
        <v>123.95000000000002</v>
      </c>
    </row>
    <row r="13" spans="1:559" x14ac:dyDescent="0.2">
      <c r="A13" s="4" cm="1">
        <f t="array" ref="A13">IF(AND(H13&lt;&gt;"",H13&lt;&gt;"No DD"),SUMPRODUCT((H$4:H$31&lt;&gt;"")*(H$4:H$31&lt;&gt;"No DD")*(E$4:E$31&gt;E13))+1,IF(H13="No DD",SUMPRODUCT((H$4:H$31="No DD")*(E$4:E$31&gt;E13))+1+SUMPRODUCT((H$4:H$31&lt;&gt;"")*(H$4:H$31&lt;&gt;"No DD")),""))</f>
        <v>10</v>
      </c>
      <c r="B13" s="5" t="s">
        <v>81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$33,AQ13&gt;=AW$37,AP13&lt;&gt;"",AO13=""),AND(AU13&gt;=AW$33,AV13&gt;=AW$37,AU13&lt;&gt;"",AO13=""),AND(BS13&gt;=BZ$33,BT13&gt;=BZ$37,BS13&lt;&gt;"",BR13=""),AND(BX13&gt;=BZ$33,BY13&gt;=BZ$37,BX13&lt;&gt;"",BR13=""),AND(CV13&gt;=DC$33,CW13&gt;=DC$37,CV13&lt;&gt;"",CU13=""),AND(DA13&gt;=DC$33,DB13&gt;=DC$37,DA13&lt;&gt;""),AND(EA13&gt;=EH$33,EB13&gt;=EH$37,EA13&lt;&gt;""),AND(EF13&gt;=EH$33,EG13&gt;=EH$37,EF13&lt;&gt;""),AND(FC13&gt;=FJ$33,FD13&gt;=FJ$37,FC13&lt;&gt;""),AND(FH13&gt;=FJ$33,FI13&gt;=FJ$37,FH13&lt;&gt;""),AND(GE13&gt;=GL$33,GF13&gt;=GL$37,GE13&lt;&gt;""),AND(GJ13&gt;=GL$33,GK13&gt;=GL$37,GJ13&lt;&gt;""),AND(HG13&gt;=HN$33,HH13&gt;=HN$37,HG13&lt;&gt;""),AND(HL13&gt;=HN$33,HM13&gt;=HN$37,HL13&lt;&gt;""),AND(II13&gt;=IP$33,IJ13&gt;=IP$37,II13&lt;&gt;""),AND(IN13&gt;=IP$33,IO13&gt;=IP$37,IN13&lt;&gt;""),AND(JK13&gt;=JR$33,JL13&gt;=JR$37,JK13&lt;&gt;""),AND(JP13&gt;=JR$33,JQ13&gt;=JR$37,JP13&lt;&gt;""),AND(KM13&gt;=KT$33,KN13&gt;=KT$37,KM13&lt;&gt;""),AND(KR13&gt;=KT$33,KS13&gt;=KT$37,KR13&lt;&gt;""),AND(LO13&gt;=LV$33,LP13&gt;=LV$37,LO13&lt;&gt;""),AND(LT13&gt;=LV$33,LU13&gt;=LV$37,LT13&lt;&gt;""),AND(MQ13&gt;=MX$33,MR13&gt;=MX$37,MQ13&lt;&gt;""),AND(MV13&gt;=MX$33,MW13&gt;=MX$37,MV13&lt;&gt;""),AND(NS13&gt;=NZ$33,NT13&gt;=NZ$37,NS13&lt;&gt;""),AND(NX13&gt;=NZ$33,NY13&gt;=NZ$37,NX13&lt;&gt;""),AND(OU13&gt;=PB$33,OV13&gt;=PB$37,OU13&lt;&gt;""),AND(OZ13&gt;=PB$33,PA13&gt;=PB$37,OZ13&lt;&gt;""),AND(PW13&gt;=QD$33,PX13&gt;=QD$37,PW13&lt;&gt;""),AND(QB13&gt;=QD$33,QC13&gt;=QD$37,QB13&lt;&gt;""),AND(QY13&gt;=RF$33,QZ13&gt;=RF$37,QY13&lt;&gt;""),AND(RD13&gt;=RF$33,RE13&gt;=RF$37,RD13&lt;&gt;""),AND(SA13&gt;=SH$33,SB13&gt;=SH$37,SA13&lt;&gt;""),AND(SF13&gt;=SH$33,SG13&gt;=SH$37,SF13&lt;&gt;""),AND(TC13&gt;=TJ$33,TD13&gt;=TJ$37,TC13&lt;&gt;""),AND(TI13&gt;=TJ$33,TJ13&gt;=TJ$37,TI13&lt;&gt;"")),"P","")</f>
        <v>P</v>
      </c>
      <c r="G13" s="3" t="str">
        <f>IF(OR(AND(AQ13&gt;=AW$37,AQ13&lt;&gt;"",AO13=""),AND(AV13&gt;=AW$37,AV13&lt;&gt;"",AO13=""),AND(BT13&gt;=BZ$37,BT13&lt;&gt;"",BR13=""),AND(BY13&gt;=BZ$37,BY13&lt;&gt;"",BR13=""),AND(CW13&gt;=DC$37,CW13&lt;&gt;"",CU13=""),AND(DB13&gt;=DC$37,DB13&lt;&gt;"",CU13=""),AND(EB13&gt;=EH$37,EB13&lt;&gt;""),AND(EG13&gt;=EH$37,EG13&lt;&gt;""),AND(FD13&gt;=FJ$37,FD13&lt;&gt;""),AND(FI13&gt;=FJ$37,FI13&lt;&gt;""),AND(GF13&gt;=GL$37,GF13&lt;&gt;""),AND(GK13&gt;=GL$37,GK13&lt;&gt;""),AND(HH13&gt;=HN$37,HH13&lt;&gt;""),AND(HM13&gt;=HN$37,HM13&lt;&gt;""),AND(IJ13&gt;=IP$37,IJ13&lt;&gt;""),AND(IO13&gt;=IP$37,IO13&lt;&gt;""),AND(JL13&gt;=JR$37,JL13&lt;&gt;""),AND(JQ13&gt;=JR$37,JQ13&lt;&gt;""),AND(KN13&gt;=KT$37,KN13&lt;&gt;""),AND(KS13&gt;=KT$37,KS13&lt;&gt;""),AND(LP13&gt;=LV$37,LP13&lt;&gt;""),AND(LU13&gt;=LV$37,LU13&lt;&gt;""),AND(MR13&gt;=MX$37,MR13&lt;&gt;""),AND(MW13&gt;=MX$37,MW13&lt;&gt;""),AND(NT13&gt;=NZ$37,NT13&lt;&gt;""),AND(NY13&gt;=NZ$37,NY13&lt;&gt;""),AND(OV13&gt;=PB$37,OV13&lt;&gt;""),AND(PA13&gt;=PB$37,PA13&lt;&gt;""),AND(PX13&gt;=QD$37,PX13&lt;&gt;""),AND(QC13&gt;=QD$37,QC13&lt;&gt;""),AND(QZ13&gt;=RF$37,QZ13&lt;&gt;""),AND(RE13&gt;=RF$37,RE13&lt;&gt;""),AND(SB13&gt;=SH$37,SB13&lt;&gt;""),AND(SG13&gt;=SH$37,SG13&lt;&gt;""),AND(TD13&gt;=TJ$37,TD13&lt;&gt;""),AND(TJ13&gt;=TJ$37,TJ13&lt;&gt;"")),"P","")</f>
        <v>P</v>
      </c>
      <c r="H13" s="36" t="str">
        <f>IF(AND(G13="P",F13=""),"No DD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,AND(RB13&gt;=RF$36,RC13&gt;=RF$40,RB13&lt;&gt;""),AND(SD13&gt;=SH$36,SE13&gt;=SH$40,SD13&lt;&gt;""),AND(TF13&gt;=TJ$36,TG13&gt;=TJ$40,TF13&lt;&gt;"")),"Merit",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,AND(RB13&gt;=RF$35,RC13&gt;=RF$39,RB13&lt;&gt;""),AND(SD13&gt;=SH$35,SE13&gt;=SH$39,SD13&lt;&gt;""),AND(TF13&gt;=TJ$35,TG13&gt;=TJ$39,TF13&lt;&gt;"")),"Excellence",IF(I13="P","Worlds Team",IF(F13="P","National Team","")))))</f>
        <v>National Team</v>
      </c>
      <c r="I13" s="3" t="str">
        <f>IF(OR(AND(AS13&gt;=AW$34,AT13&gt;=AW$38,AS13&lt;&gt;"",AO13=""),AND(BV13&gt;=BZ$34,BW13&gt;=BZ$38,BV13&lt;&gt;"",BR13=""),AND(CY13&gt;=DC$34,CZ13&gt;=DC$38,CY13&lt;&gt;"",CU13=""),AND(ED13&gt;=EH$34,EE13&gt;=EH$38,ED13&lt;&gt;""),AND(FF13&gt;=FJ$34,FG13&gt;=FJ$38,FF13&lt;&gt;""),AND(GH13&gt;=GL$34,GI13&gt;=GL$38,GH13&lt;&gt;""),AND(HJ13&gt;=HN$34,HK13&gt;=HN$38,HJ13&lt;&gt;""),AND(IL13&gt;=IP$34,IM13&gt;=IP$38,IL13&lt;&gt;""),AND(JN13&gt;=JR$34,JO13&gt;=JR$38,JN13&lt;&gt;""),AND(KP13&gt;=KT$34,KQ13&gt;=KT$38,KP13&lt;&gt;""),AND(LR13&gt;=LV$34,LS13&gt;=LV$38,LR13&lt;&gt;""),AND(MT13&gt;=MX$34,MU13&gt;=MX$38,MT13&lt;&gt;""),AND(NV13&gt;=NZ$34,NW13&gt;=NZ$38,NV13&lt;&gt;""),AND(OX13&gt;=PB$34,OY13&gt;=PB$38,OX13&lt;&gt;""),AND(PZ13&gt;=QD$34,QA13&gt;=QD$38,PZ13&lt;&gt;""),AND(RB13&gt;=RF$34,RC13&gt;=RF$38,RB13&lt;&gt;""),AND(SD13&gt;=SH$34,SE13&gt;=SH$38,SD13&lt;&gt;""),AND(TF13&gt;=TJ$34,TG13&gt;=TJ$38,TF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7"/>
      <c r="AP13" s="40">
        <f>IF(SUM(V13,Z13)&gt;0,SUM(V13,Z13),"")</f>
        <v>15.6</v>
      </c>
      <c r="AQ13" s="40">
        <f>IF(SUM(U13:V13,X13:Z13,AB13)-W13-AA13&gt;0,SUM(U13:V13,X13:Z13,AB13)-W13-AA13,"")</f>
        <v>51.4</v>
      </c>
      <c r="AR13" s="40">
        <f>IF(SUM(AC13:AD13,AF13)-AE13&gt;0,SUM(AC13:AD13,AF13)-AE13,"")</f>
        <v>25</v>
      </c>
      <c r="AS13" s="40">
        <f>IF(SUM(V13,Z13,AD13)&gt;0,SUM(V13,Z13,AD13),"")</f>
        <v>23.7</v>
      </c>
      <c r="AT13" s="40">
        <f>IF(SUM(AQ13,AR13)&gt;0,SUM(AQ13,AR13),"")</f>
        <v>76.400000000000006</v>
      </c>
      <c r="AU13" s="40">
        <f>IF(SUM(AH13,AL13)&gt;0,SUM(AH13,AL13),"")</f>
        <v>14.9</v>
      </c>
      <c r="AV13" s="40">
        <f>IF(SUM(AG13:AH13,AJ13:AL13,AN13)-SUM(AI13,AM13)&gt;0,SUM(AG13:AH13,AJ13:AL13,AN13)-SUM(AI13,AM13),"")</f>
        <v>50.800000000000004</v>
      </c>
      <c r="AW13" s="40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14</v>
      </c>
      <c r="CW13" s="40">
        <f>IF(SUM(CA13:CB13,CD13:CF13,CH13)-CC13-CG13&gt;0,SUM(CA13:CB13,CD13:CF13,CH13)-CC13-CG13,"")</f>
        <v>50</v>
      </c>
      <c r="CX13" s="40">
        <f>IF(SUM(CI13:CJ13,CL13)-CK13&gt;0,SUM(CI13:CJ13,CL13)-CK13,"")</f>
        <v>21</v>
      </c>
      <c r="CY13" s="40">
        <f>IF(SUM(CB13,CF13,CJ13)&gt;0,SUM(CB13,CF13,CJ13),"")</f>
        <v>17.600000000000001</v>
      </c>
      <c r="CZ13" s="40">
        <f>IF(SUM(CW13,CX13)&gt;0,SUM(CW13,CX13),"")</f>
        <v>71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IF(SUM(CW13,CX13,DB13)&gt;0,SUM(CW13,CX13,DB13),"")</f>
        <v>71</v>
      </c>
      <c r="DD13" s="51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18.600000000000001</v>
      </c>
      <c r="TL13" s="26">
        <f>IF($CU13="P",CB13,(CB13+AY13)/2)</f>
        <v>6</v>
      </c>
      <c r="TM13" s="26">
        <f>IF($CU13="P",CC13,(CC13+AZ13)/2)</f>
        <v>0.7</v>
      </c>
      <c r="TN13" s="26">
        <f>IF($CU13="P",CD13,(CD13+BA13)/2)</f>
        <v>0</v>
      </c>
      <c r="TO13" s="26">
        <f>IF($CU13="P",CE13,(CE13+BB13)/2)</f>
        <v>18.3</v>
      </c>
      <c r="TP13" s="26">
        <f>IF($CU13="P",CF13,(CF13+BC13)/2)</f>
        <v>6.2</v>
      </c>
      <c r="TQ13" s="26">
        <f>IF($CU13="P",CG13,(CG13+BD13)/2)</f>
        <v>0.1</v>
      </c>
      <c r="TR13" s="26">
        <f>IF($CU13="P",CH13,(CH13+BE13)/2)</f>
        <v>0</v>
      </c>
      <c r="TS13" s="26">
        <f>IF($CU13="P",CI13,(CI13+BF13)/2)</f>
        <v>17.95</v>
      </c>
      <c r="TT13" s="26">
        <f>IF($CU13="P",CJ13,(CJ13+BG13)/2)</f>
        <v>3.6</v>
      </c>
      <c r="TU13" s="26">
        <f>IF($CU13="P",CK13,(CK13+BH13)/2)</f>
        <v>0.5</v>
      </c>
      <c r="TV13" s="26">
        <f>IF($CU13="P",CL13,(CL13+BI13)/2)</f>
        <v>0</v>
      </c>
      <c r="TW13" s="26">
        <f>IF($CU13="P",CM13,(CM13+BJ13)/2)</f>
        <v>0</v>
      </c>
      <c r="TX13" s="26">
        <f>IF($CU13="P",CN13,(CN13+BK13)/2)</f>
        <v>0</v>
      </c>
      <c r="TY13" s="26">
        <f>IF($CU13="P",CO13,(CO13+BL13)/2)</f>
        <v>0</v>
      </c>
      <c r="TZ13" s="26">
        <f>IF($CU13="P",CP13,(CP13+BM13)/2)</f>
        <v>0</v>
      </c>
      <c r="UA13" s="26">
        <f>IF($CU13="P",CQ13,(CQ13+BN13)/2)</f>
        <v>0</v>
      </c>
      <c r="UB13" s="26">
        <f>IF($CU13="P",CR13,(CR13+BO13)/2)</f>
        <v>0</v>
      </c>
      <c r="UC13" s="26">
        <f>IF($CU13="P",CS13,(CS13+BP13)/2)</f>
        <v>0</v>
      </c>
      <c r="UD13" s="26">
        <f>IF($CU13="P",CT13,(CT13+BQ13)/2)</f>
        <v>0</v>
      </c>
      <c r="UE13" s="28" t="s">
        <v>55</v>
      </c>
      <c r="UF13" s="11">
        <f>IF(SUM(TL13,TP13)&gt;0,SUM(TL13,TP13),"")</f>
        <v>12.2</v>
      </c>
      <c r="UG13" s="11">
        <f>IF(SUM(TK13:TL13,TN13:TP13,TR13)-TM13-TQ13&gt;0,SUM(TK13:TL13,TN13:TP13,TR13)-TM13-TQ13,"")</f>
        <v>48.300000000000004</v>
      </c>
      <c r="UH13" s="11">
        <f>IF(SUM(TS13:TT13,TV13)-TU13&gt;0,SUM(TS13:TT13,TV13)-TU13,"")</f>
        <v>21.05</v>
      </c>
      <c r="UI13" s="11">
        <f>IF(SUM(TL13,TP13,TT13)&gt;0,SUM(TL13,TP13,TT13),"")</f>
        <v>15.799999999999999</v>
      </c>
      <c r="UJ13" s="11">
        <f>IF(SUM(UG13,UH13)&gt;0,SUM(UG13,UH13),"")</f>
        <v>69.350000000000009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69.350000000000009</v>
      </c>
    </row>
    <row r="14" spans="1:559" x14ac:dyDescent="0.2">
      <c r="A14" s="4" cm="1">
        <f t="array" ref="A14">IF(AND(H14&lt;&gt;"",H14&lt;&gt;"No DD"),SUMPRODUCT((H$4:H$31&lt;&gt;"")*(H$4:H$31&lt;&gt;"No DD")*(E$4:E$31&gt;E14))+1,IF(H14="No DD",SUMPRODUCT((H$4:H$31="No DD")*(E$4:E$31&gt;E14))+1+SUMPRODUCT((H$4:H$31&lt;&gt;"")*(H$4:H$31&lt;&gt;"No DD")),""))</f>
        <v>11</v>
      </c>
      <c r="B14" s="5" t="s">
        <v>166</v>
      </c>
      <c r="C14" s="4" t="s">
        <v>8</v>
      </c>
      <c r="D14" s="4">
        <v>2006</v>
      </c>
      <c r="E14" s="9">
        <f>SUM(J14:R14)+SUM(J14:O14)*0.0000001+SUM(J14)*0.0000000000001</f>
        <v>170.70001207000507</v>
      </c>
      <c r="F14" s="3" t="str">
        <f>IF(OR(AND(AP14&gt;=AW$33,AQ14&gt;=AW$37,AP14&lt;&gt;"",AO14=""),AND(AU14&gt;=AW$33,AV14&gt;=AW$37,AU14&lt;&gt;"",AO14=""),AND(BS14&gt;=BZ$33,BT14&gt;=BZ$37,BS14&lt;&gt;"",BR14=""),AND(BX14&gt;=BZ$33,BY14&gt;=BZ$37,BX14&lt;&gt;"",BR14=""),AND(CV14&gt;=DC$33,CW14&gt;=DC$37,CV14&lt;&gt;"",CU14=""),AND(DA14&gt;=DC$33,DB14&gt;=DC$37,DA14&lt;&gt;""),AND(EA14&gt;=EH$33,EB14&gt;=EH$37,EA14&lt;&gt;""),AND(EF14&gt;=EH$33,EG14&gt;=EH$37,EF14&lt;&gt;""),AND(FC14&gt;=FJ$33,FD14&gt;=FJ$37,FC14&lt;&gt;""),AND(FH14&gt;=FJ$33,FI14&gt;=FJ$37,FH14&lt;&gt;""),AND(GE14&gt;=GL$33,GF14&gt;=GL$37,GE14&lt;&gt;""),AND(GJ14&gt;=GL$33,GK14&gt;=GL$37,GJ14&lt;&gt;""),AND(HG14&gt;=HN$33,HH14&gt;=HN$37,HG14&lt;&gt;""),AND(HL14&gt;=HN$33,HM14&gt;=HN$37,HL14&lt;&gt;""),AND(II14&gt;=IP$33,IJ14&gt;=IP$37,II14&lt;&gt;""),AND(IN14&gt;=IP$33,IO14&gt;=IP$37,IN14&lt;&gt;""),AND(JK14&gt;=JR$33,JL14&gt;=JR$37,JK14&lt;&gt;""),AND(JP14&gt;=JR$33,JQ14&gt;=JR$37,JP14&lt;&gt;""),AND(KM14&gt;=KT$33,KN14&gt;=KT$37,KM14&lt;&gt;""),AND(KR14&gt;=KT$33,KS14&gt;=KT$37,KR14&lt;&gt;""),AND(LO14&gt;=LV$33,LP14&gt;=LV$37,LO14&lt;&gt;""),AND(LT14&gt;=LV$33,LU14&gt;=LV$37,LT14&lt;&gt;""),AND(MQ14&gt;=MX$33,MR14&gt;=MX$37,MQ14&lt;&gt;""),AND(MV14&gt;=MX$33,MW14&gt;=MX$37,MV14&lt;&gt;""),AND(NS14&gt;=NZ$33,NT14&gt;=NZ$37,NS14&lt;&gt;""),AND(NX14&gt;=NZ$33,NY14&gt;=NZ$37,NX14&lt;&gt;""),AND(OU14&gt;=PB$33,OV14&gt;=PB$37,OU14&lt;&gt;""),AND(OZ14&gt;=PB$33,PA14&gt;=PB$37,OZ14&lt;&gt;""),AND(PW14&gt;=QD$33,PX14&gt;=QD$37,PW14&lt;&gt;""),AND(QB14&gt;=QD$33,QC14&gt;=QD$37,QB14&lt;&gt;""),AND(QY14&gt;=RF$33,QZ14&gt;=RF$37,QY14&lt;&gt;""),AND(RD14&gt;=RF$33,RE14&gt;=RF$37,RD14&lt;&gt;""),AND(SA14&gt;=SH$33,SB14&gt;=SH$37,SA14&lt;&gt;""),AND(SF14&gt;=SH$33,SG14&gt;=SH$37,SF14&lt;&gt;""),AND(TC14&gt;=TJ$33,TD14&gt;=TJ$37,TC14&lt;&gt;""),AND(TI14&gt;=TJ$33,TJ14&gt;=TJ$37,TI14&lt;&gt;"")),"P","")</f>
        <v>P</v>
      </c>
      <c r="G14" s="3" t="str">
        <f>IF(OR(AND(AQ14&gt;=AW$37,AQ14&lt;&gt;"",AO14=""),AND(AV14&gt;=AW$37,AV14&lt;&gt;"",AO14=""),AND(BT14&gt;=BZ$37,BT14&lt;&gt;"",BR14=""),AND(BY14&gt;=BZ$37,BY14&lt;&gt;"",BR14=""),AND(CW14&gt;=DC$37,CW14&lt;&gt;"",CU14=""),AND(DB14&gt;=DC$37,DB14&lt;&gt;"",CU14=""),AND(EB14&gt;=EH$37,EB14&lt;&gt;""),AND(EG14&gt;=EH$37,EG14&lt;&gt;""),AND(FD14&gt;=FJ$37,FD14&lt;&gt;""),AND(FI14&gt;=FJ$37,FI14&lt;&gt;""),AND(GF14&gt;=GL$37,GF14&lt;&gt;""),AND(GK14&gt;=GL$37,GK14&lt;&gt;""),AND(HH14&gt;=HN$37,HH14&lt;&gt;""),AND(HM14&gt;=HN$37,HM14&lt;&gt;""),AND(IJ14&gt;=IP$37,IJ14&lt;&gt;""),AND(IO14&gt;=IP$37,IO14&lt;&gt;""),AND(JL14&gt;=JR$37,JL14&lt;&gt;""),AND(JQ14&gt;=JR$37,JQ14&lt;&gt;""),AND(KN14&gt;=KT$37,KN14&lt;&gt;""),AND(KS14&gt;=KT$37,KS14&lt;&gt;""),AND(LP14&gt;=LV$37,LP14&lt;&gt;""),AND(LU14&gt;=LV$37,LU14&lt;&gt;""),AND(MR14&gt;=MX$37,MR14&lt;&gt;""),AND(MW14&gt;=MX$37,MW14&lt;&gt;""),AND(NT14&gt;=NZ$37,NT14&lt;&gt;""),AND(NY14&gt;=NZ$37,NY14&lt;&gt;""),AND(OV14&gt;=PB$37,OV14&lt;&gt;""),AND(PA14&gt;=PB$37,PA14&lt;&gt;""),AND(PX14&gt;=QD$37,PX14&lt;&gt;""),AND(QC14&gt;=QD$37,QC14&lt;&gt;""),AND(QZ14&gt;=RF$37,QZ14&lt;&gt;""),AND(RE14&gt;=RF$37,RE14&lt;&gt;""),AND(SB14&gt;=SH$37,SB14&lt;&gt;""),AND(SG14&gt;=SH$37,SG14&lt;&gt;""),AND(TD14&gt;=TJ$37,TD14&lt;&gt;""),AND(TJ14&gt;=TJ$37,TJ14&lt;&gt;"")),"P","")</f>
        <v>P</v>
      </c>
      <c r="H14" s="36" t="str">
        <f>IF(AND(G14="P",F14=""),"No DD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,AND(RB14&gt;=RF$36,RC14&gt;=RF$40,RB14&lt;&gt;""),AND(SD14&gt;=SH$36,SE14&gt;=SH$40,SD14&lt;&gt;""),AND(TF14&gt;=TJ$36,TG14&gt;=TJ$40,TF14&lt;&gt;"")),"Merit",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,AND(RB14&gt;=RF$35,RC14&gt;=RF$39,RB14&lt;&gt;""),AND(SD14&gt;=SH$35,SE14&gt;=SH$39,SD14&lt;&gt;""),AND(TF14&gt;=TJ$35,TG14&gt;=TJ$39,TF14&lt;&gt;"")),"Excellence",IF(I14="P","Worlds Team",IF(F14="P","National Team","")))))</f>
        <v>National Team</v>
      </c>
      <c r="I14" s="3" t="str">
        <f>IF(OR(AND(AS14&gt;=AW$34,AT14&gt;=AW$38,AS14&lt;&gt;"",AO14=""),AND(BV14&gt;=BZ$34,BW14&gt;=BZ$38,BV14&lt;&gt;"",BR14=""),AND(CY14&gt;=DC$34,CZ14&gt;=DC$38,CY14&lt;&gt;"",CU14=""),AND(ED14&gt;=EH$34,EE14&gt;=EH$38,ED14&lt;&gt;""),AND(FF14&gt;=FJ$34,FG14&gt;=FJ$38,FF14&lt;&gt;""),AND(GH14&gt;=GL$34,GI14&gt;=GL$38,GH14&lt;&gt;""),AND(HJ14&gt;=HN$34,HK14&gt;=HN$38,HJ14&lt;&gt;""),AND(IL14&gt;=IP$34,IM14&gt;=IP$38,IL14&lt;&gt;""),AND(JN14&gt;=JR$34,JO14&gt;=JR$38,JN14&lt;&gt;""),AND(KP14&gt;=KT$34,KQ14&gt;=KT$38,KP14&lt;&gt;""),AND(LR14&gt;=LV$34,LS14&gt;=LV$38,LR14&lt;&gt;""),AND(MT14&gt;=MX$34,MU14&gt;=MX$38,MT14&lt;&gt;""),AND(NV14&gt;=NZ$34,NW14&gt;=NZ$38,NV14&lt;&gt;""),AND(OX14&gt;=PB$34,OY14&gt;=PB$38,OX14&lt;&gt;""),AND(PZ14&gt;=QD$34,QA14&gt;=QD$38,PZ14&lt;&gt;""),AND(RB14&gt;=RF$34,RC14&gt;=RF$38,RB14&lt;&gt;""),AND(SD14&gt;=SH$34,SE14&gt;=SH$38,SD14&lt;&gt;""),AND(TF14&gt;=TJ$34,TG14&gt;=TJ$38,TF14&lt;&gt;"")),"P","")</f>
        <v/>
      </c>
      <c r="J14" s="8">
        <f>IF(COUNT(AQ14,BT14,CW14)&gt;0,LARGE((AQ14,BT14,CW14),1),0)</f>
        <v>51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46</v>
      </c>
      <c r="M14" s="8" t="str">
        <f>IF(K14=0,"",IF(AND(L14=J14,L14=AQ14,K14=BT14),$U$1,IF(AND(L14=J14,L14=AQ14,L14=CW14),$U$1,IF(AND(L14=J14,L14=CW14,L14=BT14),$AX$1,IF(L14=CW14,$CA$1,IF(L14=BT14,$AX$1,IF(L14=AQ14,$U$1,"")))))))</f>
        <v>2023 Domestic 3rd Trial</v>
      </c>
      <c r="N14" s="8">
        <f>IF(COUNT(AR14,BU14,CX14)&gt;0,LARGE((AR14,BU14,CX14),1),0)</f>
        <v>23.700000000000003</v>
      </c>
      <c r="O14" s="8" t="str">
        <f>IF(N14=0,"",IF(N14=CX14,$CA$1,IF(N14=BU14,$AX$1,IF(N14=AR14,$U$1,""))))</f>
        <v>2024 Nationals</v>
      </c>
      <c r="P14" s="8">
        <f>IF(MAX(AV14,BY14,DB14)&gt;0,MAX(AV14,BY14,DB14),0)</f>
        <v>0</v>
      </c>
      <c r="Q14" s="8" t="str">
        <f>IF(P14=0,"",IF(P14=DB14,$CA$1,IF(P14=BY14,$AX$1,IF(P14=AV14,$U$1,""))))</f>
        <v/>
      </c>
      <c r="R14" s="8">
        <f>IF(MAX(DD14:DF14)&gt;0,MAX(DD14:DF14),"")</f>
        <v>50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>2024 Coimbra Gym Fest (July 7)</v>
      </c>
      <c r="U14" s="19">
        <v>18.600000000000001</v>
      </c>
      <c r="V14" s="19">
        <v>7.6</v>
      </c>
      <c r="W14" s="19">
        <v>0</v>
      </c>
      <c r="X14" s="19">
        <v>0</v>
      </c>
      <c r="Y14" s="19">
        <v>17.8</v>
      </c>
      <c r="Z14" s="19">
        <v>3.2</v>
      </c>
      <c r="AA14" s="19">
        <v>1.2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10.8</v>
      </c>
      <c r="AQ14" s="40">
        <f>IF(SUM(U14:V14,X14:Z14,AB14)-W14-AA14&gt;0,SUM(U14:V14,X14:Z14,AB14)-W14-AA14,"")</f>
        <v>46</v>
      </c>
      <c r="AR14" s="40" t="str">
        <f>IF(SUM(AC14:AD14,AF14)-AE14&gt;0,SUM(AC14:AD14,AF14)-AE14,"")</f>
        <v/>
      </c>
      <c r="AS14" s="40">
        <f>IF(SUM(V14,Z14,AD14)&gt;0,SUM(V14,Z14,AD14),"")</f>
        <v>10.8</v>
      </c>
      <c r="AT14" s="40">
        <f>IF(SUM(AQ14,AR14)&gt;0,SUM(AQ14,AR14),"")</f>
        <v>46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IF(SUM(AQ14,AR14,AV14)&gt;0,SUM(AQ14,AR14,AV14),"")</f>
        <v>46</v>
      </c>
      <c r="AX14" s="18">
        <v>18.7</v>
      </c>
      <c r="AY14" s="18">
        <v>7.6</v>
      </c>
      <c r="AZ14" s="18">
        <v>0.6</v>
      </c>
      <c r="BA14" s="18">
        <v>0</v>
      </c>
      <c r="BB14" s="18">
        <v>18.5</v>
      </c>
      <c r="BC14" s="18">
        <v>7.6</v>
      </c>
      <c r="BD14" s="18">
        <v>0.8</v>
      </c>
      <c r="BE14" s="18">
        <v>0</v>
      </c>
      <c r="BF14" s="18">
        <v>16.399999999999999</v>
      </c>
      <c r="BG14" s="18">
        <v>7.3</v>
      </c>
      <c r="BH14" s="18">
        <v>0.8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8"/>
      <c r="BS14" s="11">
        <f>IF(SUM(AY14,BC14)&gt;0,SUM(AY14,BC14),"")</f>
        <v>15.2</v>
      </c>
      <c r="BT14" s="11">
        <f>IF(SUM(AX14:AY14,BA14:BC14,BE14)-AZ14-BD14&gt;0,SUM(AX14:AY14,BA14:BC14,BE14)-AZ14-BD14,"")</f>
        <v>51</v>
      </c>
      <c r="BU14" s="11">
        <f>IF(SUM(BF14:BG14,BI14)-BH14&gt;0,SUM(BF14:BG14,BI14)-BH14,"")</f>
        <v>22.9</v>
      </c>
      <c r="BV14" s="11">
        <f>IF(SUM(AY14,BC14,BG14)&gt;0,SUM(AY14,BC14,BG14),"")</f>
        <v>22.5</v>
      </c>
      <c r="BW14" s="11">
        <f>IF(SUM(BT14,BU14)&gt;0,SUM(BT14,BU14),"")</f>
        <v>73.900000000000006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73.900000000000006</v>
      </c>
      <c r="CA14" s="19">
        <v>18.8</v>
      </c>
      <c r="CB14" s="19">
        <v>7.6</v>
      </c>
      <c r="CC14" s="19">
        <v>0.6</v>
      </c>
      <c r="CD14" s="19">
        <v>0</v>
      </c>
      <c r="CE14" s="19">
        <v>18.2</v>
      </c>
      <c r="CF14" s="19">
        <v>3.2</v>
      </c>
      <c r="CG14" s="19">
        <v>1.6</v>
      </c>
      <c r="CH14" s="19">
        <v>0</v>
      </c>
      <c r="CI14" s="19">
        <v>16.600000000000001</v>
      </c>
      <c r="CJ14" s="19">
        <v>7.3</v>
      </c>
      <c r="CK14" s="19">
        <v>0.2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>IF(SUM(CB14,CF14)&gt;0,SUM(CB14,CF14),"")</f>
        <v>10.8</v>
      </c>
      <c r="CW14" s="40">
        <f>IF(SUM(CA14:CB14,CD14:CF14,CH14)-CC14-CG14&gt;0,SUM(CA14:CB14,CD14:CF14,CH14)-CC14-CG14,"")</f>
        <v>45.599999999999994</v>
      </c>
      <c r="CX14" s="40">
        <f>IF(SUM(CI14:CJ14,CL14)-CK14&gt;0,SUM(CI14:CJ14,CL14)-CK14,"")</f>
        <v>23.700000000000003</v>
      </c>
      <c r="CY14" s="40">
        <f>IF(SUM(CB14,CF14,CJ14)&gt;0,SUM(CB14,CF14,CJ14),"")</f>
        <v>18.100000000000001</v>
      </c>
      <c r="CZ14" s="40">
        <f>IF(SUM(CW14,CX14)&gt;0,SUM(CW14,CX14),"")</f>
        <v>69.3</v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>
        <f>IF(SUM(CW14,CX14,DB14)&gt;0,SUM(CW14,CX14,DB14),"")</f>
        <v>69.3</v>
      </c>
      <c r="DD14" s="51">
        <f>IF(MAX(EB14,FD14,GF14,HH14,IJ14,JL14,KN14,LP14,MR14,NT14,OV14,PX14,QZ14,SB14,TD14)-IF(L14="",0,L14)&gt;0.001,MAX(EB14,FD14,GF14,HH14,IJ14,JL14,KN14,LP14,MR14,NT14,OV14,PX14,QZ14,SB14,TD14)-IF(L14="",0,L14),"")</f>
        <v>6.6000000000000085</v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>
        <f>IF(MAX(EG14,FI14,GK14,HM14,IO14,JQ14,KS14,LU14,MW14,NY14,PA14,QC14,RE14,SG14,TI14)-IF(P14="",0,P14)&gt;0.001,MAX(EG14,FI14,GK14,HM14,IO14,JQ14,KS14,LU14,MW14,NY14,PA14,QC14,RE14,SG14,TI14)-IF(P14="",0,P14),"")</f>
        <v>50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>
        <v>19</v>
      </c>
      <c r="IR14" s="18">
        <v>8.4</v>
      </c>
      <c r="IS14" s="18">
        <v>0</v>
      </c>
      <c r="IT14" s="18">
        <v>0</v>
      </c>
      <c r="IU14" s="18">
        <v>18.3</v>
      </c>
      <c r="IV14" s="18">
        <v>7.7</v>
      </c>
      <c r="IW14" s="18">
        <v>0.8</v>
      </c>
      <c r="IX14" s="18">
        <v>0</v>
      </c>
      <c r="IY14" s="18"/>
      <c r="IZ14" s="18"/>
      <c r="JA14" s="18"/>
      <c r="JB14" s="18"/>
      <c r="JC14" s="18">
        <v>18.899999999999999</v>
      </c>
      <c r="JD14" s="18">
        <v>8.4</v>
      </c>
      <c r="JE14" s="18">
        <v>0.6</v>
      </c>
      <c r="JF14" s="18">
        <v>0</v>
      </c>
      <c r="JG14" s="18">
        <v>16.399999999999999</v>
      </c>
      <c r="JH14" s="18">
        <v>7.7</v>
      </c>
      <c r="JI14" s="18">
        <v>0.8</v>
      </c>
      <c r="JJ14" s="18">
        <v>0</v>
      </c>
      <c r="JK14" s="11">
        <f>IF(SUM(IR14,IV14)&gt;0,SUM(IR14,IV14),"")</f>
        <v>16.100000000000001</v>
      </c>
      <c r="JL14" s="11">
        <f>IF(SUM(IQ14:IR14,IT14:IV14,IX14)-IS14-IW14&gt;0,SUM(IQ14:IR14,IT14:IV14,IX14)-IS14-IW14,"")</f>
        <v>52.600000000000009</v>
      </c>
      <c r="JM14" s="11" t="str">
        <f>IF(SUM(IY14:IZ14,JB14)-JA14&gt;0,SUM(IY14:IZ14,JB14)-JA14,"")</f>
        <v/>
      </c>
      <c r="JN14" s="11">
        <f>IF(SUM(IR14,IV14,IZ14)&gt;0,SUM(IR14,IV14,IZ14),"")</f>
        <v>16.100000000000001</v>
      </c>
      <c r="JO14" s="11">
        <f>IF(SUM(JL14,JM14)&gt;0,SUM(JL14,JM14),"")</f>
        <v>52.600000000000009</v>
      </c>
      <c r="JP14" s="11">
        <f>IF(SUM(JD14,JH14)&gt;0,SUM(JD14,JH14),"")</f>
        <v>16.100000000000001</v>
      </c>
      <c r="JQ14" s="11">
        <f>IF(SUM(JC14:JD14,JF14:JH14,JJ14)-SUM(JE14,JI14)&gt;0,SUM(JC14:JD14,JF14:JH14,JJ14)-SUM(JE14,JI14),"")</f>
        <v>50</v>
      </c>
      <c r="JR14" s="11">
        <f>IF(SUM(JL14,JM14,JQ14)&gt;0,SUM(JL14,JM14,JQ14),"")</f>
        <v>102.60000000000001</v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18.75</v>
      </c>
      <c r="TL14" s="26">
        <f>IF($CU14="P",CB14,(CB14+AY14)/2)</f>
        <v>7.6</v>
      </c>
      <c r="TM14" s="26">
        <f>IF($CU14="P",CC14,(CC14+AZ14)/2)</f>
        <v>0.6</v>
      </c>
      <c r="TN14" s="26">
        <f>IF($CU14="P",CD14,(CD14+BA14)/2)</f>
        <v>0</v>
      </c>
      <c r="TO14" s="26">
        <f>IF($CU14="P",CE14,(CE14+BB14)/2)</f>
        <v>18.350000000000001</v>
      </c>
      <c r="TP14" s="26">
        <f>IF($CU14="P",CF14,(CF14+BC14)/2)</f>
        <v>5.4</v>
      </c>
      <c r="TQ14" s="26">
        <f>IF($CU14="P",CG14,(CG14+BD14)/2)</f>
        <v>1.2000000000000002</v>
      </c>
      <c r="TR14" s="26">
        <f>IF($CU14="P",CH14,(CH14+BE14)/2)</f>
        <v>0</v>
      </c>
      <c r="TS14" s="26">
        <f>IF($CU14="P",CI14,(CI14+BF14)/2)</f>
        <v>16.5</v>
      </c>
      <c r="TT14" s="26">
        <f>IF($CU14="P",CJ14,(CJ14+BG14)/2)</f>
        <v>7.3</v>
      </c>
      <c r="TU14" s="26">
        <f>IF($CU14="P",CK14,(CK14+BH14)/2)</f>
        <v>0.5</v>
      </c>
      <c r="TV14" s="26">
        <f>IF($CU14="P",CL14,(CL14+BI14)/2)</f>
        <v>0</v>
      </c>
      <c r="TW14" s="26">
        <f>IF($CU14="P",CM14,(CM14+BJ14)/2)</f>
        <v>0</v>
      </c>
      <c r="TX14" s="26">
        <f>IF($CU14="P",CN14,(CN14+BK14)/2)</f>
        <v>0</v>
      </c>
      <c r="TY14" s="26">
        <f>IF($CU14="P",CO14,(CO14+BL14)/2)</f>
        <v>0</v>
      </c>
      <c r="TZ14" s="26">
        <f>IF($CU14="P",CP14,(CP14+BM14)/2)</f>
        <v>0</v>
      </c>
      <c r="UA14" s="26">
        <f>IF($CU14="P",CQ14,(CQ14+BN14)/2)</f>
        <v>0</v>
      </c>
      <c r="UB14" s="26">
        <f>IF($CU14="P",CR14,(CR14+BO14)/2)</f>
        <v>0</v>
      </c>
      <c r="UC14" s="26">
        <f>IF($CU14="P",CS14,(CS14+BP14)/2)</f>
        <v>0</v>
      </c>
      <c r="UD14" s="26">
        <f>IF($CU14="P",CT14,(CT14+BQ14)/2)</f>
        <v>0</v>
      </c>
      <c r="UE14" s="28" t="s">
        <v>55</v>
      </c>
      <c r="UF14" s="11">
        <f>IF(SUM(TL14,TP14)&gt;0,SUM(TL14,TP14),"")</f>
        <v>13</v>
      </c>
      <c r="UG14" s="11">
        <f>IF(SUM(TK14:TL14,TN14:TP14,TR14)-TM14-TQ14&gt;0,SUM(TK14:TL14,TN14:TP14,TR14)-TM14-TQ14,"")</f>
        <v>48.3</v>
      </c>
      <c r="UH14" s="11">
        <f>IF(SUM(TS14:TT14,TV14)-TU14&gt;0,SUM(TS14:TT14,TV14)-TU14,"")</f>
        <v>23.3</v>
      </c>
      <c r="UI14" s="11">
        <f>IF(SUM(TL14,TP14,TT14)&gt;0,SUM(TL14,TP14,TT14),"")</f>
        <v>20.3</v>
      </c>
      <c r="UJ14" s="11">
        <f>IF(SUM(UG14,UH14)&gt;0,SUM(UG14,UH14),"")</f>
        <v>71.599999999999994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71.599999999999994</v>
      </c>
    </row>
    <row r="15" spans="1:559" x14ac:dyDescent="0.2">
      <c r="A15" s="4" cm="1">
        <f t="array" ref="A15">IF(AND(H15&lt;&gt;"",H15&lt;&gt;"No DD"),SUMPRODUCT((H$4:H$31&lt;&gt;"")*(H$4:H$31&lt;&gt;"No DD")*(E$4:E$31&gt;E15))+1,IF(H15="No DD",SUMPRODUCT((H$4:H$31="No DD")*(E$4:E$31&gt;E15))+1+SUMPRODUCT((H$4:H$31&lt;&gt;"")*(H$4:H$31&lt;&gt;"No DD")),""))</f>
        <v>12</v>
      </c>
      <c r="B15" s="5" t="s">
        <v>157</v>
      </c>
      <c r="C15" s="4" t="s">
        <v>3</v>
      </c>
      <c r="D15" s="4">
        <v>2002</v>
      </c>
      <c r="E15" s="9">
        <f>SUM(J15:R15)+SUM(J15:O15)*0.0000001+SUM(J15)*0.0000000000001</f>
        <v>170.60001213000498</v>
      </c>
      <c r="F15" s="3" t="str">
        <f>IF(OR(AND(AP15&gt;=AW$33,AQ15&gt;=AW$37,AP15&lt;&gt;"",AO15=""),AND(AU15&gt;=AW$33,AV15&gt;=AW$37,AU15&lt;&gt;"",AO15=""),AND(BS15&gt;=BZ$33,BT15&gt;=BZ$37,BS15&lt;&gt;"",BR15=""),AND(BX15&gt;=BZ$33,BY15&gt;=BZ$37,BX15&lt;&gt;"",BR15=""),AND(CV15&gt;=DC$33,CW15&gt;=DC$37,CV15&lt;&gt;"",CU15=""),AND(DA15&gt;=DC$33,DB15&gt;=DC$37,DA15&lt;&gt;""),AND(EA15&gt;=EH$33,EB15&gt;=EH$37,EA15&lt;&gt;""),AND(EF15&gt;=EH$33,EG15&gt;=EH$37,EF15&lt;&gt;""),AND(FC15&gt;=FJ$33,FD15&gt;=FJ$37,FC15&lt;&gt;""),AND(FH15&gt;=FJ$33,FI15&gt;=FJ$37,FH15&lt;&gt;""),AND(GE15&gt;=GL$33,GF15&gt;=GL$37,GE15&lt;&gt;""),AND(GJ15&gt;=GL$33,GK15&gt;=GL$37,GJ15&lt;&gt;""),AND(HG15&gt;=HN$33,HH15&gt;=HN$37,HG15&lt;&gt;""),AND(HL15&gt;=HN$33,HM15&gt;=HN$37,HL15&lt;&gt;""),AND(II15&gt;=IP$33,IJ15&gt;=IP$37,II15&lt;&gt;""),AND(IN15&gt;=IP$33,IO15&gt;=IP$37,IN15&lt;&gt;""),AND(JK15&gt;=JR$33,JL15&gt;=JR$37,JK15&lt;&gt;""),AND(JP15&gt;=JR$33,JQ15&gt;=JR$37,JP15&lt;&gt;""),AND(KM15&gt;=KT$33,KN15&gt;=KT$37,KM15&lt;&gt;""),AND(KR15&gt;=KT$33,KS15&gt;=KT$37,KR15&lt;&gt;""),AND(LO15&gt;=LV$33,LP15&gt;=LV$37,LO15&lt;&gt;""),AND(LT15&gt;=LV$33,LU15&gt;=LV$37,LT15&lt;&gt;""),AND(MQ15&gt;=MX$33,MR15&gt;=MX$37,MQ15&lt;&gt;""),AND(MV15&gt;=MX$33,MW15&gt;=MX$37,MV15&lt;&gt;""),AND(NS15&gt;=NZ$33,NT15&gt;=NZ$37,NS15&lt;&gt;""),AND(NX15&gt;=NZ$33,NY15&gt;=NZ$37,NX15&lt;&gt;""),AND(OU15&gt;=PB$33,OV15&gt;=PB$37,OU15&lt;&gt;""),AND(OZ15&gt;=PB$33,PA15&gt;=PB$37,OZ15&lt;&gt;""),AND(PW15&gt;=QD$33,PX15&gt;=QD$37,PW15&lt;&gt;""),AND(QB15&gt;=QD$33,QC15&gt;=QD$37,QB15&lt;&gt;""),AND(QY15&gt;=RF$33,QZ15&gt;=RF$37,QY15&lt;&gt;""),AND(RD15&gt;=RF$33,RE15&gt;=RF$37,RD15&lt;&gt;""),AND(SA15&gt;=SH$33,SB15&gt;=SH$37,SA15&lt;&gt;""),AND(SF15&gt;=SH$33,SG15&gt;=SH$37,SF15&lt;&gt;""),AND(TC15&gt;=TJ$33,TD15&gt;=TJ$37,TC15&lt;&gt;""),AND(TI15&gt;=TJ$33,TJ15&gt;=TJ$37,TI15&lt;&gt;"")),"P","")</f>
        <v>P</v>
      </c>
      <c r="G15" s="3" t="str">
        <f>IF(OR(AND(AQ15&gt;=AW$37,AQ15&lt;&gt;"",AO15=""),AND(AV15&gt;=AW$37,AV15&lt;&gt;"",AO15=""),AND(BT15&gt;=BZ$37,BT15&lt;&gt;"",BR15=""),AND(BY15&gt;=BZ$37,BY15&lt;&gt;"",BR15=""),AND(CW15&gt;=DC$37,CW15&lt;&gt;"",CU15=""),AND(DB15&gt;=DC$37,DB15&lt;&gt;"",CU15=""),AND(EB15&gt;=EH$37,EB15&lt;&gt;""),AND(EG15&gt;=EH$37,EG15&lt;&gt;""),AND(FD15&gt;=FJ$37,FD15&lt;&gt;""),AND(FI15&gt;=FJ$37,FI15&lt;&gt;""),AND(GF15&gt;=GL$37,GF15&lt;&gt;""),AND(GK15&gt;=GL$37,GK15&lt;&gt;""),AND(HH15&gt;=HN$37,HH15&lt;&gt;""),AND(HM15&gt;=HN$37,HM15&lt;&gt;""),AND(IJ15&gt;=IP$37,IJ15&lt;&gt;""),AND(IO15&gt;=IP$37,IO15&lt;&gt;""),AND(JL15&gt;=JR$37,JL15&lt;&gt;""),AND(JQ15&gt;=JR$37,JQ15&lt;&gt;""),AND(KN15&gt;=KT$37,KN15&lt;&gt;""),AND(KS15&gt;=KT$37,KS15&lt;&gt;""),AND(LP15&gt;=LV$37,LP15&lt;&gt;""),AND(LU15&gt;=LV$37,LU15&lt;&gt;""),AND(MR15&gt;=MX$37,MR15&lt;&gt;""),AND(MW15&gt;=MX$37,MW15&lt;&gt;""),AND(NT15&gt;=NZ$37,NT15&lt;&gt;""),AND(NY15&gt;=NZ$37,NY15&lt;&gt;""),AND(OV15&gt;=PB$37,OV15&lt;&gt;""),AND(PA15&gt;=PB$37,PA15&lt;&gt;""),AND(PX15&gt;=QD$37,PX15&lt;&gt;""),AND(QC15&gt;=QD$37,QC15&lt;&gt;""),AND(QZ15&gt;=RF$37,QZ15&lt;&gt;""),AND(RE15&gt;=RF$37,RE15&lt;&gt;""),AND(SB15&gt;=SH$37,SB15&lt;&gt;""),AND(SG15&gt;=SH$37,SG15&lt;&gt;""),AND(TD15&gt;=TJ$37,TD15&lt;&gt;""),AND(TJ15&gt;=TJ$37,TJ15&lt;&gt;"")),"P","")</f>
        <v>P</v>
      </c>
      <c r="H15" s="36" t="str">
        <f>IF(AND(G15="P",F15=""),"No DD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,AND(RB15&gt;=RF$36,RC15&gt;=RF$40,RB15&lt;&gt;""),AND(SD15&gt;=SH$36,SE15&gt;=SH$40,SD15&lt;&gt;""),AND(TF15&gt;=TJ$36,TG15&gt;=TJ$40,TF15&lt;&gt;"")),"Merit",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,AND(RB15&gt;=RF$35,RC15&gt;=RF$39,RB15&lt;&gt;""),AND(SD15&gt;=SH$35,SE15&gt;=SH$39,SD15&lt;&gt;""),AND(TF15&gt;=TJ$35,TG15&gt;=TJ$39,TF15&lt;&gt;"")),"Excellence",IF(I15="P","Worlds Team",IF(F15="P","National Team","")))))</f>
        <v>National Team</v>
      </c>
      <c r="I15" s="3" t="str">
        <f>IF(OR(AND(AS15&gt;=AW$34,AT15&gt;=AW$38,AS15&lt;&gt;"",AO15=""),AND(BV15&gt;=BZ$34,BW15&gt;=BZ$38,BV15&lt;&gt;"",BR15=""),AND(CY15&gt;=DC$34,CZ15&gt;=DC$38,CY15&lt;&gt;"",CU15=""),AND(ED15&gt;=EH$34,EE15&gt;=EH$38,ED15&lt;&gt;""),AND(FF15&gt;=FJ$34,FG15&gt;=FJ$38,FF15&lt;&gt;""),AND(GH15&gt;=GL$34,GI15&gt;=GL$38,GH15&lt;&gt;""),AND(HJ15&gt;=HN$34,HK15&gt;=HN$38,HJ15&lt;&gt;""),AND(IL15&gt;=IP$34,IM15&gt;=IP$38,IL15&lt;&gt;""),AND(JN15&gt;=JR$34,JO15&gt;=JR$38,JN15&lt;&gt;""),AND(KP15&gt;=KT$34,KQ15&gt;=KT$38,KP15&lt;&gt;""),AND(LR15&gt;=LV$34,LS15&gt;=LV$38,LR15&lt;&gt;""),AND(MT15&gt;=MX$34,MU15&gt;=MX$38,MT15&lt;&gt;""),AND(NV15&gt;=NZ$34,NW15&gt;=NZ$38,NV15&lt;&gt;""),AND(OX15&gt;=PB$34,OY15&gt;=PB$38,OX15&lt;&gt;""),AND(PZ15&gt;=QD$34,QA15&gt;=QD$38,PZ15&lt;&gt;""),AND(RB15&gt;=RF$34,RC15&gt;=RF$38,RB15&lt;&gt;""),AND(SD15&gt;=SH$34,SE15&gt;=SH$38,SD15&lt;&gt;""),AND(TF15&gt;=TJ$34,TG15&gt;=TJ$38,TF15&lt;&gt;"")),"P","")</f>
        <v/>
      </c>
      <c r="J15" s="8">
        <f>IF(COUNT(AQ15,BT15,CW15)&gt;0,LARGE((AQ15,BT15,CW15),1),0)</f>
        <v>50.4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44.499999999999993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26.4</v>
      </c>
      <c r="O15" s="8" t="str">
        <f>IF(N15=0,"",IF(N15=CX15,$CA$1,IF(N15=BU15,$AX$1,IF(N15=AR15,$U$1,""))))</f>
        <v>2024 Nationals</v>
      </c>
      <c r="P15" s="8">
        <f>IF(MAX(AV15,BY15,DB15)&gt;0,MAX(AV15,BY15,DB15),0)</f>
        <v>21.1</v>
      </c>
      <c r="Q15" s="8" t="str">
        <f>IF(P15=0,"",IF(P15=DB15,$CA$1,IF(P15=BY15,$AX$1,IF(P15=AV15,$U$1,""))))</f>
        <v>2024 Elite Canada</v>
      </c>
      <c r="R15" s="8">
        <f>IF(MAX(DD15:DF15)&gt;0,MAX(DD15:DF15),"")</f>
        <v>28.199999999999996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WAGC (Nov 17)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>IF(SUM(V15,Z15)&gt;0,SUM(V15,Z15),"")</f>
        <v/>
      </c>
      <c r="AQ15" s="40" t="str">
        <f>IF(SUM(U15:V15,X15:Z15,AB15)-W15-AA15&gt;0,SUM(U15:V15,X15:Z15,AB15)-W15-AA15,"")</f>
        <v/>
      </c>
      <c r="AR15" s="40" t="str">
        <f>IF(SUM(AC15:AD15,AF15)-AE15&gt;0,SUM(AC15:AD15,AF15)-AE15,"")</f>
        <v/>
      </c>
      <c r="AS15" s="40" t="str">
        <f>IF(SUM(V15,Z15,AD15)&gt;0,SUM(V15,Z15,AD15),"")</f>
        <v/>
      </c>
      <c r="AT15" s="40" t="str">
        <f>IF(SUM(AQ15,AR15)&gt;0,SUM(AQ15,AR15),"")</f>
        <v/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 t="str">
        <f>IF(SUM(AQ15,AR15,AV15)&gt;0,SUM(AQ15,AR15,AV15),"")</f>
        <v/>
      </c>
      <c r="AX15" s="18">
        <v>18.399999999999999</v>
      </c>
      <c r="AY15" s="18">
        <v>6.8</v>
      </c>
      <c r="AZ15" s="18">
        <v>0.8</v>
      </c>
      <c r="BA15" s="18">
        <v>0</v>
      </c>
      <c r="BB15" s="18">
        <v>18.600000000000001</v>
      </c>
      <c r="BC15" s="18">
        <v>7.6</v>
      </c>
      <c r="BD15" s="18">
        <v>0.2</v>
      </c>
      <c r="BE15" s="18">
        <v>0</v>
      </c>
      <c r="BF15" s="18">
        <v>18.100000000000001</v>
      </c>
      <c r="BG15" s="18">
        <v>6</v>
      </c>
      <c r="BH15" s="18">
        <v>0</v>
      </c>
      <c r="BI15" s="18">
        <v>0.3</v>
      </c>
      <c r="BJ15" s="18">
        <v>18.100000000000001</v>
      </c>
      <c r="BK15" s="18">
        <v>4.5999999999999996</v>
      </c>
      <c r="BL15" s="18">
        <v>1.6</v>
      </c>
      <c r="BM15" s="18">
        <v>0</v>
      </c>
      <c r="BN15" s="18">
        <v>0</v>
      </c>
      <c r="BO15" s="18">
        <v>0</v>
      </c>
      <c r="BP15" s="18">
        <v>0</v>
      </c>
      <c r="BQ15" s="18">
        <v>0</v>
      </c>
      <c r="BR15" s="28"/>
      <c r="BS15" s="11">
        <f>IF(SUM(AY15,BC15)&gt;0,SUM(AY15,BC15),"")</f>
        <v>14.399999999999999</v>
      </c>
      <c r="BT15" s="11">
        <f>IF(SUM(AX15:AY15,BA15:BC15,BE15)-AZ15-BD15&gt;0,SUM(AX15:AY15,BA15:BC15,BE15)-AZ15-BD15,"")</f>
        <v>50.4</v>
      </c>
      <c r="BU15" s="11">
        <f>IF(SUM(BF15:BG15,BI15)-BH15&gt;0,SUM(BF15:BG15,BI15)-BH15,"")</f>
        <v>24.400000000000002</v>
      </c>
      <c r="BV15" s="11">
        <f>IF(SUM(AY15,BC15,BG15)&gt;0,SUM(AY15,BC15,BG15),"")</f>
        <v>20.399999999999999</v>
      </c>
      <c r="BW15" s="11">
        <f>IF(SUM(BT15,BU15)&gt;0,SUM(BT15,BU15),"")</f>
        <v>74.8</v>
      </c>
      <c r="BX15" s="11">
        <f>IF(SUM(BK15,BO15)&gt;0,SUM(BK15,BO15),"")</f>
        <v>4.5999999999999996</v>
      </c>
      <c r="BY15" s="11">
        <f>IF(SUM(BJ15:BK15,BM15:BO15,BQ15)-SUM(BL15,BP15)&gt;0,SUM(BJ15:BK15,BM15:BO15,BQ15)-SUM(BL15,BP15),"")</f>
        <v>21.1</v>
      </c>
      <c r="BZ15" s="11">
        <f>IF(SUM(BT15,BU15,BY15)&gt;0,SUM(BT15,BU15,BY15),"")</f>
        <v>95.9</v>
      </c>
      <c r="CA15" s="19">
        <v>17.5</v>
      </c>
      <c r="CB15" s="19">
        <v>3.2</v>
      </c>
      <c r="CC15" s="19">
        <v>0</v>
      </c>
      <c r="CD15" s="19">
        <v>0</v>
      </c>
      <c r="CE15" s="19">
        <v>18.399999999999999</v>
      </c>
      <c r="CF15" s="19">
        <v>6.4</v>
      </c>
      <c r="CG15" s="19">
        <v>1</v>
      </c>
      <c r="CH15" s="19">
        <v>0</v>
      </c>
      <c r="CI15" s="19">
        <v>18.600000000000001</v>
      </c>
      <c r="CJ15" s="19">
        <v>8.4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7"/>
      <c r="CV15" s="40">
        <f>IF(SUM(CB15,CF15)&gt;0,SUM(CB15,CF15),"")</f>
        <v>9.6000000000000014</v>
      </c>
      <c r="CW15" s="40">
        <f>IF(SUM(CA15:CB15,CD15:CF15,CH15)-CC15-CG15&gt;0,SUM(CA15:CB15,CD15:CF15,CH15)-CC15-CG15,"")</f>
        <v>44.499999999999993</v>
      </c>
      <c r="CX15" s="40">
        <f>IF(SUM(CI15:CJ15,CL15)-CK15&gt;0,SUM(CI15:CJ15,CL15)-CK15,"")</f>
        <v>26.4</v>
      </c>
      <c r="CY15" s="40">
        <f>IF(SUM(CB15,CF15,CJ15)&gt;0,SUM(CB15,CF15,CJ15),"")</f>
        <v>18</v>
      </c>
      <c r="CZ15" s="40">
        <f>IF(SUM(CW15,CX15)&gt;0,SUM(CW15,CX15),"")</f>
        <v>70.899999999999991</v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>
        <f>IF(SUM(CW15,CX15,DB15)&gt;0,SUM(CW15,CX15,DB15),"")</f>
        <v>70.899999999999991</v>
      </c>
      <c r="DD15" s="51">
        <f>IF(MAX(EB15,FD15,GF15,HH15,IJ15,JL15,KN15,LP15,MR15,NT15,OV15,PX15,QZ15,SB15,TD15)-IF(L15="",0,L15)&gt;0.001,MAX(EB15,FD15,GF15,HH15,IJ15,JL15,KN15,LP15,MR15,NT15,OV15,PX15,QZ15,SB15,TD15)-IF(L15="",0,L15),"")</f>
        <v>7.9000000000000057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>
        <f>IF(MAX(EG15,FI15,GK15,HM15,IO15,JQ15,KS15,LU15,MW15,NY15,PA15,QC15,RE15,SG15,TI15)-IF(P15="",0,P15)&gt;0.001,MAX(EG15,FI15,GK15,HM15,IO15,JQ15,KS15,LU15,MW15,NY15,PA15,QC15,RE15,SG15,TI15)-IF(P15="",0,P15),"")</f>
        <v>28.199999999999996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>
        <v>18.600000000000001</v>
      </c>
      <c r="FL15" s="17">
        <v>8.4</v>
      </c>
      <c r="FM15" s="17">
        <v>0.6</v>
      </c>
      <c r="FN15" s="17">
        <v>0</v>
      </c>
      <c r="FO15" s="17">
        <v>19.2</v>
      </c>
      <c r="FP15" s="17">
        <v>6.8</v>
      </c>
      <c r="FQ15" s="17">
        <v>0</v>
      </c>
      <c r="FR15" s="17">
        <v>0</v>
      </c>
      <c r="FS15" s="17"/>
      <c r="FT15" s="17"/>
      <c r="FU15" s="17"/>
      <c r="FV15" s="17"/>
      <c r="FW15" s="17">
        <v>19.100000000000001</v>
      </c>
      <c r="FX15" s="17">
        <v>6.8</v>
      </c>
      <c r="FY15" s="17">
        <v>0.6</v>
      </c>
      <c r="FZ15" s="17">
        <v>0</v>
      </c>
      <c r="GA15" s="17">
        <v>18.2</v>
      </c>
      <c r="GB15" s="17">
        <v>6.8</v>
      </c>
      <c r="GC15" s="17">
        <v>1</v>
      </c>
      <c r="GD15" s="17">
        <v>0</v>
      </c>
      <c r="GE15" s="40">
        <f>IF(SUM(FL15,FP15)&gt;0,SUM(FL15,FP15),"")</f>
        <v>15.2</v>
      </c>
      <c r="GF15" s="40">
        <f>IF(SUM(FK15:FL15,FN15:FP15,FR15)-FM15-FQ15&gt;0,SUM(FK15:FL15,FN15:FP15,FR15)-FM15-FQ15,"")</f>
        <v>52.4</v>
      </c>
      <c r="GG15" s="40" t="str">
        <f>IF(SUM(FS15:FT15,FV15)-FU15&gt;0,SUM(FS15:FT15,FV15)-FU15,"")</f>
        <v/>
      </c>
      <c r="GH15" s="40">
        <f>IF(SUM(FL15,FP15,FT15)&gt;0,SUM(FL15,FP15,FT15),"")</f>
        <v>15.2</v>
      </c>
      <c r="GI15" s="40">
        <f>IF(SUM(GF15,GG15)&gt;0,SUM(GF15,GG15),"")</f>
        <v>52.4</v>
      </c>
      <c r="GJ15" s="40">
        <f>IF(SUM(FX15,GB15)&gt;0,SUM(FX15,GB15),"")</f>
        <v>13.6</v>
      </c>
      <c r="GK15" s="40">
        <f>IF(SUM(FW15:FX15,FZ15:GB15,GD15)-SUM(FY15,GC15)&gt;0,SUM(FW15:FX15,FZ15:GB15,GD15)-SUM(FY15,GC15),"")</f>
        <v>49.3</v>
      </c>
      <c r="GL15" s="40">
        <f>IF(SUM(GF15,GG15,GK15)&gt;0,SUM(GF15,GG15,GK15),"")</f>
        <v>101.69999999999999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17.95</v>
      </c>
      <c r="TL15" s="26">
        <f>IF($CU15="P",CB15,(CB15+AY15)/2)</f>
        <v>5</v>
      </c>
      <c r="TM15" s="26">
        <f>IF($CU15="P",CC15,(CC15+AZ15)/2)</f>
        <v>0.4</v>
      </c>
      <c r="TN15" s="26">
        <f>IF($CU15="P",CD15,(CD15+BA15)/2)</f>
        <v>0</v>
      </c>
      <c r="TO15" s="26">
        <f>IF($CU15="P",CE15,(CE15+BB15)/2)</f>
        <v>18.5</v>
      </c>
      <c r="TP15" s="26">
        <f>IF($CU15="P",CF15,(CF15+BC15)/2)</f>
        <v>7</v>
      </c>
      <c r="TQ15" s="26">
        <f>IF($CU15="P",CG15,(CG15+BD15)/2)</f>
        <v>0.6</v>
      </c>
      <c r="TR15" s="26">
        <f>IF($CU15="P",CH15,(CH15+BE15)/2)</f>
        <v>0</v>
      </c>
      <c r="TS15" s="26">
        <f>IF($CU15="P",CI15,(CI15+BF15)/2)</f>
        <v>18.350000000000001</v>
      </c>
      <c r="TT15" s="26">
        <f>IF($CU15="P",CJ15,(CJ15+BG15)/2)</f>
        <v>7.2</v>
      </c>
      <c r="TU15" s="26">
        <f>IF($CU15="P",CK15,(CK15+BH15)/2)</f>
        <v>0.3</v>
      </c>
      <c r="TV15" s="26">
        <f>IF($CU15="P",CL15,(CL15+BI15)/2)</f>
        <v>0.15</v>
      </c>
      <c r="TW15" s="26">
        <f>IF($CU15="P",CM15,(CM15+BJ15)/2)</f>
        <v>9.0500000000000007</v>
      </c>
      <c r="TX15" s="26">
        <f>IF($CU15="P",CN15,(CN15+BK15)/2)</f>
        <v>2.2999999999999998</v>
      </c>
      <c r="TY15" s="26">
        <f>IF($CU15="P",CO15,(CO15+BL15)/2)</f>
        <v>0.8</v>
      </c>
      <c r="TZ15" s="26">
        <f>IF($CU15="P",CP15,(CP15+BM15)/2)</f>
        <v>0</v>
      </c>
      <c r="UA15" s="26">
        <f>IF($CU15="P",CQ15,(CQ15+BN15)/2)</f>
        <v>0</v>
      </c>
      <c r="UB15" s="26">
        <f>IF($CU15="P",CR15,(CR15+BO15)/2)</f>
        <v>0</v>
      </c>
      <c r="UC15" s="26">
        <f>IF($CU15="P",CS15,(CS15+BP15)/2)</f>
        <v>0</v>
      </c>
      <c r="UD15" s="26">
        <f>IF($CU15="P",CT15,(CT15+BQ15)/2)</f>
        <v>0</v>
      </c>
      <c r="UE15" s="28" t="s">
        <v>55</v>
      </c>
      <c r="UF15" s="11">
        <f>IF(SUM(TL15,TP15)&gt;0,SUM(TL15,TP15),"")</f>
        <v>12</v>
      </c>
      <c r="UG15" s="11">
        <f>IF(SUM(TK15:TL15,TN15:TP15,TR15)-TM15-TQ15&gt;0,SUM(TK15:TL15,TN15:TP15,TR15)-TM15-TQ15,"")</f>
        <v>47.45</v>
      </c>
      <c r="UH15" s="11">
        <f>IF(SUM(TS15:TT15,TV15)-TU15&gt;0,SUM(TS15:TT15,TV15)-TU15,"")</f>
        <v>25.4</v>
      </c>
      <c r="UI15" s="11">
        <f>IF(SUM(TL15,TP15,TT15)&gt;0,SUM(TL15,TP15,TT15),"")</f>
        <v>19.2</v>
      </c>
      <c r="UJ15" s="11">
        <f>IF(SUM(UG15,UH15)&gt;0,SUM(UG15,UH15),"")</f>
        <v>72.849999999999994</v>
      </c>
      <c r="UK15" s="11">
        <f>IF(SUM(TX15,UB15)&gt;0,SUM(TX15,UB15),"")</f>
        <v>2.2999999999999998</v>
      </c>
      <c r="UL15" s="11">
        <f>IF(SUM(TW15:TX15,TZ15:UB15,UD15)-SUM(TY15,UC15)&gt;0,SUM(TW15:TX15,TZ15:UB15,UD15)-SUM(TY15,UC15),"")</f>
        <v>10.55</v>
      </c>
      <c r="UM15" s="11">
        <f>IF(SUM(UG15,UH15,UL15)&gt;0,SUM(UG15,UH15,UL15),"")</f>
        <v>83.399999999999991</v>
      </c>
    </row>
    <row r="16" spans="1:559" x14ac:dyDescent="0.2">
      <c r="A16" s="4" cm="1">
        <f t="array" ref="A16">IF(AND(H16&lt;&gt;"",H16&lt;&gt;"No DD"),SUMPRODUCT((H$4:H$31&lt;&gt;"")*(H$4:H$31&lt;&gt;"No DD")*(E$4:E$31&gt;E16))+1,IF(H16="No DD",SUMPRODUCT((H$4:H$31="No DD")*(E$4:E$31&gt;E16))+1+SUMPRODUCT((H$4:H$31&lt;&gt;"")*(H$4:H$31&lt;&gt;"No DD")),""))</f>
        <v>13</v>
      </c>
      <c r="B16" s="5" t="s">
        <v>201</v>
      </c>
      <c r="C16" s="4" t="s">
        <v>5</v>
      </c>
      <c r="D16" s="4">
        <v>2005</v>
      </c>
      <c r="E16" s="9">
        <f>SUM(J16:R16)+SUM(J16:O16)*0.0000001+SUM(J16)*0.0000000000001</f>
        <v>150.90001263500517</v>
      </c>
      <c r="F16" s="3" t="str">
        <f>IF(OR(AND(AP16&gt;=AW$33,AQ16&gt;=AW$37,AP16&lt;&gt;"",AO16=""),AND(AU16&gt;=AW$33,AV16&gt;=AW$37,AU16&lt;&gt;"",AO16=""),AND(BS16&gt;=BZ$33,BT16&gt;=BZ$37,BS16&lt;&gt;"",BR16=""),AND(BX16&gt;=BZ$33,BY16&gt;=BZ$37,BX16&lt;&gt;"",BR16=""),AND(CV16&gt;=DC$33,CW16&gt;=DC$37,CV16&lt;&gt;"",CU16=""),AND(DA16&gt;=DC$33,DB16&gt;=DC$37,DA16&lt;&gt;""),AND(EA16&gt;=EH$33,EB16&gt;=EH$37,EA16&lt;&gt;""),AND(EF16&gt;=EH$33,EG16&gt;=EH$37,EF16&lt;&gt;""),AND(FC16&gt;=FJ$33,FD16&gt;=FJ$37,FC16&lt;&gt;""),AND(FH16&gt;=FJ$33,FI16&gt;=FJ$37,FH16&lt;&gt;""),AND(GE16&gt;=GL$33,GF16&gt;=GL$37,GE16&lt;&gt;""),AND(GJ16&gt;=GL$33,GK16&gt;=GL$37,GJ16&lt;&gt;""),AND(HG16&gt;=HN$33,HH16&gt;=HN$37,HG16&lt;&gt;""),AND(HL16&gt;=HN$33,HM16&gt;=HN$37,HL16&lt;&gt;""),AND(II16&gt;=IP$33,IJ16&gt;=IP$37,II16&lt;&gt;""),AND(IN16&gt;=IP$33,IO16&gt;=IP$37,IN16&lt;&gt;""),AND(JK16&gt;=JR$33,JL16&gt;=JR$37,JK16&lt;&gt;""),AND(JP16&gt;=JR$33,JQ16&gt;=JR$37,JP16&lt;&gt;""),AND(KM16&gt;=KT$33,KN16&gt;=KT$37,KM16&lt;&gt;""),AND(KR16&gt;=KT$33,KS16&gt;=KT$37,KR16&lt;&gt;""),AND(LO16&gt;=LV$33,LP16&gt;=LV$37,LO16&lt;&gt;""),AND(LT16&gt;=LV$33,LU16&gt;=LV$37,LT16&lt;&gt;""),AND(MQ16&gt;=MX$33,MR16&gt;=MX$37,MQ16&lt;&gt;""),AND(MV16&gt;=MX$33,MW16&gt;=MX$37,MV16&lt;&gt;""),AND(NS16&gt;=NZ$33,NT16&gt;=NZ$37,NS16&lt;&gt;""),AND(NX16&gt;=NZ$33,NY16&gt;=NZ$37,NX16&lt;&gt;""),AND(OU16&gt;=PB$33,OV16&gt;=PB$37,OU16&lt;&gt;""),AND(OZ16&gt;=PB$33,PA16&gt;=PB$37,OZ16&lt;&gt;""),AND(PW16&gt;=QD$33,PX16&gt;=QD$37,PW16&lt;&gt;""),AND(QB16&gt;=QD$33,QC16&gt;=QD$37,QB16&lt;&gt;""),AND(QY16&gt;=RF$33,QZ16&gt;=RF$37,QY16&lt;&gt;""),AND(RD16&gt;=RF$33,RE16&gt;=RF$37,RD16&lt;&gt;""),AND(SA16&gt;=SH$33,SB16&gt;=SH$37,SA16&lt;&gt;""),AND(SF16&gt;=SH$33,SG16&gt;=SH$37,SF16&lt;&gt;""),AND(TC16&gt;=TJ$33,TD16&gt;=TJ$37,TC16&lt;&gt;""),AND(TI16&gt;=TJ$33,TJ16&gt;=TJ$37,TI16&lt;&gt;"")),"P","")</f>
        <v>P</v>
      </c>
      <c r="G16" s="3" t="str">
        <f>IF(OR(AND(AQ16&gt;=AW$37,AQ16&lt;&gt;"",AO16=""),AND(AV16&gt;=AW$37,AV16&lt;&gt;"",AO16=""),AND(BT16&gt;=BZ$37,BT16&lt;&gt;"",BR16=""),AND(BY16&gt;=BZ$37,BY16&lt;&gt;"",BR16=""),AND(CW16&gt;=DC$37,CW16&lt;&gt;"",CU16=""),AND(DB16&gt;=DC$37,DB16&lt;&gt;"",CU16=""),AND(EB16&gt;=EH$37,EB16&lt;&gt;""),AND(EG16&gt;=EH$37,EG16&lt;&gt;""),AND(FD16&gt;=FJ$37,FD16&lt;&gt;""),AND(FI16&gt;=FJ$37,FI16&lt;&gt;""),AND(GF16&gt;=GL$37,GF16&lt;&gt;""),AND(GK16&gt;=GL$37,GK16&lt;&gt;""),AND(HH16&gt;=HN$37,HH16&lt;&gt;""),AND(HM16&gt;=HN$37,HM16&lt;&gt;""),AND(IJ16&gt;=IP$37,IJ16&lt;&gt;""),AND(IO16&gt;=IP$37,IO16&lt;&gt;""),AND(JL16&gt;=JR$37,JL16&lt;&gt;""),AND(JQ16&gt;=JR$37,JQ16&lt;&gt;""),AND(KN16&gt;=KT$37,KN16&lt;&gt;""),AND(KS16&gt;=KT$37,KS16&lt;&gt;""),AND(LP16&gt;=LV$37,LP16&lt;&gt;""),AND(LU16&gt;=LV$37,LU16&lt;&gt;""),AND(MR16&gt;=MX$37,MR16&lt;&gt;""),AND(MW16&gt;=MX$37,MW16&lt;&gt;""),AND(NT16&gt;=NZ$37,NT16&lt;&gt;""),AND(NY16&gt;=NZ$37,NY16&lt;&gt;""),AND(OV16&gt;=PB$37,OV16&lt;&gt;""),AND(PA16&gt;=PB$37,PA16&lt;&gt;""),AND(PX16&gt;=QD$37,PX16&lt;&gt;""),AND(QC16&gt;=QD$37,QC16&lt;&gt;""),AND(QZ16&gt;=RF$37,QZ16&lt;&gt;""),AND(RE16&gt;=RF$37,RE16&lt;&gt;""),AND(SB16&gt;=SH$37,SB16&lt;&gt;""),AND(SG16&gt;=SH$37,SG16&lt;&gt;""),AND(TD16&gt;=TJ$37,TD16&lt;&gt;""),AND(TJ16&gt;=TJ$37,TJ16&lt;&gt;"")),"P","")</f>
        <v>P</v>
      </c>
      <c r="H16" s="36" t="str">
        <f>IF(AND(G16="P",F16=""),"No DD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,AND(RB16&gt;=RF$36,RC16&gt;=RF$40,RB16&lt;&gt;""),AND(SD16&gt;=SH$36,SE16&gt;=SH$40,SD16&lt;&gt;""),AND(TF16&gt;=TJ$36,TG16&gt;=TJ$40,TF16&lt;&gt;"")),"Merit",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,AND(RB16&gt;=RF$35,RC16&gt;=RF$39,RB16&lt;&gt;""),AND(SD16&gt;=SH$35,SE16&gt;=SH$39,SD16&lt;&gt;""),AND(TF16&gt;=TJ$35,TG16&gt;=TJ$39,TF16&lt;&gt;"")),"Excellence",IF(I16="P","Worlds Team",IF(F16="P","National Team","")))))</f>
        <v>National Team</v>
      </c>
      <c r="I16" s="3" t="str">
        <f>IF(OR(AND(AS16&gt;=AW$34,AT16&gt;=AW$38,AS16&lt;&gt;"",AO16=""),AND(BV16&gt;=BZ$34,BW16&gt;=BZ$38,BV16&lt;&gt;"",BR16=""),AND(CY16&gt;=DC$34,CZ16&gt;=DC$38,CY16&lt;&gt;"",CU16=""),AND(ED16&gt;=EH$34,EE16&gt;=EH$38,ED16&lt;&gt;""),AND(FF16&gt;=FJ$34,FG16&gt;=FJ$38,FF16&lt;&gt;""),AND(GH16&gt;=GL$34,GI16&gt;=GL$38,GH16&lt;&gt;""),AND(HJ16&gt;=HN$34,HK16&gt;=HN$38,HJ16&lt;&gt;""),AND(IL16&gt;=IP$34,IM16&gt;=IP$38,IL16&lt;&gt;""),AND(JN16&gt;=JR$34,JO16&gt;=JR$38,JN16&lt;&gt;""),AND(KP16&gt;=KT$34,KQ16&gt;=KT$38,KP16&lt;&gt;""),AND(LR16&gt;=LV$34,LS16&gt;=LV$38,LR16&lt;&gt;""),AND(MT16&gt;=MX$34,MU16&gt;=MX$38,MT16&lt;&gt;""),AND(NV16&gt;=NZ$34,NW16&gt;=NZ$38,NV16&lt;&gt;""),AND(OX16&gt;=PB$34,OY16&gt;=PB$38,OX16&lt;&gt;""),AND(PZ16&gt;=QD$34,QA16&gt;=QD$38,PZ16&lt;&gt;""),AND(RB16&gt;=RF$34,RC16&gt;=RF$38,RB16&lt;&gt;""),AND(SD16&gt;=SH$34,SE16&gt;=SH$38,SD16&lt;&gt;""),AND(TF16&gt;=TJ$34,TG16&gt;=TJ$38,TF16&lt;&gt;"")),"P","")</f>
        <v/>
      </c>
      <c r="J16" s="8">
        <f>IF(COUNT(AQ16,BT16,CW16)&gt;0,LARGE((AQ16,BT16,CW16),1),0)</f>
        <v>51.800000000000004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50.75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23.799999999999997</v>
      </c>
      <c r="O16" s="8" t="str">
        <f>IF(N16=0,"",IF(N16=CX16,$CA$1,IF(N16=BU16,$AX$1,IF(N16=AR16,$U$1,""))))</f>
        <v>2024 Nationals</v>
      </c>
      <c r="P16" s="8">
        <f>IF(MAX(AV16,BY16,DB16)&gt;0,MAX(AV16,BY16,DB16),0)</f>
        <v>24.55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</v>
      </c>
      <c r="V16" s="19">
        <v>7.7</v>
      </c>
      <c r="W16" s="19">
        <v>0</v>
      </c>
      <c r="X16" s="19">
        <v>0.3</v>
      </c>
      <c r="Y16" s="19">
        <v>18.600000000000001</v>
      </c>
      <c r="Z16" s="19">
        <v>7.2</v>
      </c>
      <c r="AA16" s="19">
        <v>0</v>
      </c>
      <c r="AB16" s="19">
        <v>0</v>
      </c>
      <c r="AC16" s="19">
        <v>17</v>
      </c>
      <c r="AD16" s="19">
        <v>3.6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14.9</v>
      </c>
      <c r="AQ16" s="40">
        <f>IF(SUM(U16:V16,X16:Z16,AB16)-W16-AA16&gt;0,SUM(U16:V16,X16:Z16,AB16)-W16-AA16,"")</f>
        <v>51.800000000000004</v>
      </c>
      <c r="AR16" s="40">
        <f>IF(SUM(AC16:AD16,AF16)-AE16&gt;0,SUM(AC16:AD16,AF16)-AE16,"")</f>
        <v>20.6</v>
      </c>
      <c r="AS16" s="40">
        <f>IF(SUM(V16,Z16,AD16)&gt;0,SUM(V16,Z16,AD16),"")</f>
        <v>18.5</v>
      </c>
      <c r="AT16" s="40">
        <f>IF(SUM(AQ16,AR16)&gt;0,SUM(AQ16,AR16),"")</f>
        <v>72.400000000000006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IF(SUM(AQ16,AR16,AV16)&gt;0,SUM(AQ16,AR16,AV16),"")</f>
        <v>72.400000000000006</v>
      </c>
      <c r="AX16" s="18">
        <v>18.149999999999999</v>
      </c>
      <c r="AY16" s="18">
        <v>7.25</v>
      </c>
      <c r="AZ16" s="18">
        <v>0.1</v>
      </c>
      <c r="BA16" s="18">
        <v>0.15</v>
      </c>
      <c r="BB16" s="18">
        <v>18.450000000000003</v>
      </c>
      <c r="BC16" s="18">
        <v>7.25</v>
      </c>
      <c r="BD16" s="18">
        <v>0.4</v>
      </c>
      <c r="BE16" s="18">
        <v>0</v>
      </c>
      <c r="BF16" s="18">
        <v>18.100000000000001</v>
      </c>
      <c r="BG16" s="18">
        <v>3.95</v>
      </c>
      <c r="BH16" s="18">
        <v>0</v>
      </c>
      <c r="BI16" s="18">
        <v>0</v>
      </c>
      <c r="BJ16" s="18">
        <v>9.3000000000000007</v>
      </c>
      <c r="BK16" s="18">
        <v>3.4</v>
      </c>
      <c r="BL16" s="18">
        <v>0.3</v>
      </c>
      <c r="BM16" s="18">
        <v>0</v>
      </c>
      <c r="BN16" s="18">
        <v>9</v>
      </c>
      <c r="BO16" s="18">
        <v>3.65</v>
      </c>
      <c r="BP16" s="18">
        <v>0.5</v>
      </c>
      <c r="BQ16" s="18">
        <v>0</v>
      </c>
      <c r="BR16" s="28" t="s">
        <v>55</v>
      </c>
      <c r="BS16" s="11">
        <f>IF(SUM(AY16,BC16)&gt;0,SUM(AY16,BC16),"")</f>
        <v>14.5</v>
      </c>
      <c r="BT16" s="11">
        <f>IF(SUM(AX16:AY16,BA16:BC16,BE16)-AZ16-BD16&gt;0,SUM(AX16:AY16,BA16:BC16,BE16)-AZ16-BD16,"")</f>
        <v>50.75</v>
      </c>
      <c r="BU16" s="11">
        <f>IF(SUM(BF16:BG16,BI16)-BH16&gt;0,SUM(BF16:BG16,BI16)-BH16,"")</f>
        <v>22.05</v>
      </c>
      <c r="BV16" s="11">
        <f>IF(SUM(AY16,BC16,BG16)&gt;0,SUM(AY16,BC16,BG16),"")</f>
        <v>18.45</v>
      </c>
      <c r="BW16" s="11">
        <f>IF(SUM(BT16,BU16)&gt;0,SUM(BT16,BU16),"")</f>
        <v>72.8</v>
      </c>
      <c r="BX16" s="11">
        <f>IF(SUM(BK16,BO16)&gt;0,SUM(BK16,BO16),"")</f>
        <v>7.05</v>
      </c>
      <c r="BY16" s="11">
        <f>IF(SUM(BJ16:BK16,BM16:BO16,BQ16)-SUM(BL16,BP16)&gt;0,SUM(BJ16:BK16,BM16:BO16,BQ16)-SUM(BL16,BP16),"")</f>
        <v>24.55</v>
      </c>
      <c r="BZ16" s="11">
        <f>IF(SUM(BT16,BU16,BY16)&gt;0,SUM(BT16,BU16,BY16),"")</f>
        <v>97.35</v>
      </c>
      <c r="CA16" s="19">
        <v>16.3</v>
      </c>
      <c r="CB16" s="19">
        <v>2.9</v>
      </c>
      <c r="CC16" s="19">
        <v>2</v>
      </c>
      <c r="CD16" s="19">
        <v>0</v>
      </c>
      <c r="CE16" s="19">
        <v>18.399999999999999</v>
      </c>
      <c r="CF16" s="19">
        <v>8.1</v>
      </c>
      <c r="CG16" s="19">
        <v>0</v>
      </c>
      <c r="CH16" s="19">
        <v>0.3</v>
      </c>
      <c r="CI16" s="19">
        <v>18.399999999999999</v>
      </c>
      <c r="CJ16" s="19">
        <v>6</v>
      </c>
      <c r="CK16" s="19">
        <v>0.6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>IF(SUM(CB16,CF16)&gt;0,SUM(CB16,CF16),"")</f>
        <v>11</v>
      </c>
      <c r="CW16" s="40">
        <f>IF(SUM(CA16:CB16,CD16:CF16,CH16)-CC16-CG16&gt;0,SUM(CA16:CB16,CD16:CF16,CH16)-CC16-CG16,"")</f>
        <v>43.999999999999993</v>
      </c>
      <c r="CX16" s="40">
        <f>IF(SUM(CI16:CJ16,CL16)-CK16&gt;0,SUM(CI16:CJ16,CL16)-CK16,"")</f>
        <v>23.799999999999997</v>
      </c>
      <c r="CY16" s="40">
        <f>IF(SUM(CB16,CF16,CJ16)&gt;0,SUM(CB16,CF16,CJ16),"")</f>
        <v>17</v>
      </c>
      <c r="CZ16" s="40">
        <f>IF(SUM(CW16,CX16)&gt;0,SUM(CW16,CX16),"")</f>
        <v>67.799999999999983</v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>
        <f>IF(SUM(CW16,CX16,DB16)&gt;0,SUM(CW16,CX16,DB16),"")</f>
        <v>67.799999999999983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17.225000000000001</v>
      </c>
      <c r="TL16" s="26">
        <f>IF($CU16="P",CB16,(CB16+AY16)/2)</f>
        <v>5.0750000000000002</v>
      </c>
      <c r="TM16" s="26">
        <f>IF($CU16="P",CC16,(CC16+AZ16)/2)</f>
        <v>1.05</v>
      </c>
      <c r="TN16" s="26">
        <f>IF($CU16="P",CD16,(CD16+BA16)/2)</f>
        <v>7.4999999999999997E-2</v>
      </c>
      <c r="TO16" s="26">
        <f>IF($CU16="P",CE16,(CE16+BB16)/2)</f>
        <v>18.425000000000001</v>
      </c>
      <c r="TP16" s="26">
        <f>IF($CU16="P",CF16,(CF16+BC16)/2)</f>
        <v>7.6749999999999998</v>
      </c>
      <c r="TQ16" s="26">
        <f>IF($CU16="P",CG16,(CG16+BD16)/2)</f>
        <v>0.2</v>
      </c>
      <c r="TR16" s="26">
        <f>IF($CU16="P",CH16,(CH16+BE16)/2)</f>
        <v>0.15</v>
      </c>
      <c r="TS16" s="26">
        <f>IF($CU16="P",CI16,(CI16+BF16)/2)</f>
        <v>18.25</v>
      </c>
      <c r="TT16" s="26">
        <f>IF($CU16="P",CJ16,(CJ16+BG16)/2)</f>
        <v>4.9749999999999996</v>
      </c>
      <c r="TU16" s="26">
        <f>IF($CU16="P",CK16,(CK16+BH16)/2)</f>
        <v>0.3</v>
      </c>
      <c r="TV16" s="26">
        <f>IF($CU16="P",CL16,(CL16+BI16)/2)</f>
        <v>0</v>
      </c>
      <c r="TW16" s="26">
        <f>IF($CU16="P",CM16,(CM16+BJ16)/2)</f>
        <v>4.6500000000000004</v>
      </c>
      <c r="TX16" s="26">
        <f>IF($CU16="P",CN16,(CN16+BK16)/2)</f>
        <v>1.7</v>
      </c>
      <c r="TY16" s="26">
        <f>IF($CU16="P",CO16,(CO16+BL16)/2)</f>
        <v>0.15</v>
      </c>
      <c r="TZ16" s="26">
        <f>IF($CU16="P",CP16,(CP16+BM16)/2)</f>
        <v>0</v>
      </c>
      <c r="UA16" s="26">
        <f>IF($CU16="P",CQ16,(CQ16+BN16)/2)</f>
        <v>4.5</v>
      </c>
      <c r="UB16" s="26">
        <f>IF($CU16="P",CR16,(CR16+BO16)/2)</f>
        <v>1.825</v>
      </c>
      <c r="UC16" s="26">
        <f>IF($CU16="P",CS16,(CS16+BP16)/2)</f>
        <v>0.25</v>
      </c>
      <c r="UD16" s="26">
        <f>IF($CU16="P",CT16,(CT16+BQ16)/2)</f>
        <v>0</v>
      </c>
      <c r="UE16" s="28" t="s">
        <v>55</v>
      </c>
      <c r="UF16" s="11">
        <f>IF(SUM(TL16,TP16)&gt;0,SUM(TL16,TP16),"")</f>
        <v>12.75</v>
      </c>
      <c r="UG16" s="11">
        <f>IF(SUM(TK16:TL16,TN16:TP16,TR16)-TM16-TQ16&gt;0,SUM(TK16:TL16,TN16:TP16,TR16)-TM16-TQ16,"")</f>
        <v>47.374999999999993</v>
      </c>
      <c r="UH16" s="11">
        <f>IF(SUM(TS16:TT16,TV16)-TU16&gt;0,SUM(TS16:TT16,TV16)-TU16,"")</f>
        <v>22.925000000000001</v>
      </c>
      <c r="UI16" s="11">
        <f>IF(SUM(TL16,TP16,TT16)&gt;0,SUM(TL16,TP16,TT16),"")</f>
        <v>17.725000000000001</v>
      </c>
      <c r="UJ16" s="11">
        <f>IF(SUM(UG16,UH16)&gt;0,SUM(UG16,UH16),"")</f>
        <v>70.3</v>
      </c>
      <c r="UK16" s="11">
        <f>IF(SUM(TX16,UB16)&gt;0,SUM(TX16,UB16),"")</f>
        <v>3.5249999999999999</v>
      </c>
      <c r="UL16" s="11">
        <f>IF(SUM(TW16:TX16,TZ16:UB16,UD16)-SUM(TY16,UC16)&gt;0,SUM(TW16:TX16,TZ16:UB16,UD16)-SUM(TY16,UC16),"")</f>
        <v>12.275</v>
      </c>
      <c r="UM16" s="11">
        <f>IF(SUM(UG16,UH16,UL16)&gt;0,SUM(UG16,UH16,UL16),"")</f>
        <v>82.575000000000003</v>
      </c>
    </row>
    <row r="17" spans="1:559" x14ac:dyDescent="0.2">
      <c r="A17" s="4" cm="1">
        <f t="array" ref="A17">IF(AND(H17&lt;&gt;"",H17&lt;&gt;"No DD"),SUMPRODUCT((H$4:H$31&lt;&gt;"")*(H$4:H$31&lt;&gt;"No DD")*(E$4:E$31&gt;E17))+1,IF(H17="No DD",SUMPRODUCT((H$4:H$31="No DD")*(E$4:E$31&gt;E17))+1+SUMPRODUCT((H$4:H$31&lt;&gt;"")*(H$4:H$31&lt;&gt;"No DD")),""))</f>
        <v>14</v>
      </c>
      <c r="B17" s="64" t="s">
        <v>155</v>
      </c>
      <c r="C17" s="4" t="s">
        <v>154</v>
      </c>
      <c r="D17" s="4">
        <v>2002</v>
      </c>
      <c r="E17" s="9">
        <f>SUM(J17:R17)+SUM(J17:O17)*0.0000001+SUM(J17)*0.0000000000001</f>
        <v>128.70000768000514</v>
      </c>
      <c r="F17" s="3" t="str">
        <f>IF(OR(AND(AP17&gt;=AW$33,AQ17&gt;=AW$37,AP17&lt;&gt;"",AO17=""),AND(AU17&gt;=AW$33,AV17&gt;=AW$37,AU17&lt;&gt;"",AO17=""),AND(BS17&gt;=BZ$33,BT17&gt;=BZ$37,BS17&lt;&gt;"",BR17=""),AND(BX17&gt;=BZ$33,BY17&gt;=BZ$37,BX17&lt;&gt;"",BR17=""),AND(CV17&gt;=DC$33,CW17&gt;=DC$37,CV17&lt;&gt;"",CU17=""),AND(DA17&gt;=DC$33,DB17&gt;=DC$37,DA17&lt;&gt;""),AND(EA17&gt;=EH$33,EB17&gt;=EH$37,EA17&lt;&gt;""),AND(EF17&gt;=EH$33,EG17&gt;=EH$37,EF17&lt;&gt;""),AND(FC17&gt;=FJ$33,FD17&gt;=FJ$37,FC17&lt;&gt;""),AND(FH17&gt;=FJ$33,FI17&gt;=FJ$37,FH17&lt;&gt;""),AND(GE17&gt;=GL$33,GF17&gt;=GL$37,GE17&lt;&gt;""),AND(GJ17&gt;=GL$33,GK17&gt;=GL$37,GJ17&lt;&gt;""),AND(HG17&gt;=HN$33,HH17&gt;=HN$37,HG17&lt;&gt;""),AND(HL17&gt;=HN$33,HM17&gt;=HN$37,HL17&lt;&gt;""),AND(II17&gt;=IP$33,IJ17&gt;=IP$37,II17&lt;&gt;""),AND(IN17&gt;=IP$33,IO17&gt;=IP$37,IN17&lt;&gt;""),AND(JK17&gt;=JR$33,JL17&gt;=JR$37,JK17&lt;&gt;""),AND(JP17&gt;=JR$33,JQ17&gt;=JR$37,JP17&lt;&gt;""),AND(KM17&gt;=KT$33,KN17&gt;=KT$37,KM17&lt;&gt;""),AND(KR17&gt;=KT$33,KS17&gt;=KT$37,KR17&lt;&gt;""),AND(LO17&gt;=LV$33,LP17&gt;=LV$37,LO17&lt;&gt;""),AND(LT17&gt;=LV$33,LU17&gt;=LV$37,LT17&lt;&gt;""),AND(MQ17&gt;=MX$33,MR17&gt;=MX$37,MQ17&lt;&gt;""),AND(MV17&gt;=MX$33,MW17&gt;=MX$37,MV17&lt;&gt;""),AND(NS17&gt;=NZ$33,NT17&gt;=NZ$37,NS17&lt;&gt;""),AND(NX17&gt;=NZ$33,NY17&gt;=NZ$37,NX17&lt;&gt;""),AND(OU17&gt;=PB$33,OV17&gt;=PB$37,OU17&lt;&gt;""),AND(OZ17&gt;=PB$33,PA17&gt;=PB$37,OZ17&lt;&gt;""),AND(PW17&gt;=QD$33,PX17&gt;=QD$37,PW17&lt;&gt;""),AND(QB17&gt;=QD$33,QC17&gt;=QD$37,QB17&lt;&gt;""),AND(QY17&gt;=RF$33,QZ17&gt;=RF$37,QY17&lt;&gt;""),AND(RD17&gt;=RF$33,RE17&gt;=RF$37,RD17&lt;&gt;""),AND(SA17&gt;=SH$33,SB17&gt;=SH$37,SA17&lt;&gt;""),AND(SF17&gt;=SH$33,SG17&gt;=SH$37,SF17&lt;&gt;""),AND(TC17&gt;=TJ$33,TD17&gt;=TJ$37,TC17&lt;&gt;""),AND(TI17&gt;=TJ$33,TJ17&gt;=TJ$37,TI17&lt;&gt;"")),"P","")</f>
        <v>P</v>
      </c>
      <c r="G17" s="3" t="str">
        <f>IF(OR(AND(AQ17&gt;=AW$37,AQ17&lt;&gt;"",AO17=""),AND(AV17&gt;=AW$37,AV17&lt;&gt;"",AO17=""),AND(BT17&gt;=BZ$37,BT17&lt;&gt;"",BR17=""),AND(BY17&gt;=BZ$37,BY17&lt;&gt;"",BR17=""),AND(CW17&gt;=DC$37,CW17&lt;&gt;"",CU17=""),AND(DB17&gt;=DC$37,DB17&lt;&gt;"",CU17=""),AND(EB17&gt;=EH$37,EB17&lt;&gt;""),AND(EG17&gt;=EH$37,EG17&lt;&gt;""),AND(FD17&gt;=FJ$37,FD17&lt;&gt;""),AND(FI17&gt;=FJ$37,FI17&lt;&gt;""),AND(GF17&gt;=GL$37,GF17&lt;&gt;""),AND(GK17&gt;=GL$37,GK17&lt;&gt;""),AND(HH17&gt;=HN$37,HH17&lt;&gt;""),AND(HM17&gt;=HN$37,HM17&lt;&gt;""),AND(IJ17&gt;=IP$37,IJ17&lt;&gt;""),AND(IO17&gt;=IP$37,IO17&lt;&gt;""),AND(JL17&gt;=JR$37,JL17&lt;&gt;""),AND(JQ17&gt;=JR$37,JQ17&lt;&gt;""),AND(KN17&gt;=KT$37,KN17&lt;&gt;""),AND(KS17&gt;=KT$37,KS17&lt;&gt;""),AND(LP17&gt;=LV$37,LP17&lt;&gt;""),AND(LU17&gt;=LV$37,LU17&lt;&gt;""),AND(MR17&gt;=MX$37,MR17&lt;&gt;""),AND(MW17&gt;=MX$37,MW17&lt;&gt;""),AND(NT17&gt;=NZ$37,NT17&lt;&gt;""),AND(NY17&gt;=NZ$37,NY17&lt;&gt;""),AND(OV17&gt;=PB$37,OV17&lt;&gt;""),AND(PA17&gt;=PB$37,PA17&lt;&gt;""),AND(PX17&gt;=QD$37,PX17&lt;&gt;""),AND(QC17&gt;=QD$37,QC17&lt;&gt;""),AND(QZ17&gt;=RF$37,QZ17&lt;&gt;""),AND(RE17&gt;=RF$37,RE17&lt;&gt;""),AND(SB17&gt;=SH$37,SB17&lt;&gt;""),AND(SG17&gt;=SH$37,SG17&lt;&gt;""),AND(TD17&gt;=TJ$37,TD17&lt;&gt;""),AND(TJ17&gt;=TJ$37,TJ17&lt;&gt;"")),"P","")</f>
        <v>P</v>
      </c>
      <c r="H17" s="36" t="str">
        <f>IF(AND(G17="P",F17=""),"No DD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,AND(RB17&gt;=RF$36,RC17&gt;=RF$40,RB17&lt;&gt;""),AND(SD17&gt;=SH$36,SE17&gt;=SH$40,SD17&lt;&gt;""),AND(TF17&gt;=TJ$36,TG17&gt;=TJ$40,TF17&lt;&gt;"")),"Merit",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,AND(RB17&gt;=RF$35,RC17&gt;=RF$39,RB17&lt;&gt;""),AND(SD17&gt;=SH$35,SE17&gt;=SH$39,SD17&lt;&gt;""),AND(TF17&gt;=TJ$35,TG17&gt;=TJ$39,TF17&lt;&gt;"")),"Excellence",IF(I17="P","Worlds Team",IF(F17="P","National Team","")))))</f>
        <v>National Team</v>
      </c>
      <c r="I17" s="3" t="str">
        <f>IF(OR(AND(AS17&gt;=AW$34,AT17&gt;=AW$38,AS17&lt;&gt;"",AO17=""),AND(BV17&gt;=BZ$34,BW17&gt;=BZ$38,BV17&lt;&gt;"",BR17=""),AND(CY17&gt;=DC$34,CZ17&gt;=DC$38,CY17&lt;&gt;"",CU17=""),AND(ED17&gt;=EH$34,EE17&gt;=EH$38,ED17&lt;&gt;""),AND(FF17&gt;=FJ$34,FG17&gt;=FJ$38,FF17&lt;&gt;""),AND(GH17&gt;=GL$34,GI17&gt;=GL$38,GH17&lt;&gt;""),AND(HJ17&gt;=HN$34,HK17&gt;=HN$38,HJ17&lt;&gt;""),AND(IL17&gt;=IP$34,IM17&gt;=IP$38,IL17&lt;&gt;""),AND(JN17&gt;=JR$34,JO17&gt;=JR$38,JN17&lt;&gt;""),AND(KP17&gt;=KT$34,KQ17&gt;=KT$38,KP17&lt;&gt;""),AND(LR17&gt;=LV$34,LS17&gt;=LV$38,LR17&lt;&gt;""),AND(MT17&gt;=MX$34,MU17&gt;=MX$38,MT17&lt;&gt;""),AND(NV17&gt;=NZ$34,NW17&gt;=NZ$38,NV17&lt;&gt;""),AND(OX17&gt;=PB$34,OY17&gt;=PB$38,OX17&lt;&gt;""),AND(PZ17&gt;=QD$34,QA17&gt;=QD$38,PZ17&lt;&gt;""),AND(RB17&gt;=RF$34,RC17&gt;=RF$38,RB17&lt;&gt;""),AND(SD17&gt;=SH$34,SE17&gt;=SH$38,SD17&lt;&gt;""),AND(TF17&gt;=TJ$34,TG17&gt;=TJ$38,TF17&lt;&gt;"")),"P","")</f>
        <v/>
      </c>
      <c r="J17" s="8">
        <f>IF(COUNT(AQ17,BT17,CW17)&gt;0,LARGE((AQ17,BT17,CW17),1),0)</f>
        <v>51.4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0</v>
      </c>
      <c r="M17" s="8" t="str">
        <f>IF(K17=0,"",IF(AND(L17=J17,L17=AQ17,K17=BT17),$U$1,IF(AND(L17=J17,L17=AQ17,L17=CW17),$U$1,IF(AND(L17=J17,L17=CW17,L17=BT17),$AX$1,IF(L17=CW17,$CA$1,IF(L17=BT17,$AX$1,IF(L17=AQ17,$U$1,"")))))))</f>
        <v/>
      </c>
      <c r="N17" s="8">
        <f>IF(COUNT(AR17,BU17,CX17)&gt;0,LARGE((AR17,BU17,CX17),1),0)</f>
        <v>25.4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51.9</v>
      </c>
      <c r="Q17" s="8" t="str">
        <f>IF(P17=0,"",IF(P17=DB17,$CA$1,IF(P17=BY17,$AX$1,IF(P17=AV17,$U$1,""))))</f>
        <v>2023 Domestic 3rd Trial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19.2</v>
      </c>
      <c r="V17" s="19">
        <v>7.2</v>
      </c>
      <c r="W17" s="19">
        <v>0.6</v>
      </c>
      <c r="X17" s="19">
        <v>0</v>
      </c>
      <c r="Y17" s="19">
        <v>18.600000000000001</v>
      </c>
      <c r="Z17" s="19">
        <v>7.6</v>
      </c>
      <c r="AA17" s="19">
        <v>0.6</v>
      </c>
      <c r="AB17" s="19">
        <v>0</v>
      </c>
      <c r="AC17" s="19">
        <v>18.3</v>
      </c>
      <c r="AD17" s="19">
        <v>7.7</v>
      </c>
      <c r="AE17" s="19">
        <v>0.6</v>
      </c>
      <c r="AF17" s="19">
        <v>0</v>
      </c>
      <c r="AG17" s="19">
        <v>19.100000000000001</v>
      </c>
      <c r="AH17" s="19">
        <v>7.2</v>
      </c>
      <c r="AI17" s="19">
        <v>0</v>
      </c>
      <c r="AJ17" s="19">
        <v>0</v>
      </c>
      <c r="AK17" s="19">
        <v>18.8</v>
      </c>
      <c r="AL17" s="19">
        <v>6.8</v>
      </c>
      <c r="AM17" s="19">
        <v>0</v>
      </c>
      <c r="AN17" s="19">
        <v>0</v>
      </c>
      <c r="AO17" s="27"/>
      <c r="AP17" s="40">
        <f>IF(SUM(V17,Z17)&gt;0,SUM(V17,Z17),"")</f>
        <v>14.8</v>
      </c>
      <c r="AQ17" s="40">
        <f>IF(SUM(U17:V17,X17:Z17,AB17)-W17-AA17&gt;0,SUM(U17:V17,X17:Z17,AB17)-W17-AA17,"")</f>
        <v>51.4</v>
      </c>
      <c r="AR17" s="40">
        <f>IF(SUM(AC17:AD17,AF17)-AE17&gt;0,SUM(AC17:AD17,AF17)-AE17,"")</f>
        <v>25.4</v>
      </c>
      <c r="AS17" s="40">
        <f>IF(SUM(V17,Z17,AD17)&gt;0,SUM(V17,Z17,AD17),"")</f>
        <v>22.5</v>
      </c>
      <c r="AT17" s="40">
        <f>IF(SUM(AQ17,AR17)&gt;0,SUM(AQ17,AR17),"")</f>
        <v>76.8</v>
      </c>
      <c r="AU17" s="40">
        <f>IF(SUM(AH17,AL17)&gt;0,SUM(AH17,AL17),"")</f>
        <v>14</v>
      </c>
      <c r="AV17" s="40">
        <f>IF(SUM(AG17:AH17,AJ17:AL17,AN17)-SUM(AI17,AM17)&gt;0,SUM(AG17:AH17,AJ17:AL17,AN17)-SUM(AI17,AM17),"")</f>
        <v>51.9</v>
      </c>
      <c r="AW17" s="40">
        <f>IF(SUM(AQ17,AR17,AV17)&gt;0,SUM(AQ17,AR17,AV17),"")</f>
        <v>128.69999999999999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IF(SUM(BT17,BU17,BY17)&gt;0,SUM(BT17,BU17,BY17),"")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7"/>
      <c r="CV17" s="40" t="str">
        <f>IF(SUM(CB17,CF17)&gt;0,SUM(CB17,CF17),"")</f>
        <v/>
      </c>
      <c r="CW17" s="40" t="str">
        <f>IF(SUM(CA17:CB17,CD17:CF17,CH17)-CC17-CG17&gt;0,SUM(CA17:CB17,CD17:CF17,CH17)-CC17-CG17,"")</f>
        <v/>
      </c>
      <c r="CX17" s="40" t="str">
        <f>IF(SUM(CI17:CJ17,CL17)-CK17&gt;0,SUM(CI17:CJ17,CL17)-CK17,"")</f>
        <v/>
      </c>
      <c r="CY17" s="40" t="str">
        <f>IF(SUM(CB17,CF17,CJ17)&gt;0,SUM(CB17,CF17,CJ17),"")</f>
        <v/>
      </c>
      <c r="CZ17" s="40" t="str">
        <f>IF(SUM(CW17,CX17)&gt;0,SUM(CW17,CX17),"")</f>
        <v/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 t="str">
        <f>IF(SUM(CW17,CX17,DB17)&gt;0,SUM(CW17,CX17,DB17),"")</f>
        <v/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0</v>
      </c>
      <c r="TL17" s="26">
        <f>IF($CU17="P",CB17,(CB17+AY17)/2)</f>
        <v>0</v>
      </c>
      <c r="TM17" s="26">
        <f>IF($CU17="P",CC17,(CC17+AZ17)/2)</f>
        <v>0</v>
      </c>
      <c r="TN17" s="26">
        <f>IF($CU17="P",CD17,(CD17+BA17)/2)</f>
        <v>0</v>
      </c>
      <c r="TO17" s="26">
        <f>IF($CU17="P",CE17,(CE17+BB17)/2)</f>
        <v>0</v>
      </c>
      <c r="TP17" s="26">
        <f>IF($CU17="P",CF17,(CF17+BC17)/2)</f>
        <v>0</v>
      </c>
      <c r="TQ17" s="26">
        <f>IF($CU17="P",CG17,(CG17+BD17)/2)</f>
        <v>0</v>
      </c>
      <c r="TR17" s="26">
        <f>IF($CU17="P",CH17,(CH17+BE17)/2)</f>
        <v>0</v>
      </c>
      <c r="TS17" s="26">
        <f>IF($CU17="P",CI17,(CI17+BF17)/2)</f>
        <v>0</v>
      </c>
      <c r="TT17" s="26">
        <f>IF($CU17="P",CJ17,(CJ17+BG17)/2)</f>
        <v>0</v>
      </c>
      <c r="TU17" s="26">
        <f>IF($CU17="P",CK17,(CK17+BH17)/2)</f>
        <v>0</v>
      </c>
      <c r="TV17" s="26">
        <f>IF($CU17="P",CL17,(CL17+BI17)/2)</f>
        <v>0</v>
      </c>
      <c r="TW17" s="26">
        <f>IF($CU17="P",CM17,(CM17+BJ17)/2)</f>
        <v>0</v>
      </c>
      <c r="TX17" s="26">
        <f>IF($CU17="P",CN17,(CN17+BK17)/2)</f>
        <v>0</v>
      </c>
      <c r="TY17" s="26">
        <f>IF($CU17="P",CO17,(CO17+BL17)/2)</f>
        <v>0</v>
      </c>
      <c r="TZ17" s="26">
        <f>IF($CU17="P",CP17,(CP17+BM17)/2)</f>
        <v>0</v>
      </c>
      <c r="UA17" s="26">
        <f>IF($CU17="P",CQ17,(CQ17+BN17)/2)</f>
        <v>0</v>
      </c>
      <c r="UB17" s="26">
        <f>IF($CU17="P",CR17,(CR17+BO17)/2)</f>
        <v>0</v>
      </c>
      <c r="UC17" s="26">
        <f>IF($CU17="P",CS17,(CS17+BP17)/2)</f>
        <v>0</v>
      </c>
      <c r="UD17" s="26">
        <f>IF($CU17="P",CT17,(CT17+BQ17)/2)</f>
        <v>0</v>
      </c>
      <c r="UE17" s="28" t="s">
        <v>55</v>
      </c>
      <c r="UF17" s="11" t="str">
        <f>IF(SUM(TL17,TP17)&gt;0,SUM(TL17,TP17),"")</f>
        <v/>
      </c>
      <c r="UG17" s="11" t="str">
        <f>IF(SUM(TK17:TL17,TN17:TP17,TR17)-TM17-TQ17&gt;0,SUM(TK17:TL17,TN17:TP17,TR17)-TM17-TQ17,"")</f>
        <v/>
      </c>
      <c r="UH17" s="11" t="str">
        <f>IF(SUM(TS17:TT17,TV17)-TU17&gt;0,SUM(TS17:TT17,TV17)-TU17,"")</f>
        <v/>
      </c>
      <c r="UI17" s="11" t="str">
        <f>IF(SUM(TL17,TP17,TT17)&gt;0,SUM(TL17,TP17,TT17),"")</f>
        <v/>
      </c>
      <c r="UJ17" s="11" t="str">
        <f>IF(SUM(UG17,UH17)&gt;0,SUM(UG17,UH17),"")</f>
        <v/>
      </c>
      <c r="UK17" s="11" t="str">
        <f>IF(SUM(TX17,UB17)&gt;0,SUM(TX17,UB17),"")</f>
        <v/>
      </c>
      <c r="UL17" s="11" t="str">
        <f>IF(SUM(TW17:TX17,TZ17:UB17,UD17)-SUM(TY17,UC17)&gt;0,SUM(TW17:TX17,TZ17:UB17,UD17)-SUM(TY17,UC17),"")</f>
        <v/>
      </c>
      <c r="UM17" s="11" t="str">
        <f>IF(SUM(UG17,UH17,UL17)&gt;0,SUM(UG17,UH17,UL17),"")</f>
        <v/>
      </c>
    </row>
    <row r="18" spans="1:559" x14ac:dyDescent="0.2">
      <c r="A18" s="4" cm="1">
        <f t="array" ref="A18">IF(AND(H18&lt;&gt;"",H18&lt;&gt;"No DD"),SUMPRODUCT((H$4:H$31&lt;&gt;"")*(H$4:H$31&lt;&gt;"No DD")*(E$4:E$31&gt;E18))+1,IF(H18="No DD",SUMPRODUCT((H$4:H$31="No DD")*(E$4:E$31&gt;E18))+1+SUMPRODUCT((H$4:H$31&lt;&gt;"")*(H$4:H$31&lt;&gt;"No DD")),""))</f>
        <v>15</v>
      </c>
      <c r="B18" s="5" t="s">
        <v>167</v>
      </c>
      <c r="C18" s="4" t="s">
        <v>6</v>
      </c>
      <c r="D18" s="4">
        <v>2005</v>
      </c>
      <c r="E18" s="9">
        <f>SUM(J18:R18)+SUM(J18:O18)*0.0000001+SUM(J18)*0.0000000000001</f>
        <v>126.90001269000517</v>
      </c>
      <c r="F18" s="3" t="str">
        <f>IF(OR(AND(AP18&gt;=AW$33,AQ18&gt;=AW$37,AP18&lt;&gt;"",AO18=""),AND(AU18&gt;=AW$33,AV18&gt;=AW$37,AU18&lt;&gt;"",AO18=""),AND(BS18&gt;=BZ$33,BT18&gt;=BZ$37,BS18&lt;&gt;"",BR18=""),AND(BX18&gt;=BZ$33,BY18&gt;=BZ$37,BX18&lt;&gt;"",BR18=""),AND(CV18&gt;=DC$33,CW18&gt;=DC$37,CV18&lt;&gt;"",CU18=""),AND(DA18&gt;=DC$33,DB18&gt;=DC$37,DA18&lt;&gt;""),AND(EA18&gt;=EH$33,EB18&gt;=EH$37,EA18&lt;&gt;""),AND(EF18&gt;=EH$33,EG18&gt;=EH$37,EF18&lt;&gt;""),AND(FC18&gt;=FJ$33,FD18&gt;=FJ$37,FC18&lt;&gt;""),AND(FH18&gt;=FJ$33,FI18&gt;=FJ$37,FH18&lt;&gt;""),AND(GE18&gt;=GL$33,GF18&gt;=GL$37,GE18&lt;&gt;""),AND(GJ18&gt;=GL$33,GK18&gt;=GL$37,GJ18&lt;&gt;""),AND(HG18&gt;=HN$33,HH18&gt;=HN$37,HG18&lt;&gt;""),AND(HL18&gt;=HN$33,HM18&gt;=HN$37,HL18&lt;&gt;""),AND(II18&gt;=IP$33,IJ18&gt;=IP$37,II18&lt;&gt;""),AND(IN18&gt;=IP$33,IO18&gt;=IP$37,IN18&lt;&gt;""),AND(JK18&gt;=JR$33,JL18&gt;=JR$37,JK18&lt;&gt;""),AND(JP18&gt;=JR$33,JQ18&gt;=JR$37,JP18&lt;&gt;""),AND(KM18&gt;=KT$33,KN18&gt;=KT$37,KM18&lt;&gt;""),AND(KR18&gt;=KT$33,KS18&gt;=KT$37,KR18&lt;&gt;""),AND(LO18&gt;=LV$33,LP18&gt;=LV$37,LO18&lt;&gt;""),AND(LT18&gt;=LV$33,LU18&gt;=LV$37,LT18&lt;&gt;""),AND(MQ18&gt;=MX$33,MR18&gt;=MX$37,MQ18&lt;&gt;""),AND(MV18&gt;=MX$33,MW18&gt;=MX$37,MV18&lt;&gt;""),AND(NS18&gt;=NZ$33,NT18&gt;=NZ$37,NS18&lt;&gt;""),AND(NX18&gt;=NZ$33,NY18&gt;=NZ$37,NX18&lt;&gt;""),AND(OU18&gt;=PB$33,OV18&gt;=PB$37,OU18&lt;&gt;""),AND(OZ18&gt;=PB$33,PA18&gt;=PB$37,OZ18&lt;&gt;""),AND(PW18&gt;=QD$33,PX18&gt;=QD$37,PW18&lt;&gt;""),AND(QB18&gt;=QD$33,QC18&gt;=QD$37,QB18&lt;&gt;""),AND(QY18&gt;=RF$33,QZ18&gt;=RF$37,QY18&lt;&gt;""),AND(RD18&gt;=RF$33,RE18&gt;=RF$37,RD18&lt;&gt;""),AND(SA18&gt;=SH$33,SB18&gt;=SH$37,SA18&lt;&gt;""),AND(SF18&gt;=SH$33,SG18&gt;=SH$37,SF18&lt;&gt;""),AND(TC18&gt;=TJ$33,TD18&gt;=TJ$37,TC18&lt;&gt;""),AND(TI18&gt;=TJ$33,TJ18&gt;=TJ$37,TI18&lt;&gt;"")),"P","")</f>
        <v>P</v>
      </c>
      <c r="G18" s="3" t="str">
        <f>IF(OR(AND(AQ18&gt;=AW$37,AQ18&lt;&gt;"",AO18=""),AND(AV18&gt;=AW$37,AV18&lt;&gt;"",AO18=""),AND(BT18&gt;=BZ$37,BT18&lt;&gt;"",BR18=""),AND(BY18&gt;=BZ$37,BY18&lt;&gt;"",BR18=""),AND(CW18&gt;=DC$37,CW18&lt;&gt;"",CU18=""),AND(DB18&gt;=DC$37,DB18&lt;&gt;"",CU18=""),AND(EB18&gt;=EH$37,EB18&lt;&gt;""),AND(EG18&gt;=EH$37,EG18&lt;&gt;""),AND(FD18&gt;=FJ$37,FD18&lt;&gt;""),AND(FI18&gt;=FJ$37,FI18&lt;&gt;""),AND(GF18&gt;=GL$37,GF18&lt;&gt;""),AND(GK18&gt;=GL$37,GK18&lt;&gt;""),AND(HH18&gt;=HN$37,HH18&lt;&gt;""),AND(HM18&gt;=HN$37,HM18&lt;&gt;""),AND(IJ18&gt;=IP$37,IJ18&lt;&gt;""),AND(IO18&gt;=IP$37,IO18&lt;&gt;""),AND(JL18&gt;=JR$37,JL18&lt;&gt;""),AND(JQ18&gt;=JR$37,JQ18&lt;&gt;""),AND(KN18&gt;=KT$37,KN18&lt;&gt;""),AND(KS18&gt;=KT$37,KS18&lt;&gt;""),AND(LP18&gt;=LV$37,LP18&lt;&gt;""),AND(LU18&gt;=LV$37,LU18&lt;&gt;""),AND(MR18&gt;=MX$37,MR18&lt;&gt;""),AND(MW18&gt;=MX$37,MW18&lt;&gt;""),AND(NT18&gt;=NZ$37,NT18&lt;&gt;""),AND(NY18&gt;=NZ$37,NY18&lt;&gt;""),AND(OV18&gt;=PB$37,OV18&lt;&gt;""),AND(PA18&gt;=PB$37,PA18&lt;&gt;""),AND(PX18&gt;=QD$37,PX18&lt;&gt;""),AND(QC18&gt;=QD$37,QC18&lt;&gt;""),AND(QZ18&gt;=RF$37,QZ18&lt;&gt;""),AND(RE18&gt;=RF$37,RE18&lt;&gt;""),AND(SB18&gt;=SH$37,SB18&lt;&gt;""),AND(SG18&gt;=SH$37,SG18&lt;&gt;""),AND(TD18&gt;=TJ$37,TD18&lt;&gt;""),AND(TJ18&gt;=TJ$37,TJ18&lt;&gt;"")),"P","")</f>
        <v>P</v>
      </c>
      <c r="H18" s="36" t="str">
        <f>IF(AND(G18="P",F18=""),"No DD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,AND(RB18&gt;=RF$36,RC18&gt;=RF$40,RB18&lt;&gt;""),AND(SD18&gt;=SH$36,SE18&gt;=SH$40,SD18&lt;&gt;""),AND(TF18&gt;=TJ$36,TG18&gt;=TJ$40,TF18&lt;&gt;"")),"Merit",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,AND(RB18&gt;=RF$35,RC18&gt;=RF$39,RB18&lt;&gt;""),AND(SD18&gt;=SH$35,SE18&gt;=SH$39,SD18&lt;&gt;""),AND(TF18&gt;=TJ$35,TG18&gt;=TJ$39,TF18&lt;&gt;"")),"Excellence",IF(I18="P","Worlds Team",IF(F18="P","National Team","")))))</f>
        <v>National Team</v>
      </c>
      <c r="I18" s="3" t="str">
        <f>IF(OR(AND(AS18&gt;=AW$34,AT18&gt;=AW$38,AS18&lt;&gt;"",AO18=""),AND(BV18&gt;=BZ$34,BW18&gt;=BZ$38,BV18&lt;&gt;"",BR18=""),AND(CY18&gt;=DC$34,CZ18&gt;=DC$38,CY18&lt;&gt;"",CU18=""),AND(ED18&gt;=EH$34,EE18&gt;=EH$38,ED18&lt;&gt;""),AND(FF18&gt;=FJ$34,FG18&gt;=FJ$38,FF18&lt;&gt;""),AND(GH18&gt;=GL$34,GI18&gt;=GL$38,GH18&lt;&gt;""),AND(HJ18&gt;=HN$34,HK18&gt;=HN$38,HJ18&lt;&gt;""),AND(IL18&gt;=IP$34,IM18&gt;=IP$38,IL18&lt;&gt;""),AND(JN18&gt;=JR$34,JO18&gt;=JR$38,JN18&lt;&gt;""),AND(KP18&gt;=KT$34,KQ18&gt;=KT$38,KP18&lt;&gt;""),AND(LR18&gt;=LV$34,LS18&gt;=LV$38,LR18&lt;&gt;""),AND(MT18&gt;=MX$34,MU18&gt;=MX$38,MT18&lt;&gt;""),AND(NV18&gt;=NZ$34,NW18&gt;=NZ$38,NV18&lt;&gt;""),AND(OX18&gt;=PB$34,OY18&gt;=PB$38,OX18&lt;&gt;""),AND(PZ18&gt;=QD$34,QA18&gt;=QD$38,PZ18&lt;&gt;""),AND(RB18&gt;=RF$34,RC18&gt;=RF$38,RB18&lt;&gt;""),AND(SD18&gt;=SH$34,SE18&gt;=SH$38,SD18&lt;&gt;""),AND(TF18&gt;=TJ$34,TG18&gt;=TJ$38,TF18&lt;&gt;"")),"P","")</f>
        <v/>
      </c>
      <c r="J18" s="8">
        <f>IF(COUNT(AQ18,BT18,CW18)&gt;0,LARGE((AQ18,BT18,CW18),1),0)</f>
        <v>51.699999999999996</v>
      </c>
      <c r="K18" s="8" t="str">
        <f>IF(J18=0,"",IF(J18=CW18,$CA$1,IF(J18=BT18,$AX$1,IF(J18=AQ18,$U$1,""))))</f>
        <v>2024 Nationals</v>
      </c>
      <c r="L18" s="8">
        <f>IF(COUNT(AQ18,BT18,CW18)&gt;1,LARGE((AQ18,BT18,CW18),2),0)</f>
        <v>48.9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26.299999999999997</v>
      </c>
      <c r="O18" s="8" t="str">
        <f>IF(N18=0,"",IF(N18=CX18,$CA$1,IF(N18=BU18,$AX$1,IF(N18=AR18,$U$1,""))))</f>
        <v>2023 Domestic 3rd Trial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18.100000000000001</v>
      </c>
      <c r="V18" s="19">
        <v>6.8</v>
      </c>
      <c r="W18" s="19">
        <v>0</v>
      </c>
      <c r="X18" s="19">
        <v>0</v>
      </c>
      <c r="Y18" s="19">
        <v>17</v>
      </c>
      <c r="Z18" s="19">
        <v>2.4</v>
      </c>
      <c r="AA18" s="19">
        <v>0</v>
      </c>
      <c r="AB18" s="19">
        <v>0</v>
      </c>
      <c r="AC18" s="19">
        <v>18.2</v>
      </c>
      <c r="AD18" s="19">
        <v>8.1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9.1999999999999993</v>
      </c>
      <c r="AQ18" s="40">
        <f>IF(SUM(U18:V18,X18:Z18,AB18)-W18-AA18&gt;0,SUM(U18:V18,X18:Z18,AB18)-W18-AA18,"")</f>
        <v>44.300000000000004</v>
      </c>
      <c r="AR18" s="40">
        <f>IF(SUM(AC18:AD18,AF18)-AE18&gt;0,SUM(AC18:AD18,AF18)-AE18,"")</f>
        <v>26.299999999999997</v>
      </c>
      <c r="AS18" s="40">
        <f>IF(SUM(V18,Z18,AD18)&gt;0,SUM(V18,Z18,AD18),"")</f>
        <v>17.299999999999997</v>
      </c>
      <c r="AT18" s="40">
        <f>IF(SUM(AQ18,AR18)&gt;0,SUM(AQ18,AR18),"")</f>
        <v>70.599999999999994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IF(SUM(AQ18,AR18,AV18)&gt;0,SUM(AQ18,AR18,AV18),"")</f>
        <v>70.599999999999994</v>
      </c>
      <c r="AX18" s="18">
        <v>16.7</v>
      </c>
      <c r="AY18" s="18">
        <v>8</v>
      </c>
      <c r="AZ18" s="18">
        <v>0.8</v>
      </c>
      <c r="BA18" s="18">
        <v>0.3</v>
      </c>
      <c r="BB18" s="18">
        <v>17.899999999999999</v>
      </c>
      <c r="BC18" s="18">
        <v>6.8</v>
      </c>
      <c r="BD18" s="18">
        <v>0</v>
      </c>
      <c r="BE18" s="18">
        <v>0</v>
      </c>
      <c r="BF18" s="18">
        <v>18</v>
      </c>
      <c r="BG18" s="18">
        <v>6.4</v>
      </c>
      <c r="BH18" s="18">
        <v>0.8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>IF(SUM(AY18,BC18)&gt;0,SUM(AY18,BC18),"")</f>
        <v>14.8</v>
      </c>
      <c r="BT18" s="11">
        <f>IF(SUM(AX18:AY18,BA18:BC18,BE18)-AZ18-BD18&gt;0,SUM(AX18:AY18,BA18:BC18,BE18)-AZ18-BD18,"")</f>
        <v>48.9</v>
      </c>
      <c r="BU18" s="11">
        <f>IF(SUM(BF18:BG18,BI18)-BH18&gt;0,SUM(BF18:BG18,BI18)-BH18,"")</f>
        <v>23.599999999999998</v>
      </c>
      <c r="BV18" s="11">
        <f>IF(SUM(AY18,BC18,BG18)&gt;0,SUM(AY18,BC18,BG18),"")</f>
        <v>21.200000000000003</v>
      </c>
      <c r="BW18" s="11">
        <f>IF(SUM(BT18,BU18)&gt;0,SUM(BT18,BU18),"")</f>
        <v>72.5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72.5</v>
      </c>
      <c r="CA18" s="19">
        <v>18.2</v>
      </c>
      <c r="CB18" s="19">
        <v>8.4</v>
      </c>
      <c r="CC18" s="19">
        <v>0</v>
      </c>
      <c r="CD18" s="19">
        <v>0.3</v>
      </c>
      <c r="CE18" s="19">
        <v>18.2</v>
      </c>
      <c r="CF18" s="19">
        <v>6.8</v>
      </c>
      <c r="CG18" s="19">
        <v>0.2</v>
      </c>
      <c r="CH18" s="19">
        <v>0</v>
      </c>
      <c r="CI18" s="19">
        <v>17.399999999999999</v>
      </c>
      <c r="CJ18" s="19">
        <v>2.8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15.2</v>
      </c>
      <c r="CW18" s="40">
        <f>IF(SUM(CA18:CB18,CD18:CF18,CH18)-CC18-CG18&gt;0,SUM(CA18:CB18,CD18:CF18,CH18)-CC18-CG18,"")</f>
        <v>51.699999999999996</v>
      </c>
      <c r="CX18" s="40">
        <f>IF(SUM(CI18:CJ18,CL18)-CK18&gt;0,SUM(CI18:CJ18,CL18)-CK18,"")</f>
        <v>20.2</v>
      </c>
      <c r="CY18" s="40">
        <f>IF(SUM(CB18,CF18,CJ18)&gt;0,SUM(CB18,CF18,CJ18),"")</f>
        <v>18</v>
      </c>
      <c r="CZ18" s="40">
        <f>IF(SUM(CW18,CX18)&gt;0,SUM(CW18,CX18),"")</f>
        <v>71.899999999999991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71.899999999999991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>
        <v>18.399999999999999</v>
      </c>
      <c r="IR18" s="18">
        <v>8.4</v>
      </c>
      <c r="IS18" s="18">
        <v>0.8</v>
      </c>
      <c r="IT18" s="18">
        <v>0</v>
      </c>
      <c r="IU18" s="18">
        <v>17.2</v>
      </c>
      <c r="IV18" s="18">
        <v>3.6</v>
      </c>
      <c r="IW18" s="18">
        <v>0</v>
      </c>
      <c r="IX18" s="18">
        <v>0</v>
      </c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>
        <f>IF(SUM(IR18,IV18)&gt;0,SUM(IR18,IV18),"")</f>
        <v>12</v>
      </c>
      <c r="JL18" s="11">
        <f>IF(SUM(IQ18:IR18,IT18:IV18,IX18)-IS18-IW18&gt;0,SUM(IQ18:IR18,IT18:IV18,IX18)-IS18-IW18,"")</f>
        <v>46.800000000000004</v>
      </c>
      <c r="JM18" s="11" t="str">
        <f>IF(SUM(IY18:IZ18,JB18)-JA18&gt;0,SUM(IY18:IZ18,JB18)-JA18,"")</f>
        <v/>
      </c>
      <c r="JN18" s="11">
        <f>IF(SUM(IR18,IV18,IZ18)&gt;0,SUM(IR18,IV18,IZ18),"")</f>
        <v>12</v>
      </c>
      <c r="JO18" s="11">
        <f>IF(SUM(JL18,JM18)&gt;0,SUM(JL18,JM18),"")</f>
        <v>46.800000000000004</v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>
        <f>IF(SUM(JL18,JM18,JQ18)&gt;0,SUM(JL18,JM18,JQ18),"")</f>
        <v>46.800000000000004</v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17.45</v>
      </c>
      <c r="TL18" s="26">
        <f>IF($CU18="P",CB18,(CB18+AY18)/2)</f>
        <v>8.1999999999999993</v>
      </c>
      <c r="TM18" s="26">
        <f>IF($CU18="P",CC18,(CC18+AZ18)/2)</f>
        <v>0.4</v>
      </c>
      <c r="TN18" s="26">
        <f>IF($CU18="P",CD18,(CD18+BA18)/2)</f>
        <v>0.3</v>
      </c>
      <c r="TO18" s="26">
        <f>IF($CU18="P",CE18,(CE18+BB18)/2)</f>
        <v>18.049999999999997</v>
      </c>
      <c r="TP18" s="26">
        <f>IF($CU18="P",CF18,(CF18+BC18)/2)</f>
        <v>6.8</v>
      </c>
      <c r="TQ18" s="26">
        <f>IF($CU18="P",CG18,(CG18+BD18)/2)</f>
        <v>0.1</v>
      </c>
      <c r="TR18" s="26">
        <f>IF($CU18="P",CH18,(CH18+BE18)/2)</f>
        <v>0</v>
      </c>
      <c r="TS18" s="26">
        <f>IF($CU18="P",CI18,(CI18+BF18)/2)</f>
        <v>17.7</v>
      </c>
      <c r="TT18" s="26">
        <f>IF($CU18="P",CJ18,(CJ18+BG18)/2)</f>
        <v>4.5999999999999996</v>
      </c>
      <c r="TU18" s="26">
        <f>IF($CU18="P",CK18,(CK18+BH18)/2)</f>
        <v>0.4</v>
      </c>
      <c r="TV18" s="26">
        <f>IF($CU18="P",CL18,(CL18+BI18)/2)</f>
        <v>0</v>
      </c>
      <c r="TW18" s="26">
        <f>IF($CU18="P",CM18,(CM18+BJ18)/2)</f>
        <v>0</v>
      </c>
      <c r="TX18" s="26">
        <f>IF($CU18="P",CN18,(CN18+BK18)/2)</f>
        <v>0</v>
      </c>
      <c r="TY18" s="26">
        <f>IF($CU18="P",CO18,(CO18+BL18)/2)</f>
        <v>0</v>
      </c>
      <c r="TZ18" s="26">
        <f>IF($CU18="P",CP18,(CP18+BM18)/2)</f>
        <v>0</v>
      </c>
      <c r="UA18" s="26">
        <f>IF($CU18="P",CQ18,(CQ18+BN18)/2)</f>
        <v>0</v>
      </c>
      <c r="UB18" s="26">
        <f>IF($CU18="P",CR18,(CR18+BO18)/2)</f>
        <v>0</v>
      </c>
      <c r="UC18" s="26">
        <f>IF($CU18="P",CS18,(CS18+BP18)/2)</f>
        <v>0</v>
      </c>
      <c r="UD18" s="26">
        <f>IF($CU18="P",CT18,(CT18+BQ18)/2)</f>
        <v>0</v>
      </c>
      <c r="UE18" s="28" t="s">
        <v>55</v>
      </c>
      <c r="UF18" s="11">
        <f>IF(SUM(TL18,TP18)&gt;0,SUM(TL18,TP18),"")</f>
        <v>15</v>
      </c>
      <c r="UG18" s="11">
        <f>IF(SUM(TK18:TL18,TN18:TP18,TR18)-TM18-TQ18&gt;0,SUM(TK18:TL18,TN18:TP18,TR18)-TM18-TQ18,"")</f>
        <v>50.3</v>
      </c>
      <c r="UH18" s="11">
        <f>IF(SUM(TS18:TT18,TV18)-TU18&gt;0,SUM(TS18:TT18,TV18)-TU18,"")</f>
        <v>21.9</v>
      </c>
      <c r="UI18" s="11">
        <f>IF(SUM(TL18,TP18,TT18)&gt;0,SUM(TL18,TP18,TT18),"")</f>
        <v>19.600000000000001</v>
      </c>
      <c r="UJ18" s="11">
        <f>IF(SUM(UG18,UH18)&gt;0,SUM(UG18,UH18),"")</f>
        <v>72.199999999999989</v>
      </c>
      <c r="UK18" s="11" t="str">
        <f>IF(SUM(TX18,UB18)&gt;0,SUM(TX18,UB18),"")</f>
        <v/>
      </c>
      <c r="UL18" s="11" t="str">
        <f>IF(SUM(TW18:TX18,TZ18:UB18,UD18)-SUM(TY18,UC18)&gt;0,SUM(TW18:TX18,TZ18:UB18,UD18)-SUM(TY18,UC18),"")</f>
        <v/>
      </c>
      <c r="UM18" s="11">
        <f>IF(SUM(UG18,UH18,UL18)&gt;0,SUM(UG18,UH18,UL18),"")</f>
        <v>72.199999999999989</v>
      </c>
    </row>
    <row r="19" spans="1:559" x14ac:dyDescent="0.2">
      <c r="A19" s="4" t="str" cm="1">
        <f t="array" ref="A19">IF(AND(H19&lt;&gt;"",H19&lt;&gt;"No DD"),SUMPRODUCT((H$4:H$31&lt;&gt;"")*(H$4:H$31&lt;&gt;"No DD")*(E$4:E$31&gt;E19))+1,IF(H19="No DD",SUMPRODUCT((H$4:H$31="No DD")*(E$4:E$31&gt;E19))+1+SUMPRODUCT((H$4:H$31&lt;&gt;"")*(H$4:H$31&lt;&gt;"No DD")),""))</f>
        <v/>
      </c>
      <c r="B19" s="5" t="s">
        <v>75</v>
      </c>
      <c r="C19" s="4" t="s">
        <v>74</v>
      </c>
      <c r="D19" s="4">
        <v>2001</v>
      </c>
      <c r="E19" s="9">
        <f>SUM(J19:R19)+SUM(J19:O19)*0.0000001+SUM(J19)*0.0000000000001</f>
        <v>178.25001277500516</v>
      </c>
      <c r="F19" s="3" t="str">
        <f>IF(OR(AND(AP19&gt;=AW$33,AQ19&gt;=AW$37,AP19&lt;&gt;"",AO19=""),AND(AU19&gt;=AW$33,AV19&gt;=AW$37,AU19&lt;&gt;"",AO19=""),AND(BS19&gt;=BZ$33,BT19&gt;=BZ$37,BS19&lt;&gt;"",BR19=""),AND(BX19&gt;=BZ$33,BY19&gt;=BZ$37,BX19&lt;&gt;"",BR19=""),AND(CV19&gt;=DC$33,CW19&gt;=DC$37,CV19&lt;&gt;"",CU19=""),AND(DA19&gt;=DC$33,DB19&gt;=DC$37,DA19&lt;&gt;""),AND(EA19&gt;=EH$33,EB19&gt;=EH$37,EA19&lt;&gt;""),AND(EF19&gt;=EH$33,EG19&gt;=EH$37,EF19&lt;&gt;""),AND(FC19&gt;=FJ$33,FD19&gt;=FJ$37,FC19&lt;&gt;""),AND(FH19&gt;=FJ$33,FI19&gt;=FJ$37,FH19&lt;&gt;""),AND(GE19&gt;=GL$33,GF19&gt;=GL$37,GE19&lt;&gt;""),AND(GJ19&gt;=GL$33,GK19&gt;=GL$37,GJ19&lt;&gt;""),AND(HG19&gt;=HN$33,HH19&gt;=HN$37,HG19&lt;&gt;""),AND(HL19&gt;=HN$33,HM19&gt;=HN$37,HL19&lt;&gt;""),AND(II19&gt;=IP$33,IJ19&gt;=IP$37,II19&lt;&gt;""),AND(IN19&gt;=IP$33,IO19&gt;=IP$37,IN19&lt;&gt;""),AND(JK19&gt;=JR$33,JL19&gt;=JR$37,JK19&lt;&gt;""),AND(JP19&gt;=JR$33,JQ19&gt;=JR$37,JP19&lt;&gt;""),AND(KM19&gt;=KT$33,KN19&gt;=KT$37,KM19&lt;&gt;""),AND(KR19&gt;=KT$33,KS19&gt;=KT$37,KR19&lt;&gt;""),AND(LO19&gt;=LV$33,LP19&gt;=LV$37,LO19&lt;&gt;""),AND(LT19&gt;=LV$33,LU19&gt;=LV$37,LT19&lt;&gt;""),AND(MQ19&gt;=MX$33,MR19&gt;=MX$37,MQ19&lt;&gt;""),AND(MV19&gt;=MX$33,MW19&gt;=MX$37,MV19&lt;&gt;""),AND(NS19&gt;=NZ$33,NT19&gt;=NZ$37,NS19&lt;&gt;""),AND(NX19&gt;=NZ$33,NY19&gt;=NZ$37,NX19&lt;&gt;""),AND(OU19&gt;=PB$33,OV19&gt;=PB$37,OU19&lt;&gt;""),AND(OZ19&gt;=PB$33,PA19&gt;=PB$37,OZ19&lt;&gt;""),AND(PW19&gt;=QD$33,PX19&gt;=QD$37,PW19&lt;&gt;""),AND(QB19&gt;=QD$33,QC19&gt;=QD$37,QB19&lt;&gt;""),AND(QY19&gt;=RF$33,QZ19&gt;=RF$37,QY19&lt;&gt;""),AND(RD19&gt;=RF$33,RE19&gt;=RF$37,RD19&lt;&gt;""),AND(SA19&gt;=SH$33,SB19&gt;=SH$37,SA19&lt;&gt;""),AND(SF19&gt;=SH$33,SG19&gt;=SH$37,SF19&lt;&gt;""),AND(TC19&gt;=TJ$33,TD19&gt;=TJ$37,TC19&lt;&gt;""),AND(TI19&gt;=TJ$33,TJ19&gt;=TJ$37,TI19&lt;&gt;"")),"P","")</f>
        <v/>
      </c>
      <c r="G19" s="3" t="str">
        <f>IF(OR(AND(AQ19&gt;=AW$37,AQ19&lt;&gt;"",AO19=""),AND(AV19&gt;=AW$37,AV19&lt;&gt;"",AO19=""),AND(BT19&gt;=BZ$37,BT19&lt;&gt;"",BR19=""),AND(BY19&gt;=BZ$37,BY19&lt;&gt;"",BR19=""),AND(CW19&gt;=DC$37,CW19&lt;&gt;"",CU19=""),AND(DB19&gt;=DC$37,DB19&lt;&gt;"",CU19=""),AND(EB19&gt;=EH$37,EB19&lt;&gt;""),AND(EG19&gt;=EH$37,EG19&lt;&gt;""),AND(FD19&gt;=FJ$37,FD19&lt;&gt;""),AND(FI19&gt;=FJ$37,FI19&lt;&gt;""),AND(GF19&gt;=GL$37,GF19&lt;&gt;""),AND(GK19&gt;=GL$37,GK19&lt;&gt;""),AND(HH19&gt;=HN$37,HH19&lt;&gt;""),AND(HM19&gt;=HN$37,HM19&lt;&gt;""),AND(IJ19&gt;=IP$37,IJ19&lt;&gt;""),AND(IO19&gt;=IP$37,IO19&lt;&gt;""),AND(JL19&gt;=JR$37,JL19&lt;&gt;""),AND(JQ19&gt;=JR$37,JQ19&lt;&gt;""),AND(KN19&gt;=KT$37,KN19&lt;&gt;""),AND(KS19&gt;=KT$37,KS19&lt;&gt;""),AND(LP19&gt;=LV$37,LP19&lt;&gt;""),AND(LU19&gt;=LV$37,LU19&lt;&gt;""),AND(MR19&gt;=MX$37,MR19&lt;&gt;""),AND(MW19&gt;=MX$37,MW19&lt;&gt;""),AND(NT19&gt;=NZ$37,NT19&lt;&gt;""),AND(NY19&gt;=NZ$37,NY19&lt;&gt;""),AND(OV19&gt;=PB$37,OV19&lt;&gt;""),AND(PA19&gt;=PB$37,PA19&lt;&gt;""),AND(PX19&gt;=QD$37,PX19&lt;&gt;""),AND(QC19&gt;=QD$37,QC19&lt;&gt;""),AND(QZ19&gt;=RF$37,QZ19&lt;&gt;""),AND(RE19&gt;=RF$37,RE19&lt;&gt;""),AND(SB19&gt;=SH$37,SB19&lt;&gt;""),AND(SG19&gt;=SH$37,SG19&lt;&gt;""),AND(TD19&gt;=TJ$37,TD19&lt;&gt;""),AND(TJ19&gt;=TJ$37,TJ19&lt;&gt;"")),"P","")</f>
        <v/>
      </c>
      <c r="H19" s="36" t="str">
        <f>IF(AND(G19="P",F19=""),"No DD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,AND(RB19&gt;=RF$36,RC19&gt;=RF$40,RB19&lt;&gt;""),AND(SD19&gt;=SH$36,SE19&gt;=SH$40,SD19&lt;&gt;""),AND(TF19&gt;=TJ$36,TG19&gt;=TJ$40,TF19&lt;&gt;"")),"Merit",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,AND(RB19&gt;=RF$35,RC19&gt;=RF$39,RB19&lt;&gt;""),AND(SD19&gt;=SH$35,SE19&gt;=SH$39,SD19&lt;&gt;""),AND(TF19&gt;=TJ$35,TG19&gt;=TJ$39,TF19&lt;&gt;"")),"Excellence",IF(I19="P","Worlds Team",IF(F19="P","National Team","")))))</f>
        <v/>
      </c>
      <c r="I19" s="3" t="str">
        <f>IF(OR(AND(AS19&gt;=AW$34,AT19&gt;=AW$38,AS19&lt;&gt;"",AO19=""),AND(BV19&gt;=BZ$34,BW19&gt;=BZ$38,BV19&lt;&gt;"",BR19=""),AND(CY19&gt;=DC$34,CZ19&gt;=DC$38,CY19&lt;&gt;"",CU19=""),AND(ED19&gt;=EH$34,EE19&gt;=EH$38,ED19&lt;&gt;""),AND(FF19&gt;=FJ$34,FG19&gt;=FJ$38,FF19&lt;&gt;""),AND(GH19&gt;=GL$34,GI19&gt;=GL$38,GH19&lt;&gt;""),AND(HJ19&gt;=HN$34,HK19&gt;=HN$38,HJ19&lt;&gt;""),AND(IL19&gt;=IP$34,IM19&gt;=IP$38,IL19&lt;&gt;""),AND(JN19&gt;=JR$34,JO19&gt;=JR$38,JN19&lt;&gt;""),AND(KP19&gt;=KT$34,KQ19&gt;=KT$38,KP19&lt;&gt;""),AND(LR19&gt;=LV$34,LS19&gt;=LV$38,LR19&lt;&gt;""),AND(MT19&gt;=MX$34,MU19&gt;=MX$38,MT19&lt;&gt;""),AND(NV19&gt;=NZ$34,NW19&gt;=NZ$38,NV19&lt;&gt;""),AND(OX19&gt;=PB$34,OY19&gt;=PB$38,OX19&lt;&gt;""),AND(PZ19&gt;=QD$34,QA19&gt;=QD$38,PZ19&lt;&gt;""),AND(RB19&gt;=RF$34,RC19&gt;=RF$38,RB19&lt;&gt;""),AND(SD19&gt;=SH$34,SE19&gt;=SH$38,SD19&lt;&gt;""),AND(TF19&gt;=TJ$34,TG19&gt;=TJ$38,TF19&lt;&gt;"")),"P","")</f>
        <v/>
      </c>
      <c r="J19" s="8">
        <f>IF(COUNT(AQ19,BT19,CW19)&gt;0,LARGE((AQ19,BT19,CW19),1),0)</f>
        <v>51.649999999999991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50.2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25.900000000000002</v>
      </c>
      <c r="O19" s="8" t="str">
        <f>IF(N19=0,"",IF(N19=CX19,$CA$1,IF(N19=BU19,$AX$1,IF(N19=AR19,$U$1,""))))</f>
        <v>2024 Nationals</v>
      </c>
      <c r="P19" s="8">
        <f>IF(MAX(AV19,BY19,DB19)&gt;0,MAX(AV19,BY19,DB19),0)</f>
        <v>50.5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17.75</v>
      </c>
      <c r="V19" s="19">
        <v>7.8000000000000007</v>
      </c>
      <c r="W19" s="19">
        <v>0.2</v>
      </c>
      <c r="X19" s="19">
        <v>0</v>
      </c>
      <c r="Y19" s="19">
        <v>18.8</v>
      </c>
      <c r="Z19" s="19">
        <v>7.1999999999999993</v>
      </c>
      <c r="AA19" s="19">
        <v>0</v>
      </c>
      <c r="AB19" s="19">
        <v>0.3</v>
      </c>
      <c r="AC19" s="19">
        <v>18.25</v>
      </c>
      <c r="AD19" s="19">
        <v>5.4</v>
      </c>
      <c r="AE19" s="19">
        <v>0.3</v>
      </c>
      <c r="AF19" s="19">
        <v>0.15</v>
      </c>
      <c r="AG19" s="19">
        <v>9.25</v>
      </c>
      <c r="AH19" s="19">
        <v>3.4</v>
      </c>
      <c r="AI19" s="19">
        <v>0.1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7" t="s">
        <v>55</v>
      </c>
      <c r="AP19" s="40">
        <f>IF(SUM(V19,Z19)&gt;0,SUM(V19,Z19),"")</f>
        <v>15</v>
      </c>
      <c r="AQ19" s="40">
        <f>IF(SUM(U19:V19,X19:Z19,AB19)-W19-AA19&gt;0,SUM(U19:V19,X19:Z19,AB19)-W19-AA19,"")</f>
        <v>51.649999999999991</v>
      </c>
      <c r="AR19" s="40">
        <f>IF(SUM(AC19:AD19,AF19)-AE19&gt;0,SUM(AC19:AD19,AF19)-AE19,"")</f>
        <v>23.499999999999996</v>
      </c>
      <c r="AS19" s="40">
        <f>IF(SUM(V19,Z19,AD19)&gt;0,SUM(V19,Z19,AD19),"")</f>
        <v>20.399999999999999</v>
      </c>
      <c r="AT19" s="40">
        <f>IF(SUM(AQ19,AR19)&gt;0,SUM(AQ19,AR19),"")</f>
        <v>75.149999999999991</v>
      </c>
      <c r="AU19" s="40">
        <f>IF(SUM(AH19,AL19)&gt;0,SUM(AH19,AL19),"")</f>
        <v>3.4</v>
      </c>
      <c r="AV19" s="40">
        <f>IF(SUM(AG19:AH19,AJ19:AL19,AN19)-SUM(AI19,AM19)&gt;0,SUM(AG19:AH19,AJ19:AL19,AN19)-SUM(AI19,AM19),"")</f>
        <v>12.55</v>
      </c>
      <c r="AW19" s="40">
        <f>IF(SUM(AQ19,AR19,AV19)&gt;0,SUM(AQ19,AR19,AV19),"")</f>
        <v>87.699999999999989</v>
      </c>
      <c r="AX19" s="18">
        <v>18.5</v>
      </c>
      <c r="AY19" s="18">
        <v>8.4</v>
      </c>
      <c r="AZ19" s="18">
        <v>0.2</v>
      </c>
      <c r="BA19" s="18">
        <v>0</v>
      </c>
      <c r="BB19" s="18">
        <v>17.399999999999999</v>
      </c>
      <c r="BC19" s="18">
        <v>4.8</v>
      </c>
      <c r="BD19" s="18">
        <v>0</v>
      </c>
      <c r="BE19" s="18">
        <v>0.3</v>
      </c>
      <c r="BF19" s="18">
        <v>18.600000000000001</v>
      </c>
      <c r="BG19" s="18">
        <v>6.4</v>
      </c>
      <c r="BH19" s="18">
        <v>0.2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13.2</v>
      </c>
      <c r="BT19" s="11">
        <f>IF(SUM(AX19:AY19,BA19:BC19,BE19)-AZ19-BD19&gt;0,SUM(AX19:AY19,BA19:BC19,BE19)-AZ19-BD19,"")</f>
        <v>49.199999999999989</v>
      </c>
      <c r="BU19" s="11">
        <f>IF(SUM(BF19:BG19,BI19)-BH19&gt;0,SUM(BF19:BG19,BI19)-BH19,"")</f>
        <v>24.8</v>
      </c>
      <c r="BV19" s="11">
        <f>IF(SUM(AY19,BC19,BG19)&gt;0,SUM(AY19,BC19,BG19),"")</f>
        <v>19.600000000000001</v>
      </c>
      <c r="BW19" s="11">
        <f>IF(SUM(BT19,BU19)&gt;0,SUM(BT19,BU19),"")</f>
        <v>73.999999999999986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73.999999999999986</v>
      </c>
      <c r="CA19" s="19">
        <v>18.8</v>
      </c>
      <c r="CB19" s="19">
        <v>6.8</v>
      </c>
      <c r="CC19" s="19">
        <v>0.2</v>
      </c>
      <c r="CD19" s="19">
        <v>0</v>
      </c>
      <c r="CE19" s="19">
        <v>18.8</v>
      </c>
      <c r="CF19" s="19">
        <v>6.8</v>
      </c>
      <c r="CG19" s="19">
        <v>0.8</v>
      </c>
      <c r="CH19" s="19">
        <v>0</v>
      </c>
      <c r="CI19" s="19">
        <v>18.600000000000001</v>
      </c>
      <c r="CJ19" s="19">
        <v>8</v>
      </c>
      <c r="CK19" s="19">
        <v>1</v>
      </c>
      <c r="CL19" s="19">
        <v>0.3</v>
      </c>
      <c r="CM19" s="19">
        <v>18.899999999999999</v>
      </c>
      <c r="CN19" s="19">
        <v>6</v>
      </c>
      <c r="CO19" s="19">
        <v>0.2</v>
      </c>
      <c r="CP19" s="19">
        <v>0</v>
      </c>
      <c r="CQ19" s="19">
        <v>18.600000000000001</v>
      </c>
      <c r="CR19" s="19">
        <v>7.2</v>
      </c>
      <c r="CS19" s="19">
        <v>0</v>
      </c>
      <c r="CT19" s="19">
        <v>0</v>
      </c>
      <c r="CU19" s="27"/>
      <c r="CV19" s="40">
        <f>IF(SUM(CB19,CF19)&gt;0,SUM(CB19,CF19),"")</f>
        <v>13.6</v>
      </c>
      <c r="CW19" s="40">
        <f>IF(SUM(CA19:CB19,CD19:CF19,CH19)-CC19-CG19&gt;0,SUM(CA19:CB19,CD19:CF19,CH19)-CC19-CG19,"")</f>
        <v>50.2</v>
      </c>
      <c r="CX19" s="40">
        <f>IF(SUM(CI19:CJ19,CL19)-CK19&gt;0,SUM(CI19:CJ19,CL19)-CK19,"")</f>
        <v>25.900000000000002</v>
      </c>
      <c r="CY19" s="40">
        <f>IF(SUM(CB19,CF19,CJ19)&gt;0,SUM(CB19,CF19,CJ19),"")</f>
        <v>21.6</v>
      </c>
      <c r="CZ19" s="40">
        <f>IF(SUM(CW19,CX19)&gt;0,SUM(CW19,CX19),"")</f>
        <v>76.100000000000009</v>
      </c>
      <c r="DA19" s="40">
        <f>IF(SUM(CN19,CR19)&gt;0,SUM(CN19,CR19),"")</f>
        <v>13.2</v>
      </c>
      <c r="DB19" s="40">
        <f>IF(SUM(CM19:CN19,CP19:CR19,CT19)-SUM(CO19,CS19)&gt;0,SUM(CM19:CN19,CP19:CR19,CT19)-SUM(CO19,CS19),"")</f>
        <v>50.5</v>
      </c>
      <c r="DC19" s="40">
        <f>IF(SUM(CW19,CX19,DB19)&gt;0,SUM(CW19,CX19,DB19),"")</f>
        <v>126.60000000000001</v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18.649999999999999</v>
      </c>
      <c r="TL19" s="26">
        <f>IF($CU19="P",CB19,(CB19+AY19)/2)</f>
        <v>7.6</v>
      </c>
      <c r="TM19" s="26">
        <f>IF($CU19="P",CC19,(CC19+AZ19)/2)</f>
        <v>0.2</v>
      </c>
      <c r="TN19" s="26">
        <f>IF($CU19="P",CD19,(CD19+BA19)/2)</f>
        <v>0</v>
      </c>
      <c r="TO19" s="26">
        <f>IF($CU19="P",CE19,(CE19+BB19)/2)</f>
        <v>18.100000000000001</v>
      </c>
      <c r="TP19" s="26">
        <f>IF($CU19="P",CF19,(CF19+BC19)/2)</f>
        <v>5.8</v>
      </c>
      <c r="TQ19" s="26">
        <f>IF($CU19="P",CG19,(CG19+BD19)/2)</f>
        <v>0.4</v>
      </c>
      <c r="TR19" s="26">
        <f>IF($CU19="P",CH19,(CH19+BE19)/2)</f>
        <v>0.15</v>
      </c>
      <c r="TS19" s="26">
        <f>IF($CU19="P",CI19,(CI19+BF19)/2)</f>
        <v>18.600000000000001</v>
      </c>
      <c r="TT19" s="26">
        <f>IF($CU19="P",CJ19,(CJ19+BG19)/2)</f>
        <v>7.2</v>
      </c>
      <c r="TU19" s="26">
        <f>IF($CU19="P",CK19,(CK19+BH19)/2)</f>
        <v>0.6</v>
      </c>
      <c r="TV19" s="26">
        <f>IF($CU19="P",CL19,(CL19+BI19)/2)</f>
        <v>0.15</v>
      </c>
      <c r="TW19" s="26">
        <f>IF($CU19="P",CM19,(CM19+BJ19)/2)</f>
        <v>9.4499999999999993</v>
      </c>
      <c r="TX19" s="26">
        <f>IF($CU19="P",CN19,(CN19+BK19)/2)</f>
        <v>3</v>
      </c>
      <c r="TY19" s="26">
        <f>IF($CU19="P",CO19,(CO19+BL19)/2)</f>
        <v>0.1</v>
      </c>
      <c r="TZ19" s="26">
        <f>IF($CU19="P",CP19,(CP19+BM19)/2)</f>
        <v>0</v>
      </c>
      <c r="UA19" s="26">
        <f>IF($CU19="P",CQ19,(CQ19+BN19)/2)</f>
        <v>9.3000000000000007</v>
      </c>
      <c r="UB19" s="26">
        <f>IF($CU19="P",CR19,(CR19+BO19)/2)</f>
        <v>3.6</v>
      </c>
      <c r="UC19" s="26">
        <f>IF($CU19="P",CS19,(CS19+BP19)/2)</f>
        <v>0</v>
      </c>
      <c r="UD19" s="26">
        <f>IF($CU19="P",CT19,(CT19+BQ19)/2)</f>
        <v>0</v>
      </c>
      <c r="UE19" s="28" t="s">
        <v>55</v>
      </c>
      <c r="UF19" s="11">
        <f>IF(SUM(TL19,TP19)&gt;0,SUM(TL19,TP19),"")</f>
        <v>13.399999999999999</v>
      </c>
      <c r="UG19" s="11">
        <f>IF(SUM(TK19:TL19,TN19:TP19,TR19)-TM19-TQ19&gt;0,SUM(TK19:TL19,TN19:TP19,TR19)-TM19-TQ19,"")</f>
        <v>49.699999999999996</v>
      </c>
      <c r="UH19" s="11">
        <f>IF(SUM(TS19:TT19,TV19)-TU19&gt;0,SUM(TS19:TT19,TV19)-TU19,"")</f>
        <v>25.349999999999998</v>
      </c>
      <c r="UI19" s="11">
        <f>IF(SUM(TL19,TP19,TT19)&gt;0,SUM(TL19,TP19,TT19),"")</f>
        <v>20.599999999999998</v>
      </c>
      <c r="UJ19" s="11">
        <f>IF(SUM(UG19,UH19)&gt;0,SUM(UG19,UH19),"")</f>
        <v>75.05</v>
      </c>
      <c r="UK19" s="11">
        <f>IF(SUM(TX19,UB19)&gt;0,SUM(TX19,UB19),"")</f>
        <v>6.6</v>
      </c>
      <c r="UL19" s="11">
        <f>IF(SUM(TW19:TX19,TZ19:UB19,UD19)-SUM(TY19,UC19)&gt;0,SUM(TW19:TX19,TZ19:UB19,UD19)-SUM(TY19,UC19),"")</f>
        <v>25.25</v>
      </c>
      <c r="UM19" s="11">
        <f>IF(SUM(UG19,UH19,UL19)&gt;0,SUM(UG19,UH19,UL19),"")</f>
        <v>100.3</v>
      </c>
    </row>
    <row r="20" spans="1:559" x14ac:dyDescent="0.2">
      <c r="A20" s="4" t="str" cm="1">
        <f t="array" ref="A20">IF(AND(H20&lt;&gt;"",H20&lt;&gt;"No DD"),SUMPRODUCT((H$4:H$31&lt;&gt;"")*(H$4:H$31&lt;&gt;"No DD")*(E$4:E$31&gt;E20))+1,IF(H20="No DD",SUMPRODUCT((H$4:H$31="No DD")*(E$4:E$31&gt;E20))+1+SUMPRODUCT((H$4:H$31&lt;&gt;"")*(H$4:H$31&lt;&gt;"No DD")),""))</f>
        <v/>
      </c>
      <c r="B20" s="5" t="s">
        <v>124</v>
      </c>
      <c r="C20" s="4" t="s">
        <v>5</v>
      </c>
      <c r="D20" s="4">
        <v>1999</v>
      </c>
      <c r="E20" s="9">
        <f>SUM(J20:R20)+SUM(J20:O20)*0.0000001+SUM(J20)*0.0000000000001</f>
        <v>177.10000767000508</v>
      </c>
      <c r="F20" s="3" t="str">
        <f>IF(OR(AND(AP20&gt;=AW$33,AQ20&gt;=AW$37,AP20&lt;&gt;"",AO20=""),AND(AU20&gt;=AW$33,AV20&gt;=AW$37,AU20&lt;&gt;"",AO20=""),AND(BS20&gt;=BZ$33,BT20&gt;=BZ$37,BS20&lt;&gt;"",BR20=""),AND(BX20&gt;=BZ$33,BY20&gt;=BZ$37,BX20&lt;&gt;"",BR20=""),AND(CV20&gt;=DC$33,CW20&gt;=DC$37,CV20&lt;&gt;"",CU20=""),AND(DA20&gt;=DC$33,DB20&gt;=DC$37,DA20&lt;&gt;""),AND(EA20&gt;=EH$33,EB20&gt;=EH$37,EA20&lt;&gt;""),AND(EF20&gt;=EH$33,EG20&gt;=EH$37,EF20&lt;&gt;""),AND(FC20&gt;=FJ$33,FD20&gt;=FJ$37,FC20&lt;&gt;""),AND(FH20&gt;=FJ$33,FI20&gt;=FJ$37,FH20&lt;&gt;""),AND(GE20&gt;=GL$33,GF20&gt;=GL$37,GE20&lt;&gt;""),AND(GJ20&gt;=GL$33,GK20&gt;=GL$37,GJ20&lt;&gt;""),AND(HG20&gt;=HN$33,HH20&gt;=HN$37,HG20&lt;&gt;""),AND(HL20&gt;=HN$33,HM20&gt;=HN$37,HL20&lt;&gt;""),AND(II20&gt;=IP$33,IJ20&gt;=IP$37,II20&lt;&gt;""),AND(IN20&gt;=IP$33,IO20&gt;=IP$37,IN20&lt;&gt;""),AND(JK20&gt;=JR$33,JL20&gt;=JR$37,JK20&lt;&gt;""),AND(JP20&gt;=JR$33,JQ20&gt;=JR$37,JP20&lt;&gt;""),AND(KM20&gt;=KT$33,KN20&gt;=KT$37,KM20&lt;&gt;""),AND(KR20&gt;=KT$33,KS20&gt;=KT$37,KR20&lt;&gt;""),AND(LO20&gt;=LV$33,LP20&gt;=LV$37,LO20&lt;&gt;""),AND(LT20&gt;=LV$33,LU20&gt;=LV$37,LT20&lt;&gt;""),AND(MQ20&gt;=MX$33,MR20&gt;=MX$37,MQ20&lt;&gt;""),AND(MV20&gt;=MX$33,MW20&gt;=MX$37,MV20&lt;&gt;""),AND(NS20&gt;=NZ$33,NT20&gt;=NZ$37,NS20&lt;&gt;""),AND(NX20&gt;=NZ$33,NY20&gt;=NZ$37,NX20&lt;&gt;""),AND(OU20&gt;=PB$33,OV20&gt;=PB$37,OU20&lt;&gt;""),AND(OZ20&gt;=PB$33,PA20&gt;=PB$37,OZ20&lt;&gt;""),AND(PW20&gt;=QD$33,PX20&gt;=QD$37,PW20&lt;&gt;""),AND(QB20&gt;=QD$33,QC20&gt;=QD$37,QB20&lt;&gt;""),AND(QY20&gt;=RF$33,QZ20&gt;=RF$37,QY20&lt;&gt;""),AND(RD20&gt;=RF$33,RE20&gt;=RF$37,RD20&lt;&gt;""),AND(SA20&gt;=SH$33,SB20&gt;=SH$37,SA20&lt;&gt;""),AND(SF20&gt;=SH$33,SG20&gt;=SH$37,SF20&lt;&gt;""),AND(TC20&gt;=TJ$33,TD20&gt;=TJ$37,TC20&lt;&gt;""),AND(TI20&gt;=TJ$33,TJ20&gt;=TJ$37,TI20&lt;&gt;"")),"P","")</f>
        <v/>
      </c>
      <c r="G20" s="3" t="str">
        <f>IF(OR(AND(AQ20&gt;=AW$37,AQ20&lt;&gt;"",AO20=""),AND(AV20&gt;=AW$37,AV20&lt;&gt;"",AO20=""),AND(BT20&gt;=BZ$37,BT20&lt;&gt;"",BR20=""),AND(BY20&gt;=BZ$37,BY20&lt;&gt;"",BR20=""),AND(CW20&gt;=DC$37,CW20&lt;&gt;"",CU20=""),AND(DB20&gt;=DC$37,DB20&lt;&gt;"",CU20=""),AND(EB20&gt;=EH$37,EB20&lt;&gt;""),AND(EG20&gt;=EH$37,EG20&lt;&gt;""),AND(FD20&gt;=FJ$37,FD20&lt;&gt;""),AND(FI20&gt;=FJ$37,FI20&lt;&gt;""),AND(GF20&gt;=GL$37,GF20&lt;&gt;""),AND(GK20&gt;=GL$37,GK20&lt;&gt;""),AND(HH20&gt;=HN$37,HH20&lt;&gt;""),AND(HM20&gt;=HN$37,HM20&lt;&gt;""),AND(IJ20&gt;=IP$37,IJ20&lt;&gt;""),AND(IO20&gt;=IP$37,IO20&lt;&gt;""),AND(JL20&gt;=JR$37,JL20&lt;&gt;""),AND(JQ20&gt;=JR$37,JQ20&lt;&gt;""),AND(KN20&gt;=KT$37,KN20&lt;&gt;""),AND(KS20&gt;=KT$37,KS20&lt;&gt;""),AND(LP20&gt;=LV$37,LP20&lt;&gt;""),AND(LU20&gt;=LV$37,LU20&lt;&gt;""),AND(MR20&gt;=MX$37,MR20&lt;&gt;""),AND(MW20&gt;=MX$37,MW20&lt;&gt;""),AND(NT20&gt;=NZ$37,NT20&lt;&gt;""),AND(NY20&gt;=NZ$37,NY20&lt;&gt;""),AND(OV20&gt;=PB$37,OV20&lt;&gt;""),AND(PA20&gt;=PB$37,PA20&lt;&gt;""),AND(PX20&gt;=QD$37,PX20&lt;&gt;""),AND(QC20&gt;=QD$37,QC20&lt;&gt;""),AND(QZ20&gt;=RF$37,QZ20&lt;&gt;""),AND(RE20&gt;=RF$37,RE20&lt;&gt;""),AND(SB20&gt;=SH$37,SB20&lt;&gt;""),AND(SG20&gt;=SH$37,SG20&lt;&gt;""),AND(TD20&gt;=TJ$37,TD20&lt;&gt;""),AND(TJ20&gt;=TJ$37,TJ20&lt;&gt;"")),"P","")</f>
        <v/>
      </c>
      <c r="H20" s="36" t="str">
        <f>IF(AND(G20="P",F20=""),"No DD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,AND(RB20&gt;=RF$36,RC20&gt;=RF$40,RB20&lt;&gt;""),AND(SD20&gt;=SH$36,SE20&gt;=SH$40,SD20&lt;&gt;""),AND(TF20&gt;=TJ$36,TG20&gt;=TJ$40,TF20&lt;&gt;"")),"Merit",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,AND(RB20&gt;=RF$35,RC20&gt;=RF$39,RB20&lt;&gt;""),AND(SD20&gt;=SH$35,SE20&gt;=SH$39,SD20&lt;&gt;""),AND(TF20&gt;=TJ$35,TG20&gt;=TJ$39,TF20&lt;&gt;"")),"Excellence",IF(I20="P","Worlds Team",IF(F20="P","National Team","")))))</f>
        <v/>
      </c>
      <c r="I20" s="3" t="str">
        <f>IF(OR(AND(AS20&gt;=AW$34,AT20&gt;=AW$38,AS20&lt;&gt;"",AO20=""),AND(BV20&gt;=BZ$34,BW20&gt;=BZ$38,BV20&lt;&gt;"",BR20=""),AND(CY20&gt;=DC$34,CZ20&gt;=DC$38,CY20&lt;&gt;"",CU20=""),AND(ED20&gt;=EH$34,EE20&gt;=EH$38,ED20&lt;&gt;""),AND(FF20&gt;=FJ$34,FG20&gt;=FJ$38,FF20&lt;&gt;""),AND(GH20&gt;=GL$34,GI20&gt;=GL$38,GH20&lt;&gt;""),AND(HJ20&gt;=HN$34,HK20&gt;=HN$38,HJ20&lt;&gt;""),AND(IL20&gt;=IP$34,IM20&gt;=IP$38,IL20&lt;&gt;""),AND(JN20&gt;=JR$34,JO20&gt;=JR$38,JN20&lt;&gt;""),AND(KP20&gt;=KT$34,KQ20&gt;=KT$38,KP20&lt;&gt;""),AND(LR20&gt;=LV$34,LS20&gt;=LV$38,LR20&lt;&gt;""),AND(MT20&gt;=MX$34,MU20&gt;=MX$38,MT20&lt;&gt;""),AND(NV20&gt;=NZ$34,NW20&gt;=NZ$38,NV20&lt;&gt;""),AND(OX20&gt;=PB$34,OY20&gt;=PB$38,OX20&lt;&gt;""),AND(PZ20&gt;=QD$34,QA20&gt;=QD$38,PZ20&lt;&gt;""),AND(RB20&gt;=RF$34,RC20&gt;=RF$38,RB20&lt;&gt;""),AND(SD20&gt;=SH$34,SE20&gt;=SH$38,SD20&lt;&gt;""),AND(TF20&gt;=TJ$34,TG20&gt;=TJ$38,TF20&lt;&gt;"")),"P","")</f>
        <v/>
      </c>
      <c r="J20" s="8">
        <f>IF(COUNT(AQ20,BT20,CW20)&gt;0,LARGE((AQ20,BT20,CW20),1),0)</f>
        <v>50.9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0</v>
      </c>
      <c r="M20" s="8" t="str">
        <f>IF(K20=0,"",IF(AND(L20=J20,L20=AQ20,K20=BT20),$U$1,IF(AND(L20=J20,L20=AQ20,L20=CW20),$U$1,IF(AND(L20=J20,L20=CW20,L20=BT20),$AX$1,IF(L20=CW20,$CA$1,IF(L20=BT20,$AX$1,IF(L20=AQ20,$U$1,"")))))))</f>
        <v/>
      </c>
      <c r="N20" s="8">
        <f>IF(COUNT(AR20,BU20,CX20)&gt;0,LARGE((AR20,BU20,CX20),1),0)</f>
        <v>25.799999999999997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51.100000000000009</v>
      </c>
      <c r="Q20" s="8" t="str">
        <f>IF(P20=0,"",IF(P20=DB20,$CA$1,IF(P20=BY20,$AX$1,IF(P20=AV20,$U$1,""))))</f>
        <v>2023 Domestic 3rd Trial</v>
      </c>
      <c r="R20" s="8">
        <f>IF(MAX(DD20:DF20)&gt;0,MAX(DD20:DF20),"")</f>
        <v>49.3</v>
      </c>
      <c r="S20" s="11" t="str">
        <f>IF(R20="","",IF(R20=DD20,"("&amp;DD$2&amp;")",IF(R20=DE20,"("&amp;DE$2&amp;")",IF(R20=DF20,"("&amp;DF$2&amp;")"))))</f>
        <v>(Q1)</v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>2023 World Cup USA (Aug 5)</v>
      </c>
      <c r="U20" s="19">
        <v>18.600000000000001</v>
      </c>
      <c r="V20" s="19">
        <v>7.2</v>
      </c>
      <c r="W20" s="19">
        <v>0.6</v>
      </c>
      <c r="X20" s="19">
        <v>0</v>
      </c>
      <c r="Y20" s="19">
        <v>18.899999999999999</v>
      </c>
      <c r="Z20" s="19">
        <v>6.8</v>
      </c>
      <c r="AA20" s="19">
        <v>0</v>
      </c>
      <c r="AB20" s="19">
        <v>0</v>
      </c>
      <c r="AC20" s="19">
        <v>19.2</v>
      </c>
      <c r="AD20" s="19">
        <v>7.2</v>
      </c>
      <c r="AE20" s="19">
        <v>0.6</v>
      </c>
      <c r="AF20" s="19">
        <v>0</v>
      </c>
      <c r="AG20" s="19">
        <v>18.600000000000001</v>
      </c>
      <c r="AH20" s="19">
        <v>7.2</v>
      </c>
      <c r="AI20" s="19">
        <v>0.2</v>
      </c>
      <c r="AJ20" s="19">
        <v>0</v>
      </c>
      <c r="AK20" s="19">
        <v>18.899999999999999</v>
      </c>
      <c r="AL20" s="19">
        <v>7.2</v>
      </c>
      <c r="AM20" s="19">
        <v>0.6</v>
      </c>
      <c r="AN20" s="19">
        <v>0</v>
      </c>
      <c r="AO20" s="27"/>
      <c r="AP20" s="40">
        <f>IF(SUM(V20,Z20)&gt;0,SUM(V20,Z20),"")</f>
        <v>14</v>
      </c>
      <c r="AQ20" s="40">
        <f>IF(SUM(U20:V20,X20:Z20,AB20)-W20-AA20&gt;0,SUM(U20:V20,X20:Z20,AB20)-W20-AA20,"")</f>
        <v>50.9</v>
      </c>
      <c r="AR20" s="40">
        <f>IF(SUM(AC20:AD20,AF20)-AE20&gt;0,SUM(AC20:AD20,AF20)-AE20,"")</f>
        <v>25.799999999999997</v>
      </c>
      <c r="AS20" s="40">
        <f>IF(SUM(V20,Z20,AD20)&gt;0,SUM(V20,Z20,AD20),"")</f>
        <v>21.2</v>
      </c>
      <c r="AT20" s="40">
        <f>IF(SUM(AQ20,AR20)&gt;0,SUM(AQ20,AR20),"")</f>
        <v>76.699999999999989</v>
      </c>
      <c r="AU20" s="40">
        <f>IF(SUM(AH20,AL20)&gt;0,SUM(AH20,AL20),"")</f>
        <v>14.4</v>
      </c>
      <c r="AV20" s="40">
        <f>IF(SUM(AG20:AH20,AJ20:AL20,AN20)-SUM(AI20,AM20)&gt;0,SUM(AG20:AH20,AJ20:AL20,AN20)-SUM(AI20,AM20),"")</f>
        <v>51.100000000000009</v>
      </c>
      <c r="AW20" s="40">
        <f>IF(SUM(AQ20,AR20,AV20)&gt;0,SUM(AQ20,AR20,AV20),"")</f>
        <v>127.8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IF(SUM(CW20,CX20,DB20)&gt;0,SUM(CW20,CX20,DB20),"")</f>
        <v/>
      </c>
      <c r="DD20" s="51">
        <f>IF(MAX(EB20,FD20,GF20,HH20,IJ20,JL20,KN20,LP20,MR20,NT20,OV20,PX20,QZ20,SB20,TD20)-IF(L20="",0,L20)&gt;0.001,MAX(EB20,FD20,GF20,HH20,IJ20,JL20,KN20,LP20,MR20,NT20,OV20,PX20,QZ20,SB20,TD20)-IF(L20="",0,L20),"")</f>
        <v>49.3</v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>
        <v>18.5</v>
      </c>
      <c r="DH20" s="17">
        <v>7.2</v>
      </c>
      <c r="DI20" s="17">
        <v>0.8</v>
      </c>
      <c r="DJ20" s="17">
        <v>0</v>
      </c>
      <c r="DK20" s="17">
        <v>18.2</v>
      </c>
      <c r="DL20" s="17">
        <v>6.8</v>
      </c>
      <c r="DM20" s="17">
        <v>0.6</v>
      </c>
      <c r="DN20" s="17">
        <v>0</v>
      </c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>
        <f>IF(SUM(DH20,DL20)&gt;0,SUM(DH20,DL20),"")</f>
        <v>14</v>
      </c>
      <c r="EB20" s="40">
        <f>IF(SUM(DG20:DH20,DJ20:DL20,DN20)-DI20-DM20&gt;0,SUM(DG20:DH20,DJ20:DL20,DN20)-DI20-DM20,"")</f>
        <v>49.3</v>
      </c>
      <c r="EC20" s="40" t="str">
        <f>IF(SUM(DO20:DP20,DR20)-DQ20&gt;0,SUM(DO20:DP20,DR20)-DQ20,"")</f>
        <v/>
      </c>
      <c r="ED20" s="40">
        <f>IF(SUM(DH20,DL20,DP20)&gt;0,SUM(DH20,DL20,DP20),"")</f>
        <v>14</v>
      </c>
      <c r="EE20" s="40">
        <f>IF(SUM(EB20,EC20)&gt;0,SUM(EB20,EC20),"")</f>
        <v>49.3</v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>
        <f>IF(SUM(EB20,EC20,EG20)&gt;0,SUM(EB20,EC20,EG20),"")</f>
        <v>49.3</v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0</v>
      </c>
      <c r="TL20" s="26">
        <f>IF($CU20="P",CB20,(CB20+AY20)/2)</f>
        <v>0</v>
      </c>
      <c r="TM20" s="26">
        <f>IF($CU20="P",CC20,(CC20+AZ20)/2)</f>
        <v>0</v>
      </c>
      <c r="TN20" s="26">
        <f>IF($CU20="P",CD20,(CD20+BA20)/2)</f>
        <v>0</v>
      </c>
      <c r="TO20" s="26">
        <f>IF($CU20="P",CE20,(CE20+BB20)/2)</f>
        <v>0</v>
      </c>
      <c r="TP20" s="26">
        <f>IF($CU20="P",CF20,(CF20+BC20)/2)</f>
        <v>0</v>
      </c>
      <c r="TQ20" s="26">
        <f>IF($CU20="P",CG20,(CG20+BD20)/2)</f>
        <v>0</v>
      </c>
      <c r="TR20" s="26">
        <f>IF($CU20="P",CH20,(CH20+BE20)/2)</f>
        <v>0</v>
      </c>
      <c r="TS20" s="26">
        <f>IF($CU20="P",CI20,(CI20+BF20)/2)</f>
        <v>0</v>
      </c>
      <c r="TT20" s="26">
        <f>IF($CU20="P",CJ20,(CJ20+BG20)/2)</f>
        <v>0</v>
      </c>
      <c r="TU20" s="26">
        <f>IF($CU20="P",CK20,(CK20+BH20)/2)</f>
        <v>0</v>
      </c>
      <c r="TV20" s="26">
        <f>IF($CU20="P",CL20,(CL20+BI20)/2)</f>
        <v>0</v>
      </c>
      <c r="TW20" s="26">
        <f>IF($CU20="P",CM20,(CM20+BJ20)/2)</f>
        <v>0</v>
      </c>
      <c r="TX20" s="26">
        <f>IF($CU20="P",CN20,(CN20+BK20)/2)</f>
        <v>0</v>
      </c>
      <c r="TY20" s="26">
        <f>IF($CU20="P",CO20,(CO20+BL20)/2)</f>
        <v>0</v>
      </c>
      <c r="TZ20" s="26">
        <f>IF($CU20="P",CP20,(CP20+BM20)/2)</f>
        <v>0</v>
      </c>
      <c r="UA20" s="26">
        <f>IF($CU20="P",CQ20,(CQ20+BN20)/2)</f>
        <v>0</v>
      </c>
      <c r="UB20" s="26">
        <f>IF($CU20="P",CR20,(CR20+BO20)/2)</f>
        <v>0</v>
      </c>
      <c r="UC20" s="26">
        <f>IF($CU20="P",CS20,(CS20+BP20)/2)</f>
        <v>0</v>
      </c>
      <c r="UD20" s="26">
        <f>IF($CU20="P",CT20,(CT20+BQ20)/2)</f>
        <v>0</v>
      </c>
      <c r="UE20" s="28" t="s">
        <v>55</v>
      </c>
      <c r="UF20" s="11" t="str">
        <f>IF(SUM(TL20,TP20)&gt;0,SUM(TL20,TP20),"")</f>
        <v/>
      </c>
      <c r="UG20" s="11" t="str">
        <f>IF(SUM(TK20:TL20,TN20:TP20,TR20)-TM20-TQ20&gt;0,SUM(TK20:TL20,TN20:TP20,TR20)-TM20-TQ20,"")</f>
        <v/>
      </c>
      <c r="UH20" s="11" t="str">
        <f>IF(SUM(TS20:TT20,TV20)-TU20&gt;0,SUM(TS20:TT20,TV20)-TU20,"")</f>
        <v/>
      </c>
      <c r="UI20" s="11" t="str">
        <f>IF(SUM(TL20,TP20,TT20)&gt;0,SUM(TL20,TP20,TT20),"")</f>
        <v/>
      </c>
      <c r="UJ20" s="11" t="str">
        <f>IF(SUM(UG20,UH20)&gt;0,SUM(UG20,UH20),"")</f>
        <v/>
      </c>
      <c r="UK20" s="11" t="str">
        <f>IF(SUM(TX20,UB20)&gt;0,SUM(TX20,UB20),"")</f>
        <v/>
      </c>
      <c r="UL20" s="11" t="str">
        <f>IF(SUM(TW20:TX20,TZ20:UB20,UD20)-SUM(TY20,UC20)&gt;0,SUM(TW20:TX20,TZ20:UB20,UD20)-SUM(TY20,UC20),"")</f>
        <v/>
      </c>
      <c r="UM20" s="11" t="str">
        <f>IF(SUM(UG20,UH20,UL20)&gt;0,SUM(UG20,UH20,UL20),"")</f>
        <v/>
      </c>
    </row>
    <row r="21" spans="1:559" x14ac:dyDescent="0.2">
      <c r="A21" s="4" t="str" cm="1">
        <f t="array" ref="A21">IF(AND(H21&lt;&gt;"",H21&lt;&gt;"No DD"),SUMPRODUCT((H$4:H$31&lt;&gt;"")*(H$4:H$31&lt;&gt;"No DD")*(E$4:E$31&gt;E21))+1,IF(H21="No DD",SUMPRODUCT((H$4:H$31="No DD")*(E$4:E$31&gt;E21))+1+SUMPRODUCT((H$4:H$31&lt;&gt;"")*(H$4:H$31&lt;&gt;"No DD")),""))</f>
        <v/>
      </c>
      <c r="B21" s="5" t="s">
        <v>253</v>
      </c>
      <c r="C21" s="4" t="s">
        <v>6</v>
      </c>
      <c r="D21" s="4">
        <v>2004</v>
      </c>
      <c r="E21" s="9">
        <f>SUM(J21:R21)+SUM(J21:O21)*0.0000001+SUM(J21)*0.0000000000001</f>
        <v>174.30001237000496</v>
      </c>
      <c r="F21" s="3" t="str">
        <f>IF(OR(AND(AP21&gt;=AW$33,AQ21&gt;=AW$37,AP21&lt;&gt;"",AO21=""),AND(AU21&gt;=AW$33,AV21&gt;=AW$37,AU21&lt;&gt;"",AO21=""),AND(BS21&gt;=BZ$33,BT21&gt;=BZ$37,BS21&lt;&gt;"",BR21=""),AND(BX21&gt;=BZ$33,BY21&gt;=BZ$37,BX21&lt;&gt;"",BR21=""),AND(CV21&gt;=DC$33,CW21&gt;=DC$37,CV21&lt;&gt;"",CU21=""),AND(DA21&gt;=DC$33,DB21&gt;=DC$37,DA21&lt;&gt;""),AND(EA21&gt;=EH$33,EB21&gt;=EH$37,EA21&lt;&gt;""),AND(EF21&gt;=EH$33,EG21&gt;=EH$37,EF21&lt;&gt;""),AND(FC21&gt;=FJ$33,FD21&gt;=FJ$37,FC21&lt;&gt;""),AND(FH21&gt;=FJ$33,FI21&gt;=FJ$37,FH21&lt;&gt;""),AND(GE21&gt;=GL$33,GF21&gt;=GL$37,GE21&lt;&gt;""),AND(GJ21&gt;=GL$33,GK21&gt;=GL$37,GJ21&lt;&gt;""),AND(HG21&gt;=HN$33,HH21&gt;=HN$37,HG21&lt;&gt;""),AND(HL21&gt;=HN$33,HM21&gt;=HN$37,HL21&lt;&gt;""),AND(II21&gt;=IP$33,IJ21&gt;=IP$37,II21&lt;&gt;""),AND(IN21&gt;=IP$33,IO21&gt;=IP$37,IN21&lt;&gt;""),AND(JK21&gt;=JR$33,JL21&gt;=JR$37,JK21&lt;&gt;""),AND(JP21&gt;=JR$33,JQ21&gt;=JR$37,JP21&lt;&gt;""),AND(KM21&gt;=KT$33,KN21&gt;=KT$37,KM21&lt;&gt;""),AND(KR21&gt;=KT$33,KS21&gt;=KT$37,KR21&lt;&gt;""),AND(LO21&gt;=LV$33,LP21&gt;=LV$37,LO21&lt;&gt;""),AND(LT21&gt;=LV$33,LU21&gt;=LV$37,LT21&lt;&gt;""),AND(MQ21&gt;=MX$33,MR21&gt;=MX$37,MQ21&lt;&gt;""),AND(MV21&gt;=MX$33,MW21&gt;=MX$37,MV21&lt;&gt;""),AND(NS21&gt;=NZ$33,NT21&gt;=NZ$37,NS21&lt;&gt;""),AND(NX21&gt;=NZ$33,NY21&gt;=NZ$37,NX21&lt;&gt;""),AND(OU21&gt;=PB$33,OV21&gt;=PB$37,OU21&lt;&gt;""),AND(OZ21&gt;=PB$33,PA21&gt;=PB$37,OZ21&lt;&gt;""),AND(PW21&gt;=QD$33,PX21&gt;=QD$37,PW21&lt;&gt;""),AND(QB21&gt;=QD$33,QC21&gt;=QD$37,QB21&lt;&gt;""),AND(QY21&gt;=RF$33,QZ21&gt;=RF$37,QY21&lt;&gt;""),AND(RD21&gt;=RF$33,RE21&gt;=RF$37,RD21&lt;&gt;""),AND(SA21&gt;=SH$33,SB21&gt;=SH$37,SA21&lt;&gt;""),AND(SF21&gt;=SH$33,SG21&gt;=SH$37,SF21&lt;&gt;""),AND(TC21&gt;=TJ$33,TD21&gt;=TJ$37,TC21&lt;&gt;""),AND(TI21&gt;=TJ$33,TJ21&gt;=TJ$37,TI21&lt;&gt;"")),"P","")</f>
        <v/>
      </c>
      <c r="G21" s="3" t="str">
        <f>IF(OR(AND(AQ21&gt;=AW$37,AQ21&lt;&gt;"",AO21=""),AND(AV21&gt;=AW$37,AV21&lt;&gt;"",AO21=""),AND(BT21&gt;=BZ$37,BT21&lt;&gt;"",BR21=""),AND(BY21&gt;=BZ$37,BY21&lt;&gt;"",BR21=""),AND(CW21&gt;=DC$37,CW21&lt;&gt;"",CU21=""),AND(DB21&gt;=DC$37,DB21&lt;&gt;"",CU21=""),AND(EB21&gt;=EH$37,EB21&lt;&gt;""),AND(EG21&gt;=EH$37,EG21&lt;&gt;""),AND(FD21&gt;=FJ$37,FD21&lt;&gt;""),AND(FI21&gt;=FJ$37,FI21&lt;&gt;""),AND(GF21&gt;=GL$37,GF21&lt;&gt;""),AND(GK21&gt;=GL$37,GK21&lt;&gt;""),AND(HH21&gt;=HN$37,HH21&lt;&gt;""),AND(HM21&gt;=HN$37,HM21&lt;&gt;""),AND(IJ21&gt;=IP$37,IJ21&lt;&gt;""),AND(IO21&gt;=IP$37,IO21&lt;&gt;""),AND(JL21&gt;=JR$37,JL21&lt;&gt;""),AND(JQ21&gt;=JR$37,JQ21&lt;&gt;""),AND(KN21&gt;=KT$37,KN21&lt;&gt;""),AND(KS21&gt;=KT$37,KS21&lt;&gt;""),AND(LP21&gt;=LV$37,LP21&lt;&gt;""),AND(LU21&gt;=LV$37,LU21&lt;&gt;""),AND(MR21&gt;=MX$37,MR21&lt;&gt;""),AND(MW21&gt;=MX$37,MW21&lt;&gt;""),AND(NT21&gt;=NZ$37,NT21&lt;&gt;""),AND(NY21&gt;=NZ$37,NY21&lt;&gt;""),AND(OV21&gt;=PB$37,OV21&lt;&gt;""),AND(PA21&gt;=PB$37,PA21&lt;&gt;""),AND(PX21&gt;=QD$37,PX21&lt;&gt;""),AND(QC21&gt;=QD$37,QC21&lt;&gt;""),AND(QZ21&gt;=RF$37,QZ21&lt;&gt;""),AND(RE21&gt;=RF$37,RE21&lt;&gt;""),AND(SB21&gt;=SH$37,SB21&lt;&gt;""),AND(SG21&gt;=SH$37,SG21&lt;&gt;""),AND(TD21&gt;=TJ$37,TD21&lt;&gt;""),AND(TJ21&gt;=TJ$37,TJ21&lt;&gt;"")),"P","")</f>
        <v/>
      </c>
      <c r="H21" s="36" t="str">
        <f>IF(AND(G21="P",F21=""),"No DD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,AND(RB21&gt;=RF$36,RC21&gt;=RF$40,RB21&lt;&gt;""),AND(SD21&gt;=SH$36,SE21&gt;=SH$40,SD21&lt;&gt;""),AND(TF21&gt;=TJ$36,TG21&gt;=TJ$40,TF21&lt;&gt;"")),"Merit",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,AND(RB21&gt;=RF$35,RC21&gt;=RF$39,RB21&lt;&gt;""),AND(SD21&gt;=SH$35,SE21&gt;=SH$39,SD21&lt;&gt;""),AND(TF21&gt;=TJ$35,TG21&gt;=TJ$39,TF21&lt;&gt;"")),"Excellence",IF(I21="P","Worlds Team",IF(F21="P","National Team","")))))</f>
        <v/>
      </c>
      <c r="I21" s="3" t="str">
        <f>IF(OR(AND(AS21&gt;=AW$34,AT21&gt;=AW$38,AS21&lt;&gt;"",AO21=""),AND(BV21&gt;=BZ$34,BW21&gt;=BZ$38,BV21&lt;&gt;"",BR21=""),AND(CY21&gt;=DC$34,CZ21&gt;=DC$38,CY21&lt;&gt;"",CU21=""),AND(ED21&gt;=EH$34,EE21&gt;=EH$38,ED21&lt;&gt;""),AND(FF21&gt;=FJ$34,FG21&gt;=FJ$38,FF21&lt;&gt;""),AND(GH21&gt;=GL$34,GI21&gt;=GL$38,GH21&lt;&gt;""),AND(HJ21&gt;=HN$34,HK21&gt;=HN$38,HJ21&lt;&gt;""),AND(IL21&gt;=IP$34,IM21&gt;=IP$38,IL21&lt;&gt;""),AND(JN21&gt;=JR$34,JO21&gt;=JR$38,JN21&lt;&gt;""),AND(KP21&gt;=KT$34,KQ21&gt;=KT$38,KP21&lt;&gt;""),AND(LR21&gt;=LV$34,LS21&gt;=LV$38,LR21&lt;&gt;""),AND(MT21&gt;=MX$34,MU21&gt;=MX$38,MT21&lt;&gt;""),AND(NV21&gt;=NZ$34,NW21&gt;=NZ$38,NV21&lt;&gt;""),AND(OX21&gt;=PB$34,OY21&gt;=PB$38,OX21&lt;&gt;""),AND(PZ21&gt;=QD$34,QA21&gt;=QD$38,PZ21&lt;&gt;""),AND(RB21&gt;=RF$34,RC21&gt;=RF$38,RB21&lt;&gt;""),AND(SD21&gt;=SH$34,SE21&gt;=SH$38,SD21&lt;&gt;""),AND(TF21&gt;=TJ$34,TG21&gt;=TJ$38,TF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48.499999999999993</v>
      </c>
      <c r="M21" s="8" t="str">
        <f>IF(K21=0,"",IF(AND(L21=J21,L21=AQ21,K21=BT21),$U$1,IF(AND(L21=J21,L21=AQ21,L21=CW21),$U$1,IF(AND(L21=J21,L21=CW21,L21=BT21),$AX$1,IF(L21=CW21,$CA$1,IF(L21=BT21,$AX$1,IF(L21=AQ21,$U$1,"")))))))</f>
        <v>2023 Domestic 3rd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18.5</v>
      </c>
      <c r="Z21" s="19">
        <v>6</v>
      </c>
      <c r="AA21" s="19">
        <v>0.6</v>
      </c>
      <c r="AB21" s="19">
        <v>0</v>
      </c>
      <c r="AC21" s="19">
        <v>18.399999999999999</v>
      </c>
      <c r="AD21" s="19">
        <v>4.3</v>
      </c>
      <c r="AE21" s="19">
        <v>0.2</v>
      </c>
      <c r="AF21" s="19">
        <v>0</v>
      </c>
      <c r="AG21" s="19">
        <v>18.399999999999999</v>
      </c>
      <c r="AH21" s="19">
        <v>5.6</v>
      </c>
      <c r="AI21" s="19">
        <v>0.6</v>
      </c>
      <c r="AJ21" s="19">
        <v>0</v>
      </c>
      <c r="AK21" s="19">
        <v>18.3</v>
      </c>
      <c r="AL21" s="19">
        <v>7.3</v>
      </c>
      <c r="AM21" s="19">
        <v>0.8</v>
      </c>
      <c r="AN21" s="19">
        <v>0</v>
      </c>
      <c r="AO21" s="27"/>
      <c r="AP21" s="40">
        <f>IF(SUM(V21,Z21)&gt;0,SUM(V21,Z21),"")</f>
        <v>12</v>
      </c>
      <c r="AQ21" s="40">
        <f>IF(SUM(U21:V21,X21:Z21,AB21)-W21-AA21&gt;0,SUM(U21:V21,X21:Z21,AB21)-W21-AA21,"")</f>
        <v>48.499999999999993</v>
      </c>
      <c r="AR21" s="40">
        <f>IF(SUM(AC21:AD21,AF21)-AE21&gt;0,SUM(AC21:AD21,AF21)-AE21,"")</f>
        <v>22.5</v>
      </c>
      <c r="AS21" s="40">
        <f>IF(SUM(V21,Z21,AD21)&gt;0,SUM(V21,Z21,AD21),"")</f>
        <v>16.3</v>
      </c>
      <c r="AT21" s="40">
        <f>IF(SUM(AQ21,AR21)&gt;0,SUM(AQ21,AR21),"")</f>
        <v>71</v>
      </c>
      <c r="AU21" s="40">
        <f>IF(SUM(AH21,AL21)&gt;0,SUM(AH21,AL21),"")</f>
        <v>12.899999999999999</v>
      </c>
      <c r="AV21" s="40">
        <f>IF(SUM(AG21:AH21,AJ21:AL21,AN21)-SUM(AI21,AM21)&gt;0,SUM(AG21:AH21,AJ21:AL21,AN21)-SUM(AI21,AM21),"")</f>
        <v>48.199999999999996</v>
      </c>
      <c r="AW21" s="40">
        <f>IF(SUM(AQ21,AR21,AV21)&gt;0,SUM(AQ21,AR21,AV21),"")</f>
        <v>119.19999999999999</v>
      </c>
      <c r="AX21" s="18">
        <v>18.100000000000001</v>
      </c>
      <c r="AY21" s="18">
        <v>6.8</v>
      </c>
      <c r="AZ21" s="18">
        <v>0.6</v>
      </c>
      <c r="BA21" s="18">
        <v>0</v>
      </c>
      <c r="BB21" s="18">
        <v>18.7</v>
      </c>
      <c r="BC21" s="18">
        <v>7.2</v>
      </c>
      <c r="BD21" s="18">
        <v>0.6</v>
      </c>
      <c r="BE21" s="18">
        <v>0</v>
      </c>
      <c r="BF21" s="18">
        <v>18.399999999999999</v>
      </c>
      <c r="BG21" s="18">
        <v>7.2</v>
      </c>
      <c r="BH21" s="18">
        <v>0</v>
      </c>
      <c r="BI21" s="18">
        <v>0</v>
      </c>
      <c r="BJ21" s="18">
        <v>18.3</v>
      </c>
      <c r="BK21" s="18">
        <v>7.2</v>
      </c>
      <c r="BL21" s="18">
        <v>0.6</v>
      </c>
      <c r="BM21" s="18">
        <v>0</v>
      </c>
      <c r="BN21" s="18">
        <v>18.100000000000001</v>
      </c>
      <c r="BO21" s="18">
        <v>7.6</v>
      </c>
      <c r="BP21" s="18">
        <v>0</v>
      </c>
      <c r="BQ21" s="18">
        <v>0</v>
      </c>
      <c r="BR21" s="28"/>
      <c r="BS21" s="11">
        <f>IF(SUM(AY21,BC21)&gt;0,SUM(AY21,BC21),"")</f>
        <v>14</v>
      </c>
      <c r="BT21" s="11">
        <f>IF(SUM(AX21:AY21,BA21:BC21,BE21)-AZ21-BD21&gt;0,SUM(AX21:AY21,BA21:BC21,BE21)-AZ21-BD21,"")</f>
        <v>49.6</v>
      </c>
      <c r="BU21" s="11">
        <f>IF(SUM(BF21:BG21,BI21)-BH21&gt;0,SUM(BF21:BG21,BI21)-BH21,"")</f>
        <v>25.599999999999998</v>
      </c>
      <c r="BV21" s="11">
        <f>IF(SUM(AY21,BC21,BG21)&gt;0,SUM(AY21,BC21,BG21),"")</f>
        <v>21.2</v>
      </c>
      <c r="BW21" s="11">
        <f>IF(SUM(BT21,BU21)&gt;0,SUM(BT21,BU21),"")</f>
        <v>75.2</v>
      </c>
      <c r="BX21" s="11">
        <f>IF(SUM(BK21,BO21)&gt;0,SUM(BK21,BO21),"")</f>
        <v>14.8</v>
      </c>
      <c r="BY21" s="11">
        <f>IF(SUM(BJ21:BK21,BM21:BO21,BQ21)-SUM(BL21,BP21)&gt;0,SUM(BJ21:BK21,BM21:BO21,BQ21)-SUM(BL21,BP21),"")</f>
        <v>50.6</v>
      </c>
      <c r="BZ21" s="11">
        <f>IF(SUM(BT21,BU21,BY21)&gt;0,SUM(BT21,BU21,BY21),"")</f>
        <v>125.80000000000001</v>
      </c>
      <c r="CA21" s="19">
        <v>0</v>
      </c>
      <c r="CB21" s="19">
        <v>0</v>
      </c>
      <c r="CC21" s="19">
        <v>0</v>
      </c>
      <c r="CD21" s="19">
        <v>0</v>
      </c>
      <c r="CE21" s="19">
        <v>18</v>
      </c>
      <c r="CF21" s="19">
        <v>6.8</v>
      </c>
      <c r="CG21" s="19">
        <v>0.8</v>
      </c>
      <c r="CH21" s="19">
        <v>0</v>
      </c>
      <c r="CI21" s="19">
        <v>17.399999999999999</v>
      </c>
      <c r="CJ21" s="19">
        <v>3.6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6.8</v>
      </c>
      <c r="CW21" s="40">
        <f>IF(SUM(CA21:CB21,CD21:CF21,CH21)-CC21-CG21&gt;0,SUM(CA21:CB21,CD21:CF21,CH21)-CC21-CG21,"")</f>
        <v>24</v>
      </c>
      <c r="CX21" s="40">
        <f>IF(SUM(CI21:CJ21,CL21)-CK21&gt;0,SUM(CI21:CJ21,CL21)-CK21,"")</f>
        <v>21</v>
      </c>
      <c r="CY21" s="40">
        <f>IF(SUM(CB21,CF21,CJ21)&gt;0,SUM(CB21,CF21,CJ21),"")</f>
        <v>10.4</v>
      </c>
      <c r="CZ21" s="40">
        <f>IF(SUM(CW21,CX21)&gt;0,SUM(CW21,CX21),"")</f>
        <v>45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IF(SUM(CW21,CX21,DB21)&gt;0,SUM(CW21,CX21,DB21),"")</f>
        <v>45</v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9.0500000000000007</v>
      </c>
      <c r="TL21" s="26">
        <f>IF($CU21="P",CB21,(CB21+AY21)/2)</f>
        <v>3.4</v>
      </c>
      <c r="TM21" s="26">
        <f>IF($CU21="P",CC21,(CC21+AZ21)/2)</f>
        <v>0.3</v>
      </c>
      <c r="TN21" s="26">
        <f>IF($CU21="P",CD21,(CD21+BA21)/2)</f>
        <v>0</v>
      </c>
      <c r="TO21" s="26">
        <f>IF($CU21="P",CE21,(CE21+BB21)/2)</f>
        <v>18.350000000000001</v>
      </c>
      <c r="TP21" s="26">
        <f>IF($CU21="P",CF21,(CF21+BC21)/2)</f>
        <v>7</v>
      </c>
      <c r="TQ21" s="26">
        <f>IF($CU21="P",CG21,(CG21+BD21)/2)</f>
        <v>0.7</v>
      </c>
      <c r="TR21" s="26">
        <f>IF($CU21="P",CH21,(CH21+BE21)/2)</f>
        <v>0</v>
      </c>
      <c r="TS21" s="26">
        <f>IF($CU21="P",CI21,(CI21+BF21)/2)</f>
        <v>17.899999999999999</v>
      </c>
      <c r="TT21" s="26">
        <f>IF($CU21="P",CJ21,(CJ21+BG21)/2)</f>
        <v>5.4</v>
      </c>
      <c r="TU21" s="26">
        <f>IF($CU21="P",CK21,(CK21+BH21)/2)</f>
        <v>0</v>
      </c>
      <c r="TV21" s="26">
        <f>IF($CU21="P",CL21,(CL21+BI21)/2)</f>
        <v>0</v>
      </c>
      <c r="TW21" s="26">
        <f>IF($CU21="P",CM21,(CM21+BJ21)/2)</f>
        <v>9.15</v>
      </c>
      <c r="TX21" s="26">
        <f>IF($CU21="P",CN21,(CN21+BK21)/2)</f>
        <v>3.6</v>
      </c>
      <c r="TY21" s="26">
        <f>IF($CU21="P",CO21,(CO21+BL21)/2)</f>
        <v>0.3</v>
      </c>
      <c r="TZ21" s="26">
        <f>IF($CU21="P",CP21,(CP21+BM21)/2)</f>
        <v>0</v>
      </c>
      <c r="UA21" s="26">
        <f>IF($CU21="P",CQ21,(CQ21+BN21)/2)</f>
        <v>9.0500000000000007</v>
      </c>
      <c r="UB21" s="26">
        <f>IF($CU21="P",CR21,(CR21+BO21)/2)</f>
        <v>3.8</v>
      </c>
      <c r="UC21" s="26">
        <f>IF($CU21="P",CS21,(CS21+BP21)/2)</f>
        <v>0</v>
      </c>
      <c r="UD21" s="26">
        <f>IF($CU21="P",CT21,(CT21+BQ21)/2)</f>
        <v>0</v>
      </c>
      <c r="UE21" s="28" t="s">
        <v>55</v>
      </c>
      <c r="UF21" s="11">
        <f>IF(SUM(TL21,TP21)&gt;0,SUM(TL21,TP21),"")</f>
        <v>10.4</v>
      </c>
      <c r="UG21" s="11">
        <f>IF(SUM(TK21:TL21,TN21:TP21,TR21)-TM21-TQ21&gt;0,SUM(TK21:TL21,TN21:TP21,TR21)-TM21-TQ21,"")</f>
        <v>36.800000000000004</v>
      </c>
      <c r="UH21" s="11">
        <f>IF(SUM(TS21:TT21,TV21)-TU21&gt;0,SUM(TS21:TT21,TV21)-TU21,"")</f>
        <v>23.299999999999997</v>
      </c>
      <c r="UI21" s="11">
        <f>IF(SUM(TL21,TP21,TT21)&gt;0,SUM(TL21,TP21,TT21),"")</f>
        <v>15.8</v>
      </c>
      <c r="UJ21" s="11">
        <f>IF(SUM(UG21,UH21)&gt;0,SUM(UG21,UH21),"")</f>
        <v>60.1</v>
      </c>
      <c r="UK21" s="11">
        <f>IF(SUM(TX21,UB21)&gt;0,SUM(TX21,UB21),"")</f>
        <v>7.4</v>
      </c>
      <c r="UL21" s="11">
        <f>IF(SUM(TW21:TX21,TZ21:UB21,UD21)-SUM(TY21,UC21)&gt;0,SUM(TW21:TX21,TZ21:UB21,UD21)-SUM(TY21,UC21),"")</f>
        <v>25.3</v>
      </c>
      <c r="UM21" s="11">
        <f>IF(SUM(UG21,UH21,UL21)&gt;0,SUM(UG21,UH21,UL21),"")</f>
        <v>85.4</v>
      </c>
    </row>
    <row r="22" spans="1:559" x14ac:dyDescent="0.2">
      <c r="A22" s="4" t="str" cm="1">
        <f t="array" ref="A22">IF(AND(H22&lt;&gt;"",H22&lt;&gt;"No DD"),SUMPRODUCT((H$4:H$31&lt;&gt;"")*(H$4:H$31&lt;&gt;"No DD")*(E$4:E$31&gt;E22))+1,IF(H22="No DD",SUMPRODUCT((H$4:H$31="No DD")*(E$4:E$31&gt;E22))+1+SUMPRODUCT((H$4:H$31&lt;&gt;"")*(H$4:H$31&lt;&gt;"No DD")),""))</f>
        <v/>
      </c>
      <c r="B22" s="5" t="s">
        <v>156</v>
      </c>
      <c r="C22" s="4" t="s">
        <v>3</v>
      </c>
      <c r="D22" s="4">
        <v>2000</v>
      </c>
      <c r="E22" s="9">
        <f>SUM(J22:R22)+SUM(J22:O22)*0.0000001+SUM(J22)*0.0000000000001</f>
        <v>173.800012380005</v>
      </c>
      <c r="F22" s="3" t="str">
        <f>IF(OR(AND(AP22&gt;=AW$33,AQ22&gt;=AW$37,AP22&lt;&gt;"",AO22=""),AND(AU22&gt;=AW$33,AV22&gt;=AW$37,AU22&lt;&gt;"",AO22=""),AND(BS22&gt;=BZ$33,BT22&gt;=BZ$37,BS22&lt;&gt;"",BR22=""),AND(BX22&gt;=BZ$33,BY22&gt;=BZ$37,BX22&lt;&gt;"",BR22=""),AND(CV22&gt;=DC$33,CW22&gt;=DC$37,CV22&lt;&gt;"",CU22=""),AND(DA22&gt;=DC$33,DB22&gt;=DC$37,DA22&lt;&gt;""),AND(EA22&gt;=EH$33,EB22&gt;=EH$37,EA22&lt;&gt;""),AND(EF22&gt;=EH$33,EG22&gt;=EH$37,EF22&lt;&gt;""),AND(FC22&gt;=FJ$33,FD22&gt;=FJ$37,FC22&lt;&gt;""),AND(FH22&gt;=FJ$33,FI22&gt;=FJ$37,FH22&lt;&gt;""),AND(GE22&gt;=GL$33,GF22&gt;=GL$37,GE22&lt;&gt;""),AND(GJ22&gt;=GL$33,GK22&gt;=GL$37,GJ22&lt;&gt;""),AND(HG22&gt;=HN$33,HH22&gt;=HN$37,HG22&lt;&gt;""),AND(HL22&gt;=HN$33,HM22&gt;=HN$37,HL22&lt;&gt;""),AND(II22&gt;=IP$33,IJ22&gt;=IP$37,II22&lt;&gt;""),AND(IN22&gt;=IP$33,IO22&gt;=IP$37,IN22&lt;&gt;""),AND(JK22&gt;=JR$33,JL22&gt;=JR$37,JK22&lt;&gt;""),AND(JP22&gt;=JR$33,JQ22&gt;=JR$37,JP22&lt;&gt;""),AND(KM22&gt;=KT$33,KN22&gt;=KT$37,KM22&lt;&gt;""),AND(KR22&gt;=KT$33,KS22&gt;=KT$37,KR22&lt;&gt;""),AND(LO22&gt;=LV$33,LP22&gt;=LV$37,LO22&lt;&gt;""),AND(LT22&gt;=LV$33,LU22&gt;=LV$37,LT22&lt;&gt;""),AND(MQ22&gt;=MX$33,MR22&gt;=MX$37,MQ22&lt;&gt;""),AND(MV22&gt;=MX$33,MW22&gt;=MX$37,MV22&lt;&gt;""),AND(NS22&gt;=NZ$33,NT22&gt;=NZ$37,NS22&lt;&gt;""),AND(NX22&gt;=NZ$33,NY22&gt;=NZ$37,NX22&lt;&gt;""),AND(OU22&gt;=PB$33,OV22&gt;=PB$37,OU22&lt;&gt;""),AND(OZ22&gt;=PB$33,PA22&gt;=PB$37,OZ22&lt;&gt;""),AND(PW22&gt;=QD$33,PX22&gt;=QD$37,PW22&lt;&gt;""),AND(QB22&gt;=QD$33,QC22&gt;=QD$37,QB22&lt;&gt;""),AND(QY22&gt;=RF$33,QZ22&gt;=RF$37,QY22&lt;&gt;""),AND(RD22&gt;=RF$33,RE22&gt;=RF$37,RD22&lt;&gt;""),AND(SA22&gt;=SH$33,SB22&gt;=SH$37,SA22&lt;&gt;""),AND(SF22&gt;=SH$33,SG22&gt;=SH$37,SF22&lt;&gt;""),AND(TC22&gt;=TJ$33,TD22&gt;=TJ$37,TC22&lt;&gt;""),AND(TI22&gt;=TJ$33,TJ22&gt;=TJ$37,TI22&lt;&gt;"")),"P","")</f>
        <v/>
      </c>
      <c r="G22" s="3" t="str">
        <f>IF(OR(AND(AQ22&gt;=AW$37,AQ22&lt;&gt;"",AO22=""),AND(AV22&gt;=AW$37,AV22&lt;&gt;"",AO22=""),AND(BT22&gt;=BZ$37,BT22&lt;&gt;"",BR22=""),AND(BY22&gt;=BZ$37,BY22&lt;&gt;"",BR22=""),AND(CW22&gt;=DC$37,CW22&lt;&gt;"",CU22=""),AND(DB22&gt;=DC$37,DB22&lt;&gt;"",CU22=""),AND(EB22&gt;=EH$37,EB22&lt;&gt;""),AND(EG22&gt;=EH$37,EG22&lt;&gt;""),AND(FD22&gt;=FJ$37,FD22&lt;&gt;""),AND(FI22&gt;=FJ$37,FI22&lt;&gt;""),AND(GF22&gt;=GL$37,GF22&lt;&gt;""),AND(GK22&gt;=GL$37,GK22&lt;&gt;""),AND(HH22&gt;=HN$37,HH22&lt;&gt;""),AND(HM22&gt;=HN$37,HM22&lt;&gt;""),AND(IJ22&gt;=IP$37,IJ22&lt;&gt;""),AND(IO22&gt;=IP$37,IO22&lt;&gt;""),AND(JL22&gt;=JR$37,JL22&lt;&gt;""),AND(JQ22&gt;=JR$37,JQ22&lt;&gt;""),AND(KN22&gt;=KT$37,KN22&lt;&gt;""),AND(KS22&gt;=KT$37,KS22&lt;&gt;""),AND(LP22&gt;=LV$37,LP22&lt;&gt;""),AND(LU22&gt;=LV$37,LU22&lt;&gt;""),AND(MR22&gt;=MX$37,MR22&lt;&gt;""),AND(MW22&gt;=MX$37,MW22&lt;&gt;""),AND(NT22&gt;=NZ$37,NT22&lt;&gt;""),AND(NY22&gt;=NZ$37,NY22&lt;&gt;""),AND(OV22&gt;=PB$37,OV22&lt;&gt;""),AND(PA22&gt;=PB$37,PA22&lt;&gt;""),AND(PX22&gt;=QD$37,PX22&lt;&gt;""),AND(QC22&gt;=QD$37,QC22&lt;&gt;""),AND(QZ22&gt;=RF$37,QZ22&lt;&gt;""),AND(RE22&gt;=RF$37,RE22&lt;&gt;""),AND(SB22&gt;=SH$37,SB22&lt;&gt;""),AND(SG22&gt;=SH$37,SG22&lt;&gt;""),AND(TD22&gt;=TJ$37,TD22&lt;&gt;""),AND(TJ22&gt;=TJ$37,TJ22&lt;&gt;"")),"P","")</f>
        <v/>
      </c>
      <c r="H22" s="36" t="str">
        <f>IF(AND(G22="P",F22=""),"No DD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,AND(RB22&gt;=RF$36,RC22&gt;=RF$40,RB22&lt;&gt;""),AND(SD22&gt;=SH$36,SE22&gt;=SH$40,SD22&lt;&gt;""),AND(TF22&gt;=TJ$36,TG22&gt;=TJ$40,TF22&lt;&gt;"")),"Merit",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,AND(RB22&gt;=RF$35,RC22&gt;=RF$39,RB22&lt;&gt;""),AND(SD22&gt;=SH$35,SE22&gt;=SH$39,SD22&lt;&gt;""),AND(TF22&gt;=TJ$35,TG22&gt;=TJ$39,TF22&lt;&gt;"")),"Excellence",IF(I22="P","Worlds Team",IF(F22="P","National Team","")))))</f>
        <v/>
      </c>
      <c r="I22" s="3" t="str">
        <f>IF(OR(AND(AS22&gt;=AW$34,AT22&gt;=AW$38,AS22&lt;&gt;"",AO22=""),AND(BV22&gt;=BZ$34,BW22&gt;=BZ$38,BV22&lt;&gt;"",BR22=""),AND(CY22&gt;=DC$34,CZ22&gt;=DC$38,CY22&lt;&gt;"",CU22=""),AND(ED22&gt;=EH$34,EE22&gt;=EH$38,ED22&lt;&gt;""),AND(FF22&gt;=FJ$34,FG22&gt;=FJ$38,FF22&lt;&gt;""),AND(GH22&gt;=GL$34,GI22&gt;=GL$38,GH22&lt;&gt;""),AND(HJ22&gt;=HN$34,HK22&gt;=HN$38,HJ22&lt;&gt;""),AND(IL22&gt;=IP$34,IM22&gt;=IP$38,IL22&lt;&gt;""),AND(JN22&gt;=JR$34,JO22&gt;=JR$38,JN22&lt;&gt;""),AND(KP22&gt;=KT$34,KQ22&gt;=KT$38,KP22&lt;&gt;""),AND(LR22&gt;=LV$34,LS22&gt;=LV$38,LR22&lt;&gt;""),AND(MT22&gt;=MX$34,MU22&gt;=MX$38,MT22&lt;&gt;""),AND(NV22&gt;=NZ$34,NW22&gt;=NZ$38,NV22&lt;&gt;""),AND(OX22&gt;=PB$34,OY22&gt;=PB$38,OX22&lt;&gt;""),AND(PZ22&gt;=QD$34,QA22&gt;=QD$38,PZ22&lt;&gt;""),AND(RB22&gt;=RF$34,RC22&gt;=RF$38,RB22&lt;&gt;""),AND(SD22&gt;=SH$34,SE22&gt;=SH$38,SD22&lt;&gt;""),AND(TF22&gt;=TJ$34,TG22&gt;=TJ$38,TF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47.800000000000004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26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18.8</v>
      </c>
      <c r="V22" s="19">
        <v>6</v>
      </c>
      <c r="W22" s="19">
        <v>0.2</v>
      </c>
      <c r="X22" s="19">
        <v>0</v>
      </c>
      <c r="Y22" s="19">
        <v>18.600000000000001</v>
      </c>
      <c r="Z22" s="19">
        <v>6.8</v>
      </c>
      <c r="AA22" s="19">
        <v>0</v>
      </c>
      <c r="AB22" s="19">
        <v>0</v>
      </c>
      <c r="AC22" s="19">
        <v>18.600000000000001</v>
      </c>
      <c r="AD22" s="19">
        <v>7.2</v>
      </c>
      <c r="AE22" s="19">
        <v>0.6</v>
      </c>
      <c r="AF22" s="19">
        <v>0</v>
      </c>
      <c r="AG22" s="19">
        <v>18.600000000000001</v>
      </c>
      <c r="AH22" s="19">
        <v>6.8</v>
      </c>
      <c r="AI22" s="19">
        <v>0.2</v>
      </c>
      <c r="AJ22" s="19">
        <v>0</v>
      </c>
      <c r="AK22" s="19">
        <v>18.2</v>
      </c>
      <c r="AL22" s="19">
        <v>6.8</v>
      </c>
      <c r="AM22" s="19">
        <v>0.2</v>
      </c>
      <c r="AN22" s="19">
        <v>0</v>
      </c>
      <c r="AO22" s="27"/>
      <c r="AP22" s="40">
        <f>IF(SUM(V22,Z22)&gt;0,SUM(V22,Z22),"")</f>
        <v>12.8</v>
      </c>
      <c r="AQ22" s="40">
        <f>IF(SUM(U22:V22,X22:Z22,AB22)-W22-AA22&gt;0,SUM(U22:V22,X22:Z22,AB22)-W22-AA22,"")</f>
        <v>50</v>
      </c>
      <c r="AR22" s="40">
        <f>IF(SUM(AC22:AD22,AF22)-AE22&gt;0,SUM(AC22:AD22,AF22)-AE22,"")</f>
        <v>25.2</v>
      </c>
      <c r="AS22" s="40">
        <f>IF(SUM(V22,Z22,AD22)&gt;0,SUM(V22,Z22,AD22),"")</f>
        <v>20</v>
      </c>
      <c r="AT22" s="40">
        <f>IF(SUM(AQ22,AR22)&gt;0,SUM(AQ22,AR22),"")</f>
        <v>75.2</v>
      </c>
      <c r="AU22" s="40">
        <f>IF(SUM(AH22,AL22)&gt;0,SUM(AH22,AL22),"")</f>
        <v>13.6</v>
      </c>
      <c r="AV22" s="40">
        <f>IF(SUM(AG22:AH22,AJ22:AL22,AN22)-SUM(AI22,AM22)&gt;0,SUM(AG22:AH22,AJ22:AL22,AN22)-SUM(AI22,AM22),"")</f>
        <v>50</v>
      </c>
      <c r="AW22" s="40">
        <f>IF(SUM(AQ22,AR22,AV22)&gt;0,SUM(AQ22,AR22,AV22),"")</f>
        <v>125.2</v>
      </c>
      <c r="AX22" s="18">
        <v>17.8</v>
      </c>
      <c r="AY22" s="18">
        <v>6</v>
      </c>
      <c r="AZ22" s="18">
        <v>0.8</v>
      </c>
      <c r="BA22" s="18">
        <v>0</v>
      </c>
      <c r="BB22" s="18">
        <v>18.8</v>
      </c>
      <c r="BC22" s="18">
        <v>6</v>
      </c>
      <c r="BD22" s="18">
        <v>0</v>
      </c>
      <c r="BE22" s="18">
        <v>0</v>
      </c>
      <c r="BF22" s="18">
        <v>18.8</v>
      </c>
      <c r="BG22" s="18">
        <v>7.2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8"/>
      <c r="BS22" s="11">
        <f>IF(SUM(AY22,BC22)&gt;0,SUM(AY22,BC22),"")</f>
        <v>12</v>
      </c>
      <c r="BT22" s="11">
        <f>IF(SUM(AX22:AY22,BA22:BC22,BE22)-AZ22-BD22&gt;0,SUM(AX22:AY22,BA22:BC22,BE22)-AZ22-BD22,"")</f>
        <v>47.800000000000004</v>
      </c>
      <c r="BU22" s="11">
        <f>IF(SUM(BF22:BG22,BI22)-BH22&gt;0,SUM(BF22:BG22,BI22)-BH22,"")</f>
        <v>26</v>
      </c>
      <c r="BV22" s="11">
        <f>IF(SUM(AY22,BC22,BG22)&gt;0,SUM(AY22,BC22,BG22),"")</f>
        <v>19.2</v>
      </c>
      <c r="BW22" s="11">
        <f>IF(SUM(BT22,BU22)&gt;0,SUM(BT22,BU22),"")</f>
        <v>73.800000000000011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73.800000000000011</v>
      </c>
      <c r="CA22" s="19">
        <v>18.600000000000001</v>
      </c>
      <c r="CB22" s="19">
        <v>6</v>
      </c>
      <c r="CC22" s="19">
        <v>0</v>
      </c>
      <c r="CD22" s="19">
        <v>0</v>
      </c>
      <c r="CE22" s="19">
        <v>17</v>
      </c>
      <c r="CF22" s="19">
        <v>3.2</v>
      </c>
      <c r="CG22" s="19">
        <v>0</v>
      </c>
      <c r="CH22" s="19">
        <v>0</v>
      </c>
      <c r="CI22" s="19">
        <v>18.399999999999999</v>
      </c>
      <c r="CJ22" s="19">
        <v>2.8</v>
      </c>
      <c r="CK22" s="19">
        <v>1.6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9.1999999999999993</v>
      </c>
      <c r="CW22" s="40">
        <f>IF(SUM(CA22:CB22,CD22:CF22,CH22)-CC22-CG22&gt;0,SUM(CA22:CB22,CD22:CF22,CH22)-CC22-CG22,"")</f>
        <v>44.800000000000004</v>
      </c>
      <c r="CX22" s="40">
        <f>IF(SUM(CI22:CJ22,CL22)-CK22&gt;0,SUM(CI22:CJ22,CL22)-CK22,"")</f>
        <v>19.599999999999998</v>
      </c>
      <c r="CY22" s="40">
        <f>IF(SUM(CB22,CF22,CJ22)&gt;0,SUM(CB22,CF22,CJ22),"")</f>
        <v>12</v>
      </c>
      <c r="CZ22" s="40">
        <f>IF(SUM(CW22,CX22)&gt;0,SUM(CW22,CX22),"")</f>
        <v>64.400000000000006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IF(SUM(CW22,CX22,DB22)&gt;0,SUM(CW22,CX22,DB22),"")</f>
        <v>64.400000000000006</v>
      </c>
      <c r="DD22" s="51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1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1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0" t="str">
        <f>IF(SUM(QF22,QJ22)&gt;0,SUM(QF22,QJ22),"")</f>
        <v/>
      </c>
      <c r="QZ22" s="40" t="str">
        <f>IF(SUM(QE22:QF22,QH22:QJ22,QL22)-QG22-QK22&gt;0,SUM(QE22:QF22,QH22:QJ22,QL22)-QG22-QK22,"")</f>
        <v/>
      </c>
      <c r="RA22" s="40" t="str">
        <f>IF(SUM(QM22:QN22,QP22)-QO22&gt;0,SUM(QM22:QN22,QP22)-QO22,"")</f>
        <v/>
      </c>
      <c r="RB22" s="40" t="str">
        <f>IF(SUM(QF22,QJ22,QN22)&gt;0,SUM(QF22,QJ22,QN22),"")</f>
        <v/>
      </c>
      <c r="RC22" s="40" t="str">
        <f>IF(SUM(QZ22,RA22)&gt;0,SUM(QZ22,RA22),"")</f>
        <v/>
      </c>
      <c r="RD22" s="40" t="str">
        <f>IF(SUM(QR22,QV22)&gt;0,SUM(QR22,QV22),"")</f>
        <v/>
      </c>
      <c r="RE22" s="40" t="str">
        <f>IF(SUM(QQ22:QR22,QT22:QV22,QX22)-SUM(QS22,QW22)&gt;0,SUM(QQ22:QR22,QT22:QV22,QX22)-SUM(QS22,QW22),"")</f>
        <v/>
      </c>
      <c r="RF22" s="40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0" t="str">
        <f>IF(SUM(SJ22,SN22)&gt;0,SUM(SJ22,SN22),"")</f>
        <v/>
      </c>
      <c r="TD22" s="40" t="str">
        <f>IF(SUM(SI22:SJ22,SL22:SN22,SP22)-SK22-SO22&gt;0,SUM(SI22:SJ22,SL22:SN22,SP22)-SK22-SO22,"")</f>
        <v/>
      </c>
      <c r="TE22" s="40" t="str">
        <f>IF(SUM(SQ22:SR22,ST22)-SS22&gt;0,SUM(SQ22:SR22,ST22)-SS22,"")</f>
        <v/>
      </c>
      <c r="TF22" s="40" t="str">
        <f>IF(SUM(SJ22,SN22,SR22)&gt;0,SUM(SJ22,SN22,SR22),"")</f>
        <v/>
      </c>
      <c r="TG22" s="40" t="str">
        <f>IF(SUM(TD22,TE22)&gt;0,SUM(TD22,TE22),"")</f>
        <v/>
      </c>
      <c r="TH22" s="40" t="str">
        <f>IF(SUM(SV22,SZ22)&gt;0,SUM(SV22,SZ22),"")</f>
        <v/>
      </c>
      <c r="TI22" s="40" t="str">
        <f>IF(SUM(SU22:SV22,SX22:SZ22,TB22)-SUM(SW22,TA22)&gt;0,SUM(SU22:SV22,SX22:SZ22,TB22)-SUM(SW22,TA22),"")</f>
        <v/>
      </c>
      <c r="TJ22" s="40" t="str">
        <f>IF(SUM(TD22,TE22,TI22)&gt;0,SUM(TD22,TE22,TI22),"")</f>
        <v/>
      </c>
      <c r="TK22" s="26">
        <f>IF($CU22="P",CA22,(CA22+AX22)/2)</f>
        <v>18.200000000000003</v>
      </c>
      <c r="TL22" s="26">
        <f>IF($CU22="P",CB22,(CB22+AY22)/2)</f>
        <v>6</v>
      </c>
      <c r="TM22" s="26">
        <f>IF($CU22="P",CC22,(CC22+AZ22)/2)</f>
        <v>0.4</v>
      </c>
      <c r="TN22" s="26">
        <f>IF($CU22="P",CD22,(CD22+BA22)/2)</f>
        <v>0</v>
      </c>
      <c r="TO22" s="26">
        <f>IF($CU22="P",CE22,(CE22+BB22)/2)</f>
        <v>17.899999999999999</v>
      </c>
      <c r="TP22" s="26">
        <f>IF($CU22="P",CF22,(CF22+BC22)/2)</f>
        <v>4.5999999999999996</v>
      </c>
      <c r="TQ22" s="26">
        <f>IF($CU22="P",CG22,(CG22+BD22)/2)</f>
        <v>0</v>
      </c>
      <c r="TR22" s="26">
        <f>IF($CU22="P",CH22,(CH22+BE22)/2)</f>
        <v>0</v>
      </c>
      <c r="TS22" s="26">
        <f>IF($CU22="P",CI22,(CI22+BF22)/2)</f>
        <v>18.600000000000001</v>
      </c>
      <c r="TT22" s="26">
        <f>IF($CU22="P",CJ22,(CJ22+BG22)/2)</f>
        <v>5</v>
      </c>
      <c r="TU22" s="26">
        <f>IF($CU22="P",CK22,(CK22+BH22)/2)</f>
        <v>0.8</v>
      </c>
      <c r="TV22" s="26">
        <f>IF($CU22="P",CL22,(CL22+BI22)/2)</f>
        <v>0</v>
      </c>
      <c r="TW22" s="26">
        <f>IF($CU22="P",CM22,(CM22+BJ22)/2)</f>
        <v>0</v>
      </c>
      <c r="TX22" s="26">
        <f>IF($CU22="P",CN22,(CN22+BK22)/2)</f>
        <v>0</v>
      </c>
      <c r="TY22" s="26">
        <f>IF($CU22="P",CO22,(CO22+BL22)/2)</f>
        <v>0</v>
      </c>
      <c r="TZ22" s="26">
        <f>IF($CU22="P",CP22,(CP22+BM22)/2)</f>
        <v>0</v>
      </c>
      <c r="UA22" s="26">
        <f>IF($CU22="P",CQ22,(CQ22+BN22)/2)</f>
        <v>0</v>
      </c>
      <c r="UB22" s="26">
        <f>IF($CU22="P",CR22,(CR22+BO22)/2)</f>
        <v>0</v>
      </c>
      <c r="UC22" s="26">
        <f>IF($CU22="P",CS22,(CS22+BP22)/2)</f>
        <v>0</v>
      </c>
      <c r="UD22" s="26">
        <f>IF($CU22="P",CT22,(CT22+BQ22)/2)</f>
        <v>0</v>
      </c>
      <c r="UE22" s="28" t="s">
        <v>55</v>
      </c>
      <c r="UF22" s="11">
        <f>IF(SUM(TL22,TP22)&gt;0,SUM(TL22,TP22),"")</f>
        <v>10.6</v>
      </c>
      <c r="UG22" s="11">
        <f>IF(SUM(TK22:TL22,TN22:TP22,TR22)-TM22-TQ22&gt;0,SUM(TK22:TL22,TN22:TP22,TR22)-TM22-TQ22,"")</f>
        <v>46.300000000000004</v>
      </c>
      <c r="UH22" s="11">
        <f>IF(SUM(TS22:TT22,TV22)-TU22&gt;0,SUM(TS22:TT22,TV22)-TU22,"")</f>
        <v>22.8</v>
      </c>
      <c r="UI22" s="11">
        <f>IF(SUM(TL22,TP22,TT22)&gt;0,SUM(TL22,TP22,TT22),"")</f>
        <v>15.6</v>
      </c>
      <c r="UJ22" s="11">
        <f>IF(SUM(UG22,UH22)&gt;0,SUM(UG22,UH22),"")</f>
        <v>69.100000000000009</v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>
        <f>IF(SUM(UG22,UH22,UL22)&gt;0,SUM(UG22,UH22,UL22),"")</f>
        <v>69.100000000000009</v>
      </c>
    </row>
    <row r="23" spans="1:559" x14ac:dyDescent="0.2">
      <c r="A23" s="4" t="str" cm="1">
        <f t="array" ref="A23">IF(AND(H23&lt;&gt;"",H23&lt;&gt;"No DD"),SUMPRODUCT((H$4:H$31&lt;&gt;"")*(H$4:H$31&lt;&gt;"No DD")*(E$4:E$31&gt;E23))+1,IF(H23="No DD",SUMPRODUCT((H$4:H$31="No DD")*(E$4:E$31&gt;E23))+1+SUMPRODUCT((H$4:H$31&lt;&gt;"")*(H$4:H$31&lt;&gt;"No DD")),""))</f>
        <v/>
      </c>
      <c r="B23" s="5" t="s">
        <v>247</v>
      </c>
      <c r="C23" s="4" t="s">
        <v>8</v>
      </c>
      <c r="D23" s="4">
        <v>2004</v>
      </c>
      <c r="E23" s="9">
        <f>SUM(J23:R23)+SUM(J23:O23)*0.0000001+SUM(J23)*0.0000000000001</f>
        <v>170.30001239000501</v>
      </c>
      <c r="F23" s="3" t="str">
        <f>IF(OR(AND(AP23&gt;=AW$33,AQ23&gt;=AW$37,AP23&lt;&gt;"",AO23=""),AND(AU23&gt;=AW$33,AV23&gt;=AW$37,AU23&lt;&gt;"",AO23=""),AND(BS23&gt;=BZ$33,BT23&gt;=BZ$37,BS23&lt;&gt;"",BR23=""),AND(BX23&gt;=BZ$33,BY23&gt;=BZ$37,BX23&lt;&gt;"",BR23=""),AND(CV23&gt;=DC$33,CW23&gt;=DC$37,CV23&lt;&gt;"",CU23=""),AND(DA23&gt;=DC$33,DB23&gt;=DC$37,DA23&lt;&gt;""),AND(EA23&gt;=EH$33,EB23&gt;=EH$37,EA23&lt;&gt;""),AND(EF23&gt;=EH$33,EG23&gt;=EH$37,EF23&lt;&gt;""),AND(FC23&gt;=FJ$33,FD23&gt;=FJ$37,FC23&lt;&gt;""),AND(FH23&gt;=FJ$33,FI23&gt;=FJ$37,FH23&lt;&gt;""),AND(GE23&gt;=GL$33,GF23&gt;=GL$37,GE23&lt;&gt;""),AND(GJ23&gt;=GL$33,GK23&gt;=GL$37,GJ23&lt;&gt;""),AND(HG23&gt;=HN$33,HH23&gt;=HN$37,HG23&lt;&gt;""),AND(HL23&gt;=HN$33,HM23&gt;=HN$37,HL23&lt;&gt;""),AND(II23&gt;=IP$33,IJ23&gt;=IP$37,II23&lt;&gt;""),AND(IN23&gt;=IP$33,IO23&gt;=IP$37,IN23&lt;&gt;""),AND(JK23&gt;=JR$33,JL23&gt;=JR$37,JK23&lt;&gt;""),AND(JP23&gt;=JR$33,JQ23&gt;=JR$37,JP23&lt;&gt;""),AND(KM23&gt;=KT$33,KN23&gt;=KT$37,KM23&lt;&gt;""),AND(KR23&gt;=KT$33,KS23&gt;=KT$37,KR23&lt;&gt;""),AND(LO23&gt;=LV$33,LP23&gt;=LV$37,LO23&lt;&gt;""),AND(LT23&gt;=LV$33,LU23&gt;=LV$37,LT23&lt;&gt;""),AND(MQ23&gt;=MX$33,MR23&gt;=MX$37,MQ23&lt;&gt;""),AND(MV23&gt;=MX$33,MW23&gt;=MX$37,MV23&lt;&gt;""),AND(NS23&gt;=NZ$33,NT23&gt;=NZ$37,NS23&lt;&gt;""),AND(NX23&gt;=NZ$33,NY23&gt;=NZ$37,NX23&lt;&gt;""),AND(OU23&gt;=PB$33,OV23&gt;=PB$37,OU23&lt;&gt;""),AND(OZ23&gt;=PB$33,PA23&gt;=PB$37,OZ23&lt;&gt;""),AND(PW23&gt;=QD$33,PX23&gt;=QD$37,PW23&lt;&gt;""),AND(QB23&gt;=QD$33,QC23&gt;=QD$37,QB23&lt;&gt;""),AND(QY23&gt;=RF$33,QZ23&gt;=RF$37,QY23&lt;&gt;""),AND(RD23&gt;=RF$33,RE23&gt;=RF$37,RD23&lt;&gt;""),AND(SA23&gt;=SH$33,SB23&gt;=SH$37,SA23&lt;&gt;""),AND(SF23&gt;=SH$33,SG23&gt;=SH$37,SF23&lt;&gt;""),AND(TC23&gt;=TJ$33,TD23&gt;=TJ$37,TC23&lt;&gt;""),AND(TI23&gt;=TJ$33,TJ23&gt;=TJ$37,TI23&lt;&gt;"")),"P","")</f>
        <v/>
      </c>
      <c r="G23" s="3" t="str">
        <f>IF(OR(AND(AQ23&gt;=AW$37,AQ23&lt;&gt;"",AO23=""),AND(AV23&gt;=AW$37,AV23&lt;&gt;"",AO23=""),AND(BT23&gt;=BZ$37,BT23&lt;&gt;"",BR23=""),AND(BY23&gt;=BZ$37,BY23&lt;&gt;"",BR23=""),AND(CW23&gt;=DC$37,CW23&lt;&gt;"",CU23=""),AND(DB23&gt;=DC$37,DB23&lt;&gt;"",CU23=""),AND(EB23&gt;=EH$37,EB23&lt;&gt;""),AND(EG23&gt;=EH$37,EG23&lt;&gt;""),AND(FD23&gt;=FJ$37,FD23&lt;&gt;""),AND(FI23&gt;=FJ$37,FI23&lt;&gt;""),AND(GF23&gt;=GL$37,GF23&lt;&gt;""),AND(GK23&gt;=GL$37,GK23&lt;&gt;""),AND(HH23&gt;=HN$37,HH23&lt;&gt;""),AND(HM23&gt;=HN$37,HM23&lt;&gt;""),AND(IJ23&gt;=IP$37,IJ23&lt;&gt;""),AND(IO23&gt;=IP$37,IO23&lt;&gt;""),AND(JL23&gt;=JR$37,JL23&lt;&gt;""),AND(JQ23&gt;=JR$37,JQ23&lt;&gt;""),AND(KN23&gt;=KT$37,KN23&lt;&gt;""),AND(KS23&gt;=KT$37,KS23&lt;&gt;""),AND(LP23&gt;=LV$37,LP23&lt;&gt;""),AND(LU23&gt;=LV$37,LU23&lt;&gt;""),AND(MR23&gt;=MX$37,MR23&lt;&gt;""),AND(MW23&gt;=MX$37,MW23&lt;&gt;""),AND(NT23&gt;=NZ$37,NT23&lt;&gt;""),AND(NY23&gt;=NZ$37,NY23&lt;&gt;""),AND(OV23&gt;=PB$37,OV23&lt;&gt;""),AND(PA23&gt;=PB$37,PA23&lt;&gt;""),AND(PX23&gt;=QD$37,PX23&lt;&gt;""),AND(QC23&gt;=QD$37,QC23&lt;&gt;""),AND(QZ23&gt;=RF$37,QZ23&lt;&gt;""),AND(RE23&gt;=RF$37,RE23&lt;&gt;""),AND(SB23&gt;=SH$37,SB23&lt;&gt;""),AND(SG23&gt;=SH$37,SG23&lt;&gt;""),AND(TD23&gt;=TJ$37,TD23&lt;&gt;""),AND(TJ23&gt;=TJ$37,TJ23&lt;&gt;"")),"P","")</f>
        <v/>
      </c>
      <c r="H23" s="36" t="str">
        <f>IF(AND(G23="P",F23=""),"No DD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,AND(RB23&gt;=RF$36,RC23&gt;=RF$40,RB23&lt;&gt;""),AND(SD23&gt;=SH$36,SE23&gt;=SH$40,SD23&lt;&gt;""),AND(TF23&gt;=TJ$36,TG23&gt;=TJ$40,TF23&lt;&gt;"")),"Merit",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,AND(RB23&gt;=RF$35,RC23&gt;=RF$39,RB23&lt;&gt;""),AND(SD23&gt;=SH$35,SE23&gt;=SH$39,SD23&lt;&gt;""),AND(TF23&gt;=TJ$35,TG23&gt;=TJ$39,TF23&lt;&gt;"")),"Excellence",IF(I23="P","Worlds Team",IF(F23="P","National Team","")))))</f>
        <v/>
      </c>
      <c r="I23" s="3" t="str">
        <f>IF(OR(AND(AS23&gt;=AW$34,AT23&gt;=AW$38,AS23&lt;&gt;"",AO23=""),AND(BV23&gt;=BZ$34,BW23&gt;=BZ$38,BV23&lt;&gt;"",BR23=""),AND(CY23&gt;=DC$34,CZ23&gt;=DC$38,CY23&lt;&gt;"",CU23=""),AND(ED23&gt;=EH$34,EE23&gt;=EH$38,ED23&lt;&gt;""),AND(FF23&gt;=FJ$34,FG23&gt;=FJ$38,FF23&lt;&gt;""),AND(GH23&gt;=GL$34,GI23&gt;=GL$38,GH23&lt;&gt;""),AND(HJ23&gt;=HN$34,HK23&gt;=HN$38,HJ23&lt;&gt;""),AND(IL23&gt;=IP$34,IM23&gt;=IP$38,IL23&lt;&gt;""),AND(JN23&gt;=JR$34,JO23&gt;=JR$38,JN23&lt;&gt;""),AND(KP23&gt;=KT$34,KQ23&gt;=KT$38,KP23&lt;&gt;""),AND(LR23&gt;=LV$34,LS23&gt;=LV$38,LR23&lt;&gt;""),AND(MT23&gt;=MX$34,MU23&gt;=MX$38,MT23&lt;&gt;""),AND(NV23&gt;=NZ$34,NW23&gt;=NZ$38,NV23&lt;&gt;""),AND(OX23&gt;=PB$34,OY23&gt;=PB$38,OX23&lt;&gt;""),AND(PZ23&gt;=QD$34,QA23&gt;=QD$38,PZ23&lt;&gt;""),AND(RB23&gt;=RF$34,RC23&gt;=RF$38,RB23&lt;&gt;""),AND(SD23&gt;=SH$34,SE23&gt;=SH$38,SD23&lt;&gt;""),AND(TF23&gt;=TJ$34,TG23&gt;=TJ$38,TF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IF(K23=0,"",IF(AND(L23=J23,L23=AQ23,K23=BT23),$U$1,IF(AND(L23=J23,L23=AQ23,L23=CW23),$U$1,IF(AND(L23=J23,L23=CW23,L23=BT23),$AX$1,IF(L23=CW23,$CA$1,IF(L23=BT23,$AX$1,IF(L23=AQ23,$U$1,"")))))))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46.4</v>
      </c>
      <c r="Q23" s="8" t="str">
        <f>IF(P23=0,"",IF(P23=DB23,$CA$1,IF(P23=BY23,$AX$1,IF(P23=AV23,$U$1,""))))</f>
        <v>2023 Domestic 3rd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19</v>
      </c>
      <c r="V23" s="19">
        <v>6.8000000000000007</v>
      </c>
      <c r="W23" s="19">
        <v>0</v>
      </c>
      <c r="X23" s="19">
        <v>0</v>
      </c>
      <c r="Y23" s="19">
        <v>18.5</v>
      </c>
      <c r="Z23" s="19">
        <v>6.4</v>
      </c>
      <c r="AA23" s="19">
        <v>0.8</v>
      </c>
      <c r="AB23" s="19">
        <v>0</v>
      </c>
      <c r="AC23" s="19">
        <v>18.8</v>
      </c>
      <c r="AD23" s="19">
        <v>3.9000000000000004</v>
      </c>
      <c r="AE23" s="19">
        <v>0</v>
      </c>
      <c r="AF23" s="19">
        <v>0</v>
      </c>
      <c r="AG23" s="19">
        <v>19</v>
      </c>
      <c r="AH23" s="19">
        <v>6.8000000000000007</v>
      </c>
      <c r="AI23" s="19">
        <v>0.6</v>
      </c>
      <c r="AJ23" s="19">
        <v>0</v>
      </c>
      <c r="AK23" s="19">
        <v>18.2</v>
      </c>
      <c r="AL23" s="19">
        <v>3.6</v>
      </c>
      <c r="AM23" s="19">
        <v>0.6</v>
      </c>
      <c r="AN23" s="19">
        <v>0</v>
      </c>
      <c r="AO23" s="27"/>
      <c r="AP23" s="40">
        <f>IF(SUM(V23,Z23)&gt;0,SUM(V23,Z23),"")</f>
        <v>13.200000000000001</v>
      </c>
      <c r="AQ23" s="40">
        <f>IF(SUM(U23:V23,X23:Z23,AB23)-W23-AA23&gt;0,SUM(U23:V23,X23:Z23,AB23)-W23-AA23,"")</f>
        <v>49.9</v>
      </c>
      <c r="AR23" s="40">
        <f>IF(SUM(AC23:AD23,AF23)-AE23&gt;0,SUM(AC23:AD23,AF23)-AE23,"")</f>
        <v>22.700000000000003</v>
      </c>
      <c r="AS23" s="40">
        <f>IF(SUM(V23,Z23,AD23)&gt;0,SUM(V23,Z23,AD23),"")</f>
        <v>17.100000000000001</v>
      </c>
      <c r="AT23" s="40">
        <f>IF(SUM(AQ23,AR23)&gt;0,SUM(AQ23,AR23),"")</f>
        <v>72.599999999999994</v>
      </c>
      <c r="AU23" s="40">
        <f>IF(SUM(AH23,AL23)&gt;0,SUM(AH23,AL23),"")</f>
        <v>10.4</v>
      </c>
      <c r="AV23" s="40">
        <f>IF(SUM(AG23:AH23,AJ23:AL23,AN23)-SUM(AI23,AM23)&gt;0,SUM(AG23:AH23,AJ23:AL23,AN23)-SUM(AI23,AM23),"")</f>
        <v>46.4</v>
      </c>
      <c r="AW23" s="40">
        <f>IF(SUM(AQ23,AR23,AV23)&gt;0,SUM(AQ23,AR23,AV23),"")</f>
        <v>119</v>
      </c>
      <c r="AX23" s="18">
        <v>18.600000000000001</v>
      </c>
      <c r="AY23" s="18">
        <v>6.8</v>
      </c>
      <c r="AZ23" s="18">
        <v>0.2</v>
      </c>
      <c r="BA23" s="18">
        <v>0</v>
      </c>
      <c r="BB23" s="18">
        <v>18.5</v>
      </c>
      <c r="BC23" s="18">
        <v>6.4</v>
      </c>
      <c r="BD23" s="18">
        <v>0.2</v>
      </c>
      <c r="BE23" s="18">
        <v>0</v>
      </c>
      <c r="BF23" s="18">
        <v>18.3</v>
      </c>
      <c r="BG23" s="18">
        <v>6</v>
      </c>
      <c r="BH23" s="18">
        <v>0.2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0</v>
      </c>
      <c r="BO23" s="18">
        <v>0</v>
      </c>
      <c r="BP23" s="18">
        <v>0</v>
      </c>
      <c r="BQ23" s="18">
        <v>0</v>
      </c>
      <c r="BR23" s="28"/>
      <c r="BS23" s="11">
        <f>IF(SUM(AY23,BC23)&gt;0,SUM(AY23,BC23),"")</f>
        <v>13.2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24.1</v>
      </c>
      <c r="BV23" s="11">
        <f>IF(SUM(AY23,BC23,BG23)&gt;0,SUM(AY23,BC23,BG23),"")</f>
        <v>19.2</v>
      </c>
      <c r="BW23" s="11">
        <f>IF(SUM(BT23,BU23)&gt;0,SUM(BT23,BU23),"")</f>
        <v>74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IF(SUM(CW23,CX23,DB23)&gt;0,SUM(CW23,CX23,DB23),"")</f>
        <v/>
      </c>
      <c r="DD23" s="51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1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1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0" t="str">
        <f>IF(SUM(QF23,QJ23)&gt;0,SUM(QF23,QJ23),"")</f>
        <v/>
      </c>
      <c r="QZ23" s="40" t="str">
        <f>IF(SUM(QE23:QF23,QH23:QJ23,QL23)-QG23-QK23&gt;0,SUM(QE23:QF23,QH23:QJ23,QL23)-QG23-QK23,"")</f>
        <v/>
      </c>
      <c r="RA23" s="40" t="str">
        <f>IF(SUM(QM23:QN23,QP23)-QO23&gt;0,SUM(QM23:QN23,QP23)-QO23,"")</f>
        <v/>
      </c>
      <c r="RB23" s="40" t="str">
        <f>IF(SUM(QF23,QJ23,QN23)&gt;0,SUM(QF23,QJ23,QN23),"")</f>
        <v/>
      </c>
      <c r="RC23" s="40" t="str">
        <f>IF(SUM(QZ23,RA23)&gt;0,SUM(QZ23,RA23),"")</f>
        <v/>
      </c>
      <c r="RD23" s="40" t="str">
        <f>IF(SUM(QR23,QV23)&gt;0,SUM(QR23,QV23),"")</f>
        <v/>
      </c>
      <c r="RE23" s="40" t="str">
        <f>IF(SUM(QQ23:QR23,QT23:QV23,QX23)-SUM(QS23,QW23)&gt;0,SUM(QQ23:QR23,QT23:QV23,QX23)-SUM(QS23,QW23),"")</f>
        <v/>
      </c>
      <c r="RF23" s="40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0" t="str">
        <f>IF(SUM(SJ23,SN23)&gt;0,SUM(SJ23,SN23),"")</f>
        <v/>
      </c>
      <c r="TD23" s="40" t="str">
        <f>IF(SUM(SI23:SJ23,SL23:SN23,SP23)-SK23-SO23&gt;0,SUM(SI23:SJ23,SL23:SN23,SP23)-SK23-SO23,"")</f>
        <v/>
      </c>
      <c r="TE23" s="40" t="str">
        <f>IF(SUM(SQ23:SR23,ST23)-SS23&gt;0,SUM(SQ23:SR23,ST23)-SS23,"")</f>
        <v/>
      </c>
      <c r="TF23" s="40" t="str">
        <f>IF(SUM(SJ23,SN23,SR23)&gt;0,SUM(SJ23,SN23,SR23),"")</f>
        <v/>
      </c>
      <c r="TG23" s="40" t="str">
        <f>IF(SUM(TD23,TE23)&gt;0,SUM(TD23,TE23),"")</f>
        <v/>
      </c>
      <c r="TH23" s="40" t="str">
        <f>IF(SUM(SV23,SZ23)&gt;0,SUM(SV23,SZ23),"")</f>
        <v/>
      </c>
      <c r="TI23" s="40" t="str">
        <f>IF(SUM(SU23:SV23,SX23:SZ23,TB23)-SUM(SW23,TA23)&gt;0,SUM(SU23:SV23,SX23:SZ23,TB23)-SUM(SW23,TA23),"")</f>
        <v/>
      </c>
      <c r="TJ23" s="40" t="str">
        <f>IF(SUM(TD23,TE23,TI23)&gt;0,SUM(TD23,TE23,TI23),"")</f>
        <v/>
      </c>
      <c r="TK23" s="26">
        <f>IF($CU23="P",CA23,(CA23+AX23)/2)</f>
        <v>9.3000000000000007</v>
      </c>
      <c r="TL23" s="26">
        <f>IF($CU23="P",CB23,(CB23+AY23)/2)</f>
        <v>3.4</v>
      </c>
      <c r="TM23" s="26">
        <f>IF($CU23="P",CC23,(CC23+AZ23)/2)</f>
        <v>0.1</v>
      </c>
      <c r="TN23" s="26">
        <f>IF($CU23="P",CD23,(CD23+BA23)/2)</f>
        <v>0</v>
      </c>
      <c r="TO23" s="26">
        <f>IF($CU23="P",CE23,(CE23+BB23)/2)</f>
        <v>9.25</v>
      </c>
      <c r="TP23" s="26">
        <f>IF($CU23="P",CF23,(CF23+BC23)/2)</f>
        <v>3.2</v>
      </c>
      <c r="TQ23" s="26">
        <f>IF($CU23="P",CG23,(CG23+BD23)/2)</f>
        <v>0.1</v>
      </c>
      <c r="TR23" s="26">
        <f>IF($CU23="P",CH23,(CH23+BE23)/2)</f>
        <v>0</v>
      </c>
      <c r="TS23" s="26">
        <f>IF($CU23="P",CI23,(CI23+BF23)/2)</f>
        <v>9.15</v>
      </c>
      <c r="TT23" s="26">
        <f>IF($CU23="P",CJ23,(CJ23+BG23)/2)</f>
        <v>3</v>
      </c>
      <c r="TU23" s="26">
        <f>IF($CU23="P",CK23,(CK23+BH23)/2)</f>
        <v>0.1</v>
      </c>
      <c r="TV23" s="26">
        <f>IF($CU23="P",CL23,(CL23+BI23)/2)</f>
        <v>0</v>
      </c>
      <c r="TW23" s="26">
        <f>IF($CU23="P",CM23,(CM23+BJ23)/2)</f>
        <v>0</v>
      </c>
      <c r="TX23" s="26">
        <f>IF($CU23="P",CN23,(CN23+BK23)/2)</f>
        <v>0</v>
      </c>
      <c r="TY23" s="26">
        <f>IF($CU23="P",CO23,(CO23+BL23)/2)</f>
        <v>0</v>
      </c>
      <c r="TZ23" s="26">
        <f>IF($CU23="P",CP23,(CP23+BM23)/2)</f>
        <v>0</v>
      </c>
      <c r="UA23" s="26">
        <f>IF($CU23="P",CQ23,(CQ23+BN23)/2)</f>
        <v>0</v>
      </c>
      <c r="UB23" s="26">
        <f>IF($CU23="P",CR23,(CR23+BO23)/2)</f>
        <v>0</v>
      </c>
      <c r="UC23" s="26">
        <f>IF($CU23="P",CS23,(CS23+BP23)/2)</f>
        <v>0</v>
      </c>
      <c r="UD23" s="26">
        <f>IF($CU23="P",CT23,(CT23+BQ23)/2)</f>
        <v>0</v>
      </c>
      <c r="UE23" s="28" t="s">
        <v>55</v>
      </c>
      <c r="UF23" s="11">
        <f>IF(SUM(TL23,TP23)&gt;0,SUM(TL23,TP23),"")</f>
        <v>6.6</v>
      </c>
      <c r="UG23" s="11">
        <f>IF(SUM(TK23:TL23,TN23:TP23,TR23)-TM23-TQ23&gt;0,SUM(TK23:TL23,TN23:TP23,TR23)-TM23-TQ23,"")</f>
        <v>24.95</v>
      </c>
      <c r="UH23" s="11">
        <f>IF(SUM(TS23:TT23,TV23)-TU23&gt;0,SUM(TS23:TT23,TV23)-TU23,"")</f>
        <v>12.05</v>
      </c>
      <c r="UI23" s="11">
        <f>IF(SUM(TL23,TP23,TT23)&gt;0,SUM(TL23,TP23,TT23),"")</f>
        <v>9.6</v>
      </c>
      <c r="UJ23" s="11">
        <f>IF(SUM(UG23,UH23)&gt;0,SUM(UG23,UH23),"")</f>
        <v>37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37</v>
      </c>
    </row>
    <row r="24" spans="1:559" x14ac:dyDescent="0.2">
      <c r="A24" s="4" t="str" cm="1">
        <f t="array" ref="A24">IF(AND(H24&lt;&gt;"",H24&lt;&gt;"No DD"),SUMPRODUCT((H$4:H$31&lt;&gt;"")*(H$4:H$31&lt;&gt;"No DD")*(E$4:E$31&gt;E24))+1,IF(H24="No DD",SUMPRODUCT((H$4:H$31="No DD")*(E$4:E$31&gt;E24))+1+SUMPRODUCT((H$4:H$31&lt;&gt;"")*(H$4:H$31&lt;&gt;"No DD")),""))</f>
        <v/>
      </c>
      <c r="B24" s="5" t="s">
        <v>217</v>
      </c>
      <c r="C24" s="4" t="s">
        <v>5</v>
      </c>
      <c r="D24" s="4">
        <v>2007</v>
      </c>
      <c r="E24" s="9">
        <f>SUM(J24:R24)+SUM(J24:O24)*0.0000001+SUM(J24)*0.0000000000001</f>
        <v>169.80001202000489</v>
      </c>
      <c r="F24" s="3" t="str">
        <f>IF(OR(AND(AP24&gt;=AW$33,AQ24&gt;=AW$37,AP24&lt;&gt;"",AO24=""),AND(AU24&gt;=AW$33,AV24&gt;=AW$37,AU24&lt;&gt;"",AO24=""),AND(BS24&gt;=BZ$33,BT24&gt;=BZ$37,BS24&lt;&gt;"",BR24=""),AND(BX24&gt;=BZ$33,BY24&gt;=BZ$37,BX24&lt;&gt;"",BR24=""),AND(CV24&gt;=DC$33,CW24&gt;=DC$37,CV24&lt;&gt;"",CU24=""),AND(DA24&gt;=DC$33,DB24&gt;=DC$37,DA24&lt;&gt;""),AND(EA24&gt;=EH$33,EB24&gt;=EH$37,EA24&lt;&gt;""),AND(EF24&gt;=EH$33,EG24&gt;=EH$37,EF24&lt;&gt;""),AND(FC24&gt;=FJ$33,FD24&gt;=FJ$37,FC24&lt;&gt;""),AND(FH24&gt;=FJ$33,FI24&gt;=FJ$37,FH24&lt;&gt;""),AND(GE24&gt;=GL$33,GF24&gt;=GL$37,GE24&lt;&gt;""),AND(GJ24&gt;=GL$33,GK24&gt;=GL$37,GJ24&lt;&gt;""),AND(HG24&gt;=HN$33,HH24&gt;=HN$37,HG24&lt;&gt;""),AND(HL24&gt;=HN$33,HM24&gt;=HN$37,HL24&lt;&gt;""),AND(II24&gt;=IP$33,IJ24&gt;=IP$37,II24&lt;&gt;""),AND(IN24&gt;=IP$33,IO24&gt;=IP$37,IN24&lt;&gt;""),AND(JK24&gt;=JR$33,JL24&gt;=JR$37,JK24&lt;&gt;""),AND(JP24&gt;=JR$33,JQ24&gt;=JR$37,JP24&lt;&gt;""),AND(KM24&gt;=KT$33,KN24&gt;=KT$37,KM24&lt;&gt;""),AND(KR24&gt;=KT$33,KS24&gt;=KT$37,KR24&lt;&gt;""),AND(LO24&gt;=LV$33,LP24&gt;=LV$37,LO24&lt;&gt;""),AND(LT24&gt;=LV$33,LU24&gt;=LV$37,LT24&lt;&gt;""),AND(MQ24&gt;=MX$33,MR24&gt;=MX$37,MQ24&lt;&gt;""),AND(MV24&gt;=MX$33,MW24&gt;=MX$37,MV24&lt;&gt;""),AND(NS24&gt;=NZ$33,NT24&gt;=NZ$37,NS24&lt;&gt;""),AND(NX24&gt;=NZ$33,NY24&gt;=NZ$37,NX24&lt;&gt;""),AND(OU24&gt;=PB$33,OV24&gt;=PB$37,OU24&lt;&gt;""),AND(OZ24&gt;=PB$33,PA24&gt;=PB$37,OZ24&lt;&gt;""),AND(PW24&gt;=QD$33,PX24&gt;=QD$37,PW24&lt;&gt;""),AND(QB24&gt;=QD$33,QC24&gt;=QD$37,QB24&lt;&gt;""),AND(QY24&gt;=RF$33,QZ24&gt;=RF$37,QY24&lt;&gt;""),AND(RD24&gt;=RF$33,RE24&gt;=RF$37,RD24&lt;&gt;""),AND(SA24&gt;=SH$33,SB24&gt;=SH$37,SA24&lt;&gt;""),AND(SF24&gt;=SH$33,SG24&gt;=SH$37,SF24&lt;&gt;""),AND(TC24&gt;=TJ$33,TD24&gt;=TJ$37,TC24&lt;&gt;""),AND(TI24&gt;=TJ$33,TJ24&gt;=TJ$37,TI24&lt;&gt;"")),"P","")</f>
        <v/>
      </c>
      <c r="G24" s="3" t="str">
        <f>IF(OR(AND(AQ24&gt;=AW$37,AQ24&lt;&gt;"",AO24=""),AND(AV24&gt;=AW$37,AV24&lt;&gt;"",AO24=""),AND(BT24&gt;=BZ$37,BT24&lt;&gt;"",BR24=""),AND(BY24&gt;=BZ$37,BY24&lt;&gt;"",BR24=""),AND(CW24&gt;=DC$37,CW24&lt;&gt;"",CU24=""),AND(DB24&gt;=DC$37,DB24&lt;&gt;"",CU24=""),AND(EB24&gt;=EH$37,EB24&lt;&gt;""),AND(EG24&gt;=EH$37,EG24&lt;&gt;""),AND(FD24&gt;=FJ$37,FD24&lt;&gt;""),AND(FI24&gt;=FJ$37,FI24&lt;&gt;""),AND(GF24&gt;=GL$37,GF24&lt;&gt;""),AND(GK24&gt;=GL$37,GK24&lt;&gt;""),AND(HH24&gt;=HN$37,HH24&lt;&gt;""),AND(HM24&gt;=HN$37,HM24&lt;&gt;""),AND(IJ24&gt;=IP$37,IJ24&lt;&gt;""),AND(IO24&gt;=IP$37,IO24&lt;&gt;""),AND(JL24&gt;=JR$37,JL24&lt;&gt;""),AND(JQ24&gt;=JR$37,JQ24&lt;&gt;""),AND(KN24&gt;=KT$37,KN24&lt;&gt;""),AND(KS24&gt;=KT$37,KS24&lt;&gt;""),AND(LP24&gt;=LV$37,LP24&lt;&gt;""),AND(LU24&gt;=LV$37,LU24&lt;&gt;""),AND(MR24&gt;=MX$37,MR24&lt;&gt;""),AND(MW24&gt;=MX$37,MW24&lt;&gt;""),AND(NT24&gt;=NZ$37,NT24&lt;&gt;""),AND(NY24&gt;=NZ$37,NY24&lt;&gt;""),AND(OV24&gt;=PB$37,OV24&lt;&gt;""),AND(PA24&gt;=PB$37,PA24&lt;&gt;""),AND(PX24&gt;=QD$37,PX24&lt;&gt;""),AND(QC24&gt;=QD$37,QC24&lt;&gt;""),AND(QZ24&gt;=RF$37,QZ24&lt;&gt;""),AND(RE24&gt;=RF$37,RE24&lt;&gt;""),AND(SB24&gt;=SH$37,SB24&lt;&gt;""),AND(SG24&gt;=SH$37,SG24&lt;&gt;""),AND(TD24&gt;=TJ$37,TD24&lt;&gt;""),AND(TJ24&gt;=TJ$37,TJ24&lt;&gt;"")),"P","")</f>
        <v/>
      </c>
      <c r="H24" s="36" t="str">
        <f>IF(AND(G24="P",F24=""),"No DD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,AND(RB24&gt;=RF$36,RC24&gt;=RF$40,RB24&lt;&gt;""),AND(SD24&gt;=SH$36,SE24&gt;=SH$40,SD24&lt;&gt;""),AND(TF24&gt;=TJ$36,TG24&gt;=TJ$40,TF24&lt;&gt;"")),"Merit",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,AND(RB24&gt;=RF$35,RC24&gt;=RF$39,RB24&lt;&gt;""),AND(SD24&gt;=SH$35,SE24&gt;=SH$39,SD24&lt;&gt;""),AND(TF24&gt;=TJ$35,TG24&gt;=TJ$39,TF24&lt;&gt;"")),"Excellence",IF(I24="P","Worlds Team",IF(F24="P","National Team","")))))</f>
        <v/>
      </c>
      <c r="I24" s="3" t="str">
        <f>IF(OR(AND(AS24&gt;=AW$34,AT24&gt;=AW$38,AS24&lt;&gt;"",AO24=""),AND(BV24&gt;=BZ$34,BW24&gt;=BZ$38,BV24&lt;&gt;"",BR24=""),AND(CY24&gt;=DC$34,CZ24&gt;=DC$38,CY24&lt;&gt;"",CU24=""),AND(ED24&gt;=EH$34,EE24&gt;=EH$38,ED24&lt;&gt;""),AND(FF24&gt;=FJ$34,FG24&gt;=FJ$38,FF24&lt;&gt;""),AND(GH24&gt;=GL$34,GI24&gt;=GL$38,GH24&lt;&gt;""),AND(HJ24&gt;=HN$34,HK24&gt;=HN$38,HJ24&lt;&gt;""),AND(IL24&gt;=IP$34,IM24&gt;=IP$38,IL24&lt;&gt;""),AND(JN24&gt;=JR$34,JO24&gt;=JR$38,JN24&lt;&gt;""),AND(KP24&gt;=KT$34,KQ24&gt;=KT$38,KP24&lt;&gt;""),AND(LR24&gt;=LV$34,LS24&gt;=LV$38,LR24&lt;&gt;""),AND(MT24&gt;=MX$34,MU24&gt;=MX$38,MT24&lt;&gt;""),AND(NV24&gt;=NZ$34,NW24&gt;=NZ$38,NV24&lt;&gt;""),AND(OX24&gt;=PB$34,OY24&gt;=PB$38,OX24&lt;&gt;""),AND(PZ24&gt;=QD$34,QA24&gt;=QD$38,PZ24&lt;&gt;""),AND(RB24&gt;=RF$34,RC24&gt;=RF$38,RB24&lt;&gt;""),AND(SD24&gt;=SH$34,SE24&gt;=SH$38,SD24&lt;&gt;""),AND(TF24&gt;=TJ$34,TG24&gt;=TJ$38,TF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24.4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18.600000000000001</v>
      </c>
      <c r="V24" s="19">
        <v>6.4</v>
      </c>
      <c r="W24" s="19">
        <v>0.6</v>
      </c>
      <c r="X24" s="19">
        <v>0</v>
      </c>
      <c r="Y24" s="19">
        <v>17.2</v>
      </c>
      <c r="Z24" s="19">
        <v>3.6</v>
      </c>
      <c r="AA24" s="19">
        <v>0</v>
      </c>
      <c r="AB24" s="19">
        <v>0</v>
      </c>
      <c r="AC24" s="19">
        <v>18.8</v>
      </c>
      <c r="AD24" s="19">
        <v>5.6</v>
      </c>
      <c r="AE24" s="19">
        <v>0</v>
      </c>
      <c r="AF24" s="19">
        <v>0</v>
      </c>
      <c r="AG24" s="19">
        <v>18.600000000000001</v>
      </c>
      <c r="AH24" s="19">
        <v>6.8000000000000007</v>
      </c>
      <c r="AI24" s="19">
        <v>0.2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27"/>
      <c r="AP24" s="40">
        <f>IF(SUM(V24,Z24)&gt;0,SUM(V24,Z24),"")</f>
        <v>10</v>
      </c>
      <c r="AQ24" s="40">
        <f>IF(SUM(U24:V24,X24:Z24,AB24)-W24-AA24&gt;0,SUM(U24:V24,X24:Z24,AB24)-W24-AA24,"")</f>
        <v>45.2</v>
      </c>
      <c r="AR24" s="40">
        <f>IF(SUM(AC24:AD24,AF24)-AE24&gt;0,SUM(AC24:AD24,AF24)-AE24,"")</f>
        <v>24.4</v>
      </c>
      <c r="AS24" s="40">
        <f>IF(SUM(V24,Z24,AD24)&gt;0,SUM(V24,Z24,AD24),"")</f>
        <v>15.6</v>
      </c>
      <c r="AT24" s="40">
        <f>IF(SUM(AQ24,AR24)&gt;0,SUM(AQ24,AR24),"")</f>
        <v>69.599999999999994</v>
      </c>
      <c r="AU24" s="40">
        <f>IF(SUM(AH24,AL24)&gt;0,SUM(AH24,AL24),"")</f>
        <v>6.8000000000000007</v>
      </c>
      <c r="AV24" s="40">
        <f>IF(SUM(AG24:AH24,AJ24:AL24,AN24)-SUM(AI24,AM24)&gt;0,SUM(AG24:AH24,AJ24:AL24,AN24)-SUM(AI24,AM24),"")</f>
        <v>25.200000000000003</v>
      </c>
      <c r="AW24" s="40">
        <f>IF(SUM(AQ24,AR24,AV24)&gt;0,SUM(AQ24,AR24,AV24),"")</f>
        <v>94.8</v>
      </c>
      <c r="AX24" s="18">
        <v>18.8</v>
      </c>
      <c r="AY24" s="18">
        <v>4.8</v>
      </c>
      <c r="AZ24" s="18">
        <v>1.6</v>
      </c>
      <c r="BA24" s="18">
        <v>0</v>
      </c>
      <c r="BB24" s="18">
        <v>18.600000000000001</v>
      </c>
      <c r="BC24" s="18">
        <v>6.4</v>
      </c>
      <c r="BD24" s="18">
        <v>0.2</v>
      </c>
      <c r="BE24" s="18">
        <v>0</v>
      </c>
      <c r="BF24" s="18">
        <v>18.899999999999999</v>
      </c>
      <c r="BG24" s="18">
        <v>5.6</v>
      </c>
      <c r="BH24" s="18">
        <v>1.2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>IF(SUM(AY24,BC24)&gt;0,SUM(AY24,BC24),"")</f>
        <v>11.2</v>
      </c>
      <c r="BT24" s="11">
        <f>IF(SUM(AX24:AY24,BA24:BC24,BE24)-AZ24-BD24&gt;0,SUM(AX24:AY24,BA24:BC24,BE24)-AZ24-BD24,"")</f>
        <v>46.8</v>
      </c>
      <c r="BU24" s="11">
        <f>IF(SUM(BF24:BG24,BI24)-BH24&gt;0,SUM(BF24:BG24,BI24)-BH24,"")</f>
        <v>23.3</v>
      </c>
      <c r="BV24" s="11">
        <f>IF(SUM(AY24,BC24,BG24)&gt;0,SUM(AY24,BC24,BG24),"")</f>
        <v>16.799999999999997</v>
      </c>
      <c r="BW24" s="11">
        <f>IF(SUM(BT24,BU24)&gt;0,SUM(BT24,BU24),"")</f>
        <v>70.099999999999994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70.099999999999994</v>
      </c>
      <c r="CA24" s="19">
        <v>18.600000000000001</v>
      </c>
      <c r="CB24" s="19">
        <v>6.4</v>
      </c>
      <c r="CC24" s="19">
        <v>0.2</v>
      </c>
      <c r="CD24" s="19">
        <v>0</v>
      </c>
      <c r="CE24" s="19">
        <v>18.8</v>
      </c>
      <c r="CF24" s="19">
        <v>6</v>
      </c>
      <c r="CG24" s="19">
        <v>0.6</v>
      </c>
      <c r="CH24" s="19">
        <v>0</v>
      </c>
      <c r="CI24" s="19">
        <v>19.100000000000001</v>
      </c>
      <c r="CJ24" s="19">
        <v>5.6</v>
      </c>
      <c r="CK24" s="19">
        <v>0.4</v>
      </c>
      <c r="CL24" s="19">
        <v>0</v>
      </c>
      <c r="CM24" s="19">
        <v>18.8</v>
      </c>
      <c r="CN24" s="19">
        <v>6.4</v>
      </c>
      <c r="CO24" s="19">
        <v>0.6</v>
      </c>
      <c r="CP24" s="19">
        <v>0</v>
      </c>
      <c r="CQ24" s="19">
        <v>19</v>
      </c>
      <c r="CR24" s="19">
        <v>6</v>
      </c>
      <c r="CS24" s="19">
        <v>0</v>
      </c>
      <c r="CT24" s="19">
        <v>0</v>
      </c>
      <c r="CU24" s="27"/>
      <c r="CV24" s="40">
        <f>IF(SUM(CB24,CF24)&gt;0,SUM(CB24,CF24),"")</f>
        <v>12.4</v>
      </c>
      <c r="CW24" s="40">
        <f>IF(SUM(CA24:CB24,CD24:CF24,CH24)-CC24-CG24&gt;0,SUM(CA24:CB24,CD24:CF24,CH24)-CC24-CG24,"")</f>
        <v>48.999999999999993</v>
      </c>
      <c r="CX24" s="40">
        <f>IF(SUM(CI24:CJ24,CL24)-CK24&gt;0,SUM(CI24:CJ24,CL24)-CK24,"")</f>
        <v>24.300000000000004</v>
      </c>
      <c r="CY24" s="40">
        <f>IF(SUM(CB24,CF24,CJ24)&gt;0,SUM(CB24,CF24,CJ24),"")</f>
        <v>18</v>
      </c>
      <c r="CZ24" s="40">
        <f>IF(SUM(CW24,CX24)&gt;0,SUM(CW24,CX24),"")</f>
        <v>73.3</v>
      </c>
      <c r="DA24" s="40">
        <f>IF(SUM(CN24,CR24)&gt;0,SUM(CN24,CR24),"")</f>
        <v>12.4</v>
      </c>
      <c r="DB24" s="40">
        <f>IF(SUM(CM24:CN24,CP24:CR24,CT24)-SUM(CO24,CS24)&gt;0,SUM(CM24:CN24,CP24:CR24,CT24)-SUM(CO24,CS24),"")</f>
        <v>49.6</v>
      </c>
      <c r="DC24" s="40">
        <f>IF(SUM(CW24,CX24,DB24)&gt;0,SUM(CW24,CX24,DB24),"")</f>
        <v>122.9</v>
      </c>
      <c r="DD24" s="51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1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1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>
        <v>18.399999999999999</v>
      </c>
      <c r="FL24" s="17">
        <v>5.2</v>
      </c>
      <c r="FM24" s="17">
        <v>0</v>
      </c>
      <c r="FN24" s="17">
        <v>0</v>
      </c>
      <c r="FO24" s="17">
        <v>16.5</v>
      </c>
      <c r="FP24" s="17">
        <v>6.4</v>
      </c>
      <c r="FQ24" s="17">
        <v>0.2</v>
      </c>
      <c r="FR24" s="17">
        <v>0</v>
      </c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>
        <f>IF(SUM(FL24,FP24)&gt;0,SUM(FL24,FP24),"")</f>
        <v>11.600000000000001</v>
      </c>
      <c r="GF24" s="40">
        <f>IF(SUM(FK24:FL24,FN24:FP24,FR24)-FM24-FQ24&gt;0,SUM(FK24:FL24,FN24:FP24,FR24)-FM24-FQ24,"")</f>
        <v>46.29999999999999</v>
      </c>
      <c r="GG24" s="40" t="str">
        <f>IF(SUM(FS24:FT24,FV24)-FU24&gt;0,SUM(FS24:FT24,FV24)-FU24,"")</f>
        <v/>
      </c>
      <c r="GH24" s="40">
        <f>IF(SUM(FL24,FP24,FT24)&gt;0,SUM(FL24,FP24,FT24),"")</f>
        <v>11.600000000000001</v>
      </c>
      <c r="GI24" s="40">
        <f>IF(SUM(GF24,GG24)&gt;0,SUM(GF24,GG24),"")</f>
        <v>46.29999999999999</v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>
        <f>IF(SUM(GF24,GG24,GK24)&gt;0,SUM(GF24,GG24,GK24),"")</f>
        <v>46.29999999999999</v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IF(SUM(HH24,HI24,HM24)&gt;0,SUM(HH24,HI24,HM24),"")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0" t="str">
        <f>IF(SUM(QF24,QJ24)&gt;0,SUM(QF24,QJ24),"")</f>
        <v/>
      </c>
      <c r="QZ24" s="40" t="str">
        <f>IF(SUM(QE24:QF24,QH24:QJ24,QL24)-QG24-QK24&gt;0,SUM(QE24:QF24,QH24:QJ24,QL24)-QG24-QK24,"")</f>
        <v/>
      </c>
      <c r="RA24" s="40" t="str">
        <f>IF(SUM(QM24:QN24,QP24)-QO24&gt;0,SUM(QM24:QN24,QP24)-QO24,"")</f>
        <v/>
      </c>
      <c r="RB24" s="40" t="str">
        <f>IF(SUM(QF24,QJ24,QN24)&gt;0,SUM(QF24,QJ24,QN24),"")</f>
        <v/>
      </c>
      <c r="RC24" s="40" t="str">
        <f>IF(SUM(QZ24,RA24)&gt;0,SUM(QZ24,RA24),"")</f>
        <v/>
      </c>
      <c r="RD24" s="40" t="str">
        <f>IF(SUM(QR24,QV24)&gt;0,SUM(QR24,QV24),"")</f>
        <v/>
      </c>
      <c r="RE24" s="40" t="str">
        <f>IF(SUM(QQ24:QR24,QT24:QV24,QX24)-SUM(QS24,QW24)&gt;0,SUM(QQ24:QR24,QT24:QV24,QX24)-SUM(QS24,QW24),"")</f>
        <v/>
      </c>
      <c r="RF24" s="40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0" t="str">
        <f>IF(SUM(SJ24,SN24)&gt;0,SUM(SJ24,SN24),"")</f>
        <v/>
      </c>
      <c r="TD24" s="40" t="str">
        <f>IF(SUM(SI24:SJ24,SL24:SN24,SP24)-SK24-SO24&gt;0,SUM(SI24:SJ24,SL24:SN24,SP24)-SK24-SO24,"")</f>
        <v/>
      </c>
      <c r="TE24" s="40" t="str">
        <f>IF(SUM(SQ24:SR24,ST24)-SS24&gt;0,SUM(SQ24:SR24,ST24)-SS24,"")</f>
        <v/>
      </c>
      <c r="TF24" s="40" t="str">
        <f>IF(SUM(SJ24,SN24,SR24)&gt;0,SUM(SJ24,SN24,SR24),"")</f>
        <v/>
      </c>
      <c r="TG24" s="40" t="str">
        <f>IF(SUM(TD24,TE24)&gt;0,SUM(TD24,TE24),"")</f>
        <v/>
      </c>
      <c r="TH24" s="40" t="str">
        <f>IF(SUM(SV24,SZ24)&gt;0,SUM(SV24,SZ24),"")</f>
        <v/>
      </c>
      <c r="TI24" s="40" t="str">
        <f>IF(SUM(SU24:SV24,SX24:SZ24,TB24)-SUM(SW24,TA24)&gt;0,SUM(SU24:SV24,SX24:SZ24,TB24)-SUM(SW24,TA24),"")</f>
        <v/>
      </c>
      <c r="TJ24" s="40" t="str">
        <f>IF(SUM(TD24,TE24,TI24)&gt;0,SUM(TD24,TE24,TI24),"")</f>
        <v/>
      </c>
      <c r="TK24" s="26">
        <f>IF($CU24="P",CA24,(CA24+AX24)/2)</f>
        <v>18.700000000000003</v>
      </c>
      <c r="TL24" s="26">
        <f>IF($CU24="P",CB24,(CB24+AY24)/2)</f>
        <v>5.6</v>
      </c>
      <c r="TM24" s="26">
        <f>IF($CU24="P",CC24,(CC24+AZ24)/2)</f>
        <v>0.9</v>
      </c>
      <c r="TN24" s="26">
        <f>IF($CU24="P",CD24,(CD24+BA24)/2)</f>
        <v>0</v>
      </c>
      <c r="TO24" s="26">
        <f>IF($CU24="P",CE24,(CE24+BB24)/2)</f>
        <v>18.700000000000003</v>
      </c>
      <c r="TP24" s="26">
        <f>IF($CU24="P",CF24,(CF24+BC24)/2)</f>
        <v>6.2</v>
      </c>
      <c r="TQ24" s="26">
        <f>IF($CU24="P",CG24,(CG24+BD24)/2)</f>
        <v>0.4</v>
      </c>
      <c r="TR24" s="26">
        <f>IF($CU24="P",CH24,(CH24+BE24)/2)</f>
        <v>0</v>
      </c>
      <c r="TS24" s="26">
        <f>IF($CU24="P",CI24,(CI24+BF24)/2)</f>
        <v>19</v>
      </c>
      <c r="TT24" s="26">
        <f>IF($CU24="P",CJ24,(CJ24+BG24)/2)</f>
        <v>5.6</v>
      </c>
      <c r="TU24" s="26">
        <f>IF($CU24="P",CK24,(CK24+BH24)/2)</f>
        <v>0.8</v>
      </c>
      <c r="TV24" s="26">
        <f>IF($CU24="P",CL24,(CL24+BI24)/2)</f>
        <v>0</v>
      </c>
      <c r="TW24" s="26">
        <f>IF($CU24="P",CM24,(CM24+BJ24)/2)</f>
        <v>9.4</v>
      </c>
      <c r="TX24" s="26">
        <f>IF($CU24="P",CN24,(CN24+BK24)/2)</f>
        <v>3.2</v>
      </c>
      <c r="TY24" s="26">
        <f>IF($CU24="P",CO24,(CO24+BL24)/2)</f>
        <v>0.3</v>
      </c>
      <c r="TZ24" s="26">
        <f>IF($CU24="P",CP24,(CP24+BM24)/2)</f>
        <v>0</v>
      </c>
      <c r="UA24" s="26">
        <f>IF($CU24="P",CQ24,(CQ24+BN24)/2)</f>
        <v>9.5</v>
      </c>
      <c r="UB24" s="26">
        <f>IF($CU24="P",CR24,(CR24+BO24)/2)</f>
        <v>3</v>
      </c>
      <c r="UC24" s="26">
        <f>IF($CU24="P",CS24,(CS24+BP24)/2)</f>
        <v>0</v>
      </c>
      <c r="UD24" s="26">
        <f>IF($CU24="P",CT24,(CT24+BQ24)/2)</f>
        <v>0</v>
      </c>
      <c r="UE24" s="28" t="s">
        <v>55</v>
      </c>
      <c r="UF24" s="11">
        <f>IF(SUM(TL24,TP24)&gt;0,SUM(TL24,TP24),"")</f>
        <v>11.8</v>
      </c>
      <c r="UG24" s="11">
        <f>IF(SUM(TK24:TL24,TN24:TP24,TR24)-TM24-TQ24&gt;0,SUM(TK24:TL24,TN24:TP24,TR24)-TM24-TQ24,"")</f>
        <v>47.900000000000013</v>
      </c>
      <c r="UH24" s="11">
        <f>IF(SUM(TS24:TT24,TV24)-TU24&gt;0,SUM(TS24:TT24,TV24)-TU24,"")</f>
        <v>23.8</v>
      </c>
      <c r="UI24" s="11">
        <f>IF(SUM(TL24,TP24,TT24)&gt;0,SUM(TL24,TP24,TT24),"")</f>
        <v>17.399999999999999</v>
      </c>
      <c r="UJ24" s="11">
        <f>IF(SUM(UG24,UH24)&gt;0,SUM(UG24,UH24),"")</f>
        <v>71.700000000000017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24.8</v>
      </c>
      <c r="UM24" s="11">
        <f>IF(SUM(UG24,UH24,UL24)&gt;0,SUM(UG24,UH24,UL24),"")</f>
        <v>96.500000000000014</v>
      </c>
    </row>
    <row r="25" spans="1:559" x14ac:dyDescent="0.2">
      <c r="A25" s="4" t="str" cm="1">
        <f t="array" ref="A25">IF(AND(H25&lt;&gt;"",H25&lt;&gt;"No DD"),SUMPRODUCT((H$4:H$31&lt;&gt;"")*(H$4:H$31&lt;&gt;"No DD")*(E$4:E$31&gt;E25))+1,IF(H25="No DD",SUMPRODUCT((H$4:H$31="No DD")*(E$4:E$31&gt;E25))+1+SUMPRODUCT((H$4:H$31&lt;&gt;"")*(H$4:H$31&lt;&gt;"No DD")),""))</f>
        <v/>
      </c>
      <c r="B25" s="5" t="s">
        <v>250</v>
      </c>
      <c r="C25" s="4" t="s">
        <v>6</v>
      </c>
      <c r="D25" s="4">
        <v>2007</v>
      </c>
      <c r="E25" s="9">
        <f>SUM(J25:R25)+SUM(J25:O25)*0.0000001+SUM(J25)*0.0000000000001</f>
        <v>169.10001208000492</v>
      </c>
      <c r="F25" s="3" t="str">
        <f>IF(OR(AND(AP25&gt;=AW$33,AQ25&gt;=AW$37,AP25&lt;&gt;"",AO25=""),AND(AU25&gt;=AW$33,AV25&gt;=AW$37,AU25&lt;&gt;"",AO25=""),AND(BS25&gt;=BZ$33,BT25&gt;=BZ$37,BS25&lt;&gt;"",BR25=""),AND(BX25&gt;=BZ$33,BY25&gt;=BZ$37,BX25&lt;&gt;"",BR25=""),AND(CV25&gt;=DC$33,CW25&gt;=DC$37,CV25&lt;&gt;"",CU25=""),AND(DA25&gt;=DC$33,DB25&gt;=DC$37,DA25&lt;&gt;""),AND(EA25&gt;=EH$33,EB25&gt;=EH$37,EA25&lt;&gt;""),AND(EF25&gt;=EH$33,EG25&gt;=EH$37,EF25&lt;&gt;""),AND(FC25&gt;=FJ$33,FD25&gt;=FJ$37,FC25&lt;&gt;""),AND(FH25&gt;=FJ$33,FI25&gt;=FJ$37,FH25&lt;&gt;""),AND(GE25&gt;=GL$33,GF25&gt;=GL$37,GE25&lt;&gt;""),AND(GJ25&gt;=GL$33,GK25&gt;=GL$37,GJ25&lt;&gt;""),AND(HG25&gt;=HN$33,HH25&gt;=HN$37,HG25&lt;&gt;""),AND(HL25&gt;=HN$33,HM25&gt;=HN$37,HL25&lt;&gt;""),AND(II25&gt;=IP$33,IJ25&gt;=IP$37,II25&lt;&gt;""),AND(IN25&gt;=IP$33,IO25&gt;=IP$37,IN25&lt;&gt;""),AND(JK25&gt;=JR$33,JL25&gt;=JR$37,JK25&lt;&gt;""),AND(JP25&gt;=JR$33,JQ25&gt;=JR$37,JP25&lt;&gt;""),AND(KM25&gt;=KT$33,KN25&gt;=KT$37,KM25&lt;&gt;""),AND(KR25&gt;=KT$33,KS25&gt;=KT$37,KR25&lt;&gt;""),AND(LO25&gt;=LV$33,LP25&gt;=LV$37,LO25&lt;&gt;""),AND(LT25&gt;=LV$33,LU25&gt;=LV$37,LT25&lt;&gt;""),AND(MQ25&gt;=MX$33,MR25&gt;=MX$37,MQ25&lt;&gt;""),AND(MV25&gt;=MX$33,MW25&gt;=MX$37,MV25&lt;&gt;""),AND(NS25&gt;=NZ$33,NT25&gt;=NZ$37,NS25&lt;&gt;""),AND(NX25&gt;=NZ$33,NY25&gt;=NZ$37,NX25&lt;&gt;""),AND(OU25&gt;=PB$33,OV25&gt;=PB$37,OU25&lt;&gt;""),AND(OZ25&gt;=PB$33,PA25&gt;=PB$37,OZ25&lt;&gt;""),AND(PW25&gt;=QD$33,PX25&gt;=QD$37,PW25&lt;&gt;""),AND(QB25&gt;=QD$33,QC25&gt;=QD$37,QB25&lt;&gt;""),AND(QY25&gt;=RF$33,QZ25&gt;=RF$37,QY25&lt;&gt;""),AND(RD25&gt;=RF$33,RE25&gt;=RF$37,RD25&lt;&gt;""),AND(SA25&gt;=SH$33,SB25&gt;=SH$37,SA25&lt;&gt;""),AND(SF25&gt;=SH$33,SG25&gt;=SH$37,SF25&lt;&gt;""),AND(TC25&gt;=TJ$33,TD25&gt;=TJ$37,TC25&lt;&gt;""),AND(TI25&gt;=TJ$33,TJ25&gt;=TJ$37,TI25&lt;&gt;"")),"P","")</f>
        <v/>
      </c>
      <c r="G25" s="3" t="str">
        <f>IF(OR(AND(AQ25&gt;=AW$37,AQ25&lt;&gt;"",AO25=""),AND(AV25&gt;=AW$37,AV25&lt;&gt;"",AO25=""),AND(BT25&gt;=BZ$37,BT25&lt;&gt;"",BR25=""),AND(BY25&gt;=BZ$37,BY25&lt;&gt;"",BR25=""),AND(CW25&gt;=DC$37,CW25&lt;&gt;"",CU25=""),AND(DB25&gt;=DC$37,DB25&lt;&gt;"",CU25=""),AND(EB25&gt;=EH$37,EB25&lt;&gt;""),AND(EG25&gt;=EH$37,EG25&lt;&gt;""),AND(FD25&gt;=FJ$37,FD25&lt;&gt;""),AND(FI25&gt;=FJ$37,FI25&lt;&gt;""),AND(GF25&gt;=GL$37,GF25&lt;&gt;""),AND(GK25&gt;=GL$37,GK25&lt;&gt;""),AND(HH25&gt;=HN$37,HH25&lt;&gt;""),AND(HM25&gt;=HN$37,HM25&lt;&gt;""),AND(IJ25&gt;=IP$37,IJ25&lt;&gt;""),AND(IO25&gt;=IP$37,IO25&lt;&gt;""),AND(JL25&gt;=JR$37,JL25&lt;&gt;""),AND(JQ25&gt;=JR$37,JQ25&lt;&gt;""),AND(KN25&gt;=KT$37,KN25&lt;&gt;""),AND(KS25&gt;=KT$37,KS25&lt;&gt;""),AND(LP25&gt;=LV$37,LP25&lt;&gt;""),AND(LU25&gt;=LV$37,LU25&lt;&gt;""),AND(MR25&gt;=MX$37,MR25&lt;&gt;""),AND(MW25&gt;=MX$37,MW25&lt;&gt;""),AND(NT25&gt;=NZ$37,NT25&lt;&gt;""),AND(NY25&gt;=NZ$37,NY25&lt;&gt;""),AND(OV25&gt;=PB$37,OV25&lt;&gt;""),AND(PA25&gt;=PB$37,PA25&lt;&gt;""),AND(PX25&gt;=QD$37,PX25&lt;&gt;""),AND(QC25&gt;=QD$37,QC25&lt;&gt;""),AND(QZ25&gt;=RF$37,QZ25&lt;&gt;""),AND(RE25&gt;=RF$37,RE25&lt;&gt;""),AND(SB25&gt;=SH$37,SB25&lt;&gt;""),AND(SG25&gt;=SH$37,SG25&lt;&gt;""),AND(TD25&gt;=TJ$37,TD25&lt;&gt;""),AND(TJ25&gt;=TJ$37,TJ25&lt;&gt;"")),"P","")</f>
        <v/>
      </c>
      <c r="H25" s="36" t="str">
        <f>IF(AND(G25="P",F25=""),"No DD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,AND(RB25&gt;=RF$36,RC25&gt;=RF$40,RB25&lt;&gt;""),AND(SD25&gt;=SH$36,SE25&gt;=SH$40,SD25&lt;&gt;""),AND(TF25&gt;=TJ$36,TG25&gt;=TJ$40,TF25&lt;&gt;"")),"Merit",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,AND(RB25&gt;=RF$35,RC25&gt;=RF$39,RB25&lt;&gt;""),AND(SD25&gt;=SH$35,SE25&gt;=SH$39,SD25&lt;&gt;""),AND(TF25&gt;=TJ$35,TG25&gt;=TJ$39,TF25&lt;&gt;"")),"Excellence",IF(I25="P","Worlds Team",IF(F25="P","National Team","")))))</f>
        <v/>
      </c>
      <c r="I25" s="3" t="str">
        <f>IF(OR(AND(AS25&gt;=AW$34,AT25&gt;=AW$38,AS25&lt;&gt;"",AO25=""),AND(BV25&gt;=BZ$34,BW25&gt;=BZ$38,BV25&lt;&gt;"",BR25=""),AND(CY25&gt;=DC$34,CZ25&gt;=DC$38,CY25&lt;&gt;"",CU25=""),AND(ED25&gt;=EH$34,EE25&gt;=EH$38,ED25&lt;&gt;""),AND(FF25&gt;=FJ$34,FG25&gt;=FJ$38,FF25&lt;&gt;""),AND(GH25&gt;=GL$34,GI25&gt;=GL$38,GH25&lt;&gt;""),AND(HJ25&gt;=HN$34,HK25&gt;=HN$38,HJ25&lt;&gt;""),AND(IL25&gt;=IP$34,IM25&gt;=IP$38,IL25&lt;&gt;""),AND(JN25&gt;=JR$34,JO25&gt;=JR$38,JN25&lt;&gt;""),AND(KP25&gt;=KT$34,KQ25&gt;=KT$38,KP25&lt;&gt;""),AND(LR25&gt;=LV$34,LS25&gt;=LV$38,LR25&lt;&gt;""),AND(MT25&gt;=MX$34,MU25&gt;=MX$38,MT25&lt;&gt;""),AND(NV25&gt;=NZ$34,NW25&gt;=NZ$38,NV25&lt;&gt;""),AND(OX25&gt;=PB$34,OY25&gt;=PB$38,OX25&lt;&gt;""),AND(PZ25&gt;=QD$34,QA25&gt;=QD$38,PZ25&lt;&gt;""),AND(RB25&gt;=RF$34,RC25&gt;=RF$38,RB25&lt;&gt;""),AND(SD25&gt;=SH$34,SE25&gt;=SH$38,SD25&lt;&gt;""),AND(TF25&gt;=TJ$34,TG25&gt;=TJ$38,TF25&lt;&gt;"")),"P","")</f>
        <v/>
      </c>
      <c r="J25" s="8">
        <f>IF(COUNT(AQ25,BT25,CW25)&gt;0,LARGE((AQ25,BT25,CW25),1),0)</f>
        <v>49.29999999999999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47.300000000000004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24.2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48.300000000000004</v>
      </c>
      <c r="Q25" s="8" t="str">
        <f>IF(P25=0,"",IF(P25=DB25,$CA$1,IF(P25=BY25,$AX$1,IF(P25=AV25,$U$1,""))))</f>
        <v>2024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>IF(SUM(V25,Z25)&gt;0,SUM(V25,Z25),"")</f>
        <v/>
      </c>
      <c r="AQ25" s="40" t="str">
        <f>IF(SUM(U25:V25,X25:Z25,AB25)-W25-AA25&gt;0,SUM(U25:V25,X25:Z25,AB25)-W25-AA25,"")</f>
        <v/>
      </c>
      <c r="AR25" s="40" t="str">
        <f>IF(SUM(AC25:AD25,AF25)-AE25&gt;0,SUM(AC25:AD25,AF25)-AE25,"")</f>
        <v/>
      </c>
      <c r="AS25" s="40" t="str">
        <f>IF(SUM(V25,Z25,AD25)&gt;0,SUM(V25,Z25,AD25),"")</f>
        <v/>
      </c>
      <c r="AT25" s="40" t="str">
        <f>IF(SUM(AQ25,AR25)&gt;0,SUM(AQ25,AR25),"")</f>
        <v/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 t="str">
        <f>IF(SUM(AQ25,AR25,AV25)&gt;0,SUM(AQ25,AR25,AV25),"")</f>
        <v/>
      </c>
      <c r="AX25" s="18">
        <v>18.600000000000001</v>
      </c>
      <c r="AY25" s="18">
        <v>6</v>
      </c>
      <c r="AZ25" s="18">
        <v>0.6</v>
      </c>
      <c r="BA25" s="18">
        <v>0</v>
      </c>
      <c r="BB25" s="18">
        <v>18.100000000000001</v>
      </c>
      <c r="BC25" s="18">
        <v>6</v>
      </c>
      <c r="BD25" s="18">
        <v>0.8</v>
      </c>
      <c r="BE25" s="18">
        <v>0</v>
      </c>
      <c r="BF25" s="18">
        <v>18.100000000000001</v>
      </c>
      <c r="BG25" s="18">
        <v>6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>IF(SUM(AY25,BC25)&gt;0,SUM(AY25,BC25),"")</f>
        <v>12</v>
      </c>
      <c r="BT25" s="11">
        <f>IF(SUM(AX25:AY25,BA25:BC25,BE25)-AZ25-BD25&gt;0,SUM(AX25:AY25,BA25:BC25,BE25)-AZ25-BD25,"")</f>
        <v>47.300000000000004</v>
      </c>
      <c r="BU25" s="11">
        <f>IF(SUM(BF25:BG25,BI25)-BH25&gt;0,SUM(BF25:BG25,BI25)-BH25,"")</f>
        <v>24.1</v>
      </c>
      <c r="BV25" s="11">
        <f>IF(SUM(AY25,BC25,BG25)&gt;0,SUM(AY25,BC25,BG25),"")</f>
        <v>18</v>
      </c>
      <c r="BW25" s="11">
        <f>IF(SUM(BT25,BU25)&gt;0,SUM(BT25,BU25),"")</f>
        <v>71.400000000000006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71.400000000000006</v>
      </c>
      <c r="CA25" s="19">
        <v>18.2</v>
      </c>
      <c r="CB25" s="19">
        <v>6</v>
      </c>
      <c r="CC25" s="19">
        <v>0.2</v>
      </c>
      <c r="CD25" s="19">
        <v>0</v>
      </c>
      <c r="CE25" s="19">
        <v>18.899999999999999</v>
      </c>
      <c r="CF25" s="19">
        <v>6.4</v>
      </c>
      <c r="CG25" s="19">
        <v>0</v>
      </c>
      <c r="CH25" s="19">
        <v>0</v>
      </c>
      <c r="CI25" s="19">
        <v>18.2</v>
      </c>
      <c r="CJ25" s="19">
        <v>6</v>
      </c>
      <c r="CK25" s="19">
        <v>0</v>
      </c>
      <c r="CL25" s="19">
        <v>0</v>
      </c>
      <c r="CM25" s="19">
        <v>17.899999999999999</v>
      </c>
      <c r="CN25" s="19">
        <v>6</v>
      </c>
      <c r="CO25" s="19">
        <v>0.8</v>
      </c>
      <c r="CP25" s="19">
        <v>0</v>
      </c>
      <c r="CQ25" s="19">
        <v>18.8</v>
      </c>
      <c r="CR25" s="19">
        <v>6.4</v>
      </c>
      <c r="CS25" s="19">
        <v>0</v>
      </c>
      <c r="CT25" s="19">
        <v>0</v>
      </c>
      <c r="CU25" s="27"/>
      <c r="CV25" s="40">
        <f>IF(SUM(CB25,CF25)&gt;0,SUM(CB25,CF25),"")</f>
        <v>12.4</v>
      </c>
      <c r="CW25" s="40">
        <f>IF(SUM(CA25:CB25,CD25:CF25,CH25)-CC25-CG25&gt;0,SUM(CA25:CB25,CD25:CF25,CH25)-CC25-CG25,"")</f>
        <v>49.29999999999999</v>
      </c>
      <c r="CX25" s="40">
        <f>IF(SUM(CI25:CJ25,CL25)-CK25&gt;0,SUM(CI25:CJ25,CL25)-CK25,"")</f>
        <v>24.2</v>
      </c>
      <c r="CY25" s="40">
        <f>IF(SUM(CB25,CF25,CJ25)&gt;0,SUM(CB25,CF25,CJ25),"")</f>
        <v>18.399999999999999</v>
      </c>
      <c r="CZ25" s="40">
        <f>IF(SUM(CW25,CX25)&gt;0,SUM(CW25,CX25),"")</f>
        <v>73.499999999999986</v>
      </c>
      <c r="DA25" s="40">
        <f>IF(SUM(CN25,CR25)&gt;0,SUM(CN25,CR25),"")</f>
        <v>12.4</v>
      </c>
      <c r="DB25" s="40">
        <f>IF(SUM(CM25:CN25,CP25:CR25,CT25)-SUM(CO25,CS25)&gt;0,SUM(CM25:CN25,CP25:CR25,CT25)-SUM(CO25,CS25),"")</f>
        <v>48.300000000000004</v>
      </c>
      <c r="DC25" s="40">
        <f>IF(SUM(CW25,CX25,DB25)&gt;0,SUM(CW25,CX25,DB25),"")</f>
        <v>121.79999999999998</v>
      </c>
      <c r="DD25" s="51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1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1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0" t="str">
        <f>IF(SUM(QF25,QJ25)&gt;0,SUM(QF25,QJ25),"")</f>
        <v/>
      </c>
      <c r="QZ25" s="40" t="str">
        <f>IF(SUM(QE25:QF25,QH25:QJ25,QL25)-QG25-QK25&gt;0,SUM(QE25:QF25,QH25:QJ25,QL25)-QG25-QK25,"")</f>
        <v/>
      </c>
      <c r="RA25" s="40" t="str">
        <f>IF(SUM(QM25:QN25,QP25)-QO25&gt;0,SUM(QM25:QN25,QP25)-QO25,"")</f>
        <v/>
      </c>
      <c r="RB25" s="40" t="str">
        <f>IF(SUM(QF25,QJ25,QN25)&gt;0,SUM(QF25,QJ25,QN25),"")</f>
        <v/>
      </c>
      <c r="RC25" s="40" t="str">
        <f>IF(SUM(QZ25,RA25)&gt;0,SUM(QZ25,RA25),"")</f>
        <v/>
      </c>
      <c r="RD25" s="40" t="str">
        <f>IF(SUM(QR25,QV25)&gt;0,SUM(QR25,QV25),"")</f>
        <v/>
      </c>
      <c r="RE25" s="40" t="str">
        <f>IF(SUM(QQ25:QR25,QT25:QV25,QX25)-SUM(QS25,QW25)&gt;0,SUM(QQ25:QR25,QT25:QV25,QX25)-SUM(QS25,QW25),"")</f>
        <v/>
      </c>
      <c r="RF25" s="40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0" t="str">
        <f>IF(SUM(SJ25,SN25)&gt;0,SUM(SJ25,SN25),"")</f>
        <v/>
      </c>
      <c r="TD25" s="40" t="str">
        <f>IF(SUM(SI25:SJ25,SL25:SN25,SP25)-SK25-SO25&gt;0,SUM(SI25:SJ25,SL25:SN25,SP25)-SK25-SO25,"")</f>
        <v/>
      </c>
      <c r="TE25" s="40" t="str">
        <f>IF(SUM(SQ25:SR25,ST25)-SS25&gt;0,SUM(SQ25:SR25,ST25)-SS25,"")</f>
        <v/>
      </c>
      <c r="TF25" s="40" t="str">
        <f>IF(SUM(SJ25,SN25,SR25)&gt;0,SUM(SJ25,SN25,SR25),"")</f>
        <v/>
      </c>
      <c r="TG25" s="40" t="str">
        <f>IF(SUM(TD25,TE25)&gt;0,SUM(TD25,TE25),"")</f>
        <v/>
      </c>
      <c r="TH25" s="40" t="str">
        <f>IF(SUM(SV25,SZ25)&gt;0,SUM(SV25,SZ25),"")</f>
        <v/>
      </c>
      <c r="TI25" s="40" t="str">
        <f>IF(SUM(SU25:SV25,SX25:SZ25,TB25)-SUM(SW25,TA25)&gt;0,SUM(SU25:SV25,SX25:SZ25,TB25)-SUM(SW25,TA25),"")</f>
        <v/>
      </c>
      <c r="TJ25" s="40" t="str">
        <f>IF(SUM(TD25,TE25,TI25)&gt;0,SUM(TD25,TE25,TI25),"")</f>
        <v/>
      </c>
      <c r="TK25" s="26">
        <f>IF($CU25="P",CA25,(CA25+AX25)/2)</f>
        <v>18.399999999999999</v>
      </c>
      <c r="TL25" s="26">
        <f>IF($CU25="P",CB25,(CB25+AY25)/2)</f>
        <v>6</v>
      </c>
      <c r="TM25" s="26">
        <f>IF($CU25="P",CC25,(CC25+AZ25)/2)</f>
        <v>0.4</v>
      </c>
      <c r="TN25" s="26">
        <f>IF($CU25="P",CD25,(CD25+BA25)/2)</f>
        <v>0</v>
      </c>
      <c r="TO25" s="26">
        <f>IF($CU25="P",CE25,(CE25+BB25)/2)</f>
        <v>18.5</v>
      </c>
      <c r="TP25" s="26">
        <f>IF($CU25="P",CF25,(CF25+BC25)/2)</f>
        <v>6.2</v>
      </c>
      <c r="TQ25" s="26">
        <f>IF($CU25="P",CG25,(CG25+BD25)/2)</f>
        <v>0.4</v>
      </c>
      <c r="TR25" s="26">
        <f>IF($CU25="P",CH25,(CH25+BE25)/2)</f>
        <v>0</v>
      </c>
      <c r="TS25" s="26">
        <f>IF($CU25="P",CI25,(CI25+BF25)/2)</f>
        <v>18.149999999999999</v>
      </c>
      <c r="TT25" s="26">
        <f>IF($CU25="P",CJ25,(CJ25+BG25)/2)</f>
        <v>6</v>
      </c>
      <c r="TU25" s="26">
        <f>IF($CU25="P",CK25,(CK25+BH25)/2)</f>
        <v>0</v>
      </c>
      <c r="TV25" s="26">
        <f>IF($CU25="P",CL25,(CL25+BI25)/2)</f>
        <v>0</v>
      </c>
      <c r="TW25" s="26">
        <f>IF($CU25="P",CM25,(CM25+BJ25)/2)</f>
        <v>8.9499999999999993</v>
      </c>
      <c r="TX25" s="26">
        <f>IF($CU25="P",CN25,(CN25+BK25)/2)</f>
        <v>3</v>
      </c>
      <c r="TY25" s="26">
        <f>IF($CU25="P",CO25,(CO25+BL25)/2)</f>
        <v>0.4</v>
      </c>
      <c r="TZ25" s="26">
        <f>IF($CU25="P",CP25,(CP25+BM25)/2)</f>
        <v>0</v>
      </c>
      <c r="UA25" s="26">
        <f>IF($CU25="P",CQ25,(CQ25+BN25)/2)</f>
        <v>9.4</v>
      </c>
      <c r="UB25" s="26">
        <f>IF($CU25="P",CR25,(CR25+BO25)/2)</f>
        <v>3.2</v>
      </c>
      <c r="UC25" s="26">
        <f>IF($CU25="P",CS25,(CS25+BP25)/2)</f>
        <v>0</v>
      </c>
      <c r="UD25" s="26">
        <f>IF($CU25="P",CT25,(CT25+BQ25)/2)</f>
        <v>0</v>
      </c>
      <c r="UE25" s="28" t="s">
        <v>55</v>
      </c>
      <c r="UF25" s="11">
        <f>IF(SUM(TL25,TP25)&gt;0,SUM(TL25,TP25),"")</f>
        <v>12.2</v>
      </c>
      <c r="UG25" s="11">
        <f>IF(SUM(TK25:TL25,TN25:TP25,TR25)-TM25-TQ25&gt;0,SUM(TK25:TL25,TN25:TP25,TR25)-TM25-TQ25,"")</f>
        <v>48.300000000000004</v>
      </c>
      <c r="UH25" s="11">
        <f>IF(SUM(TS25:TT25,TV25)-TU25&gt;0,SUM(TS25:TT25,TV25)-TU25,"")</f>
        <v>24.15</v>
      </c>
      <c r="UI25" s="11">
        <f>IF(SUM(TL25,TP25,TT25)&gt;0,SUM(TL25,TP25,TT25),"")</f>
        <v>18.2</v>
      </c>
      <c r="UJ25" s="11">
        <f>IF(SUM(UG25,UH25)&gt;0,SUM(UG25,UH25),"")</f>
        <v>72.45</v>
      </c>
      <c r="UK25" s="11">
        <f>IF(SUM(TX25,UB25)&gt;0,SUM(TX25,UB25),"")</f>
        <v>6.2</v>
      </c>
      <c r="UL25" s="11">
        <f>IF(SUM(TW25:TX25,TZ25:UB25,UD25)-SUM(TY25,UC25)&gt;0,SUM(TW25:TX25,TZ25:UB25,UD25)-SUM(TY25,UC25),"")</f>
        <v>24.150000000000002</v>
      </c>
      <c r="UM25" s="11">
        <f>IF(SUM(UG25,UH25,UL25)&gt;0,SUM(UG25,UH25,UL25),"")</f>
        <v>96.600000000000009</v>
      </c>
    </row>
    <row r="26" spans="1:559" x14ac:dyDescent="0.2">
      <c r="A26" s="4" t="str" cm="1">
        <f t="array" ref="A26">IF(AND(H26&lt;&gt;"",H26&lt;&gt;"No DD"),SUMPRODUCT((H$4:H$31&lt;&gt;"")*(H$4:H$31&lt;&gt;"No DD")*(E$4:E$31&gt;E26))+1,IF(H26="No DD",SUMPRODUCT((H$4:H$31="No DD")*(E$4:E$31&gt;E26))+1+SUMPRODUCT((H$4:H$31&lt;&gt;"")*(H$4:H$31&lt;&gt;"No DD")),""))</f>
        <v/>
      </c>
      <c r="B26" s="5" t="s">
        <v>248</v>
      </c>
      <c r="C26" s="4" t="s">
        <v>6</v>
      </c>
      <c r="D26" s="4">
        <v>2006</v>
      </c>
      <c r="E26" s="9">
        <f>SUM(J26:R26)+SUM(J26:O26)*0.0000001+SUM(J26)*0.0000000000001</f>
        <v>163.20001144000494</v>
      </c>
      <c r="F26" s="3" t="str">
        <f>IF(OR(AND(AP26&gt;=AW$33,AQ26&gt;=AW$37,AP26&lt;&gt;"",AO26=""),AND(AU26&gt;=AW$33,AV26&gt;=AW$37,AU26&lt;&gt;"",AO26=""),AND(BS26&gt;=BZ$33,BT26&gt;=BZ$37,BS26&lt;&gt;"",BR26=""),AND(BX26&gt;=BZ$33,BY26&gt;=BZ$37,BX26&lt;&gt;"",BR26=""),AND(CV26&gt;=DC$33,CW26&gt;=DC$37,CV26&lt;&gt;"",CU26=""),AND(DA26&gt;=DC$33,DB26&gt;=DC$37,DA26&lt;&gt;""),AND(EA26&gt;=EH$33,EB26&gt;=EH$37,EA26&lt;&gt;""),AND(EF26&gt;=EH$33,EG26&gt;=EH$37,EF26&lt;&gt;""),AND(FC26&gt;=FJ$33,FD26&gt;=FJ$37,FC26&lt;&gt;""),AND(FH26&gt;=FJ$33,FI26&gt;=FJ$37,FH26&lt;&gt;""),AND(GE26&gt;=GL$33,GF26&gt;=GL$37,GE26&lt;&gt;""),AND(GJ26&gt;=GL$33,GK26&gt;=GL$37,GJ26&lt;&gt;""),AND(HG26&gt;=HN$33,HH26&gt;=HN$37,HG26&lt;&gt;""),AND(HL26&gt;=HN$33,HM26&gt;=HN$37,HL26&lt;&gt;""),AND(II26&gt;=IP$33,IJ26&gt;=IP$37,II26&lt;&gt;""),AND(IN26&gt;=IP$33,IO26&gt;=IP$37,IN26&lt;&gt;""),AND(JK26&gt;=JR$33,JL26&gt;=JR$37,JK26&lt;&gt;""),AND(JP26&gt;=JR$33,JQ26&gt;=JR$37,JP26&lt;&gt;""),AND(KM26&gt;=KT$33,KN26&gt;=KT$37,KM26&lt;&gt;""),AND(KR26&gt;=KT$33,KS26&gt;=KT$37,KR26&lt;&gt;""),AND(LO26&gt;=LV$33,LP26&gt;=LV$37,LO26&lt;&gt;""),AND(LT26&gt;=LV$33,LU26&gt;=LV$37,LT26&lt;&gt;""),AND(MQ26&gt;=MX$33,MR26&gt;=MX$37,MQ26&lt;&gt;""),AND(MV26&gt;=MX$33,MW26&gt;=MX$37,MV26&lt;&gt;""),AND(NS26&gt;=NZ$33,NT26&gt;=NZ$37,NS26&lt;&gt;""),AND(NX26&gt;=NZ$33,NY26&gt;=NZ$37,NX26&lt;&gt;""),AND(OU26&gt;=PB$33,OV26&gt;=PB$37,OU26&lt;&gt;""),AND(OZ26&gt;=PB$33,PA26&gt;=PB$37,OZ26&lt;&gt;""),AND(PW26&gt;=QD$33,PX26&gt;=QD$37,PW26&lt;&gt;""),AND(QB26&gt;=QD$33,QC26&gt;=QD$37,QB26&lt;&gt;""),AND(QY26&gt;=RF$33,QZ26&gt;=RF$37,QY26&lt;&gt;""),AND(RD26&gt;=RF$33,RE26&gt;=RF$37,RD26&lt;&gt;""),AND(SA26&gt;=SH$33,SB26&gt;=SH$37,SA26&lt;&gt;""),AND(SF26&gt;=SH$33,SG26&gt;=SH$37,SF26&lt;&gt;""),AND(TC26&gt;=TJ$33,TD26&gt;=TJ$37,TC26&lt;&gt;""),AND(TI26&gt;=TJ$33,TJ26&gt;=TJ$37,TI26&lt;&gt;"")),"P","")</f>
        <v/>
      </c>
      <c r="G26" s="3" t="str">
        <f>IF(OR(AND(AQ26&gt;=AW$37,AQ26&lt;&gt;"",AO26=""),AND(AV26&gt;=AW$37,AV26&lt;&gt;"",AO26=""),AND(BT26&gt;=BZ$37,BT26&lt;&gt;"",BR26=""),AND(BY26&gt;=BZ$37,BY26&lt;&gt;"",BR26=""),AND(CW26&gt;=DC$37,CW26&lt;&gt;"",CU26=""),AND(DB26&gt;=DC$37,DB26&lt;&gt;"",CU26=""),AND(EB26&gt;=EH$37,EB26&lt;&gt;""),AND(EG26&gt;=EH$37,EG26&lt;&gt;""),AND(FD26&gt;=FJ$37,FD26&lt;&gt;""),AND(FI26&gt;=FJ$37,FI26&lt;&gt;""),AND(GF26&gt;=GL$37,GF26&lt;&gt;""),AND(GK26&gt;=GL$37,GK26&lt;&gt;""),AND(HH26&gt;=HN$37,HH26&lt;&gt;""),AND(HM26&gt;=HN$37,HM26&lt;&gt;""),AND(IJ26&gt;=IP$37,IJ26&lt;&gt;""),AND(IO26&gt;=IP$37,IO26&lt;&gt;""),AND(JL26&gt;=JR$37,JL26&lt;&gt;""),AND(JQ26&gt;=JR$37,JQ26&lt;&gt;""),AND(KN26&gt;=KT$37,KN26&lt;&gt;""),AND(KS26&gt;=KT$37,KS26&lt;&gt;""),AND(LP26&gt;=LV$37,LP26&lt;&gt;""),AND(LU26&gt;=LV$37,LU26&lt;&gt;""),AND(MR26&gt;=MX$37,MR26&lt;&gt;""),AND(MW26&gt;=MX$37,MW26&lt;&gt;""),AND(NT26&gt;=NZ$37,NT26&lt;&gt;""),AND(NY26&gt;=NZ$37,NY26&lt;&gt;""),AND(OV26&gt;=PB$37,OV26&lt;&gt;""),AND(PA26&gt;=PB$37,PA26&lt;&gt;""),AND(PX26&gt;=QD$37,PX26&lt;&gt;""),AND(QC26&gt;=QD$37,QC26&lt;&gt;""),AND(QZ26&gt;=RF$37,QZ26&lt;&gt;""),AND(RE26&gt;=RF$37,RE26&lt;&gt;""),AND(SB26&gt;=SH$37,SB26&lt;&gt;""),AND(SG26&gt;=SH$37,SG26&lt;&gt;""),AND(TD26&gt;=TJ$37,TD26&lt;&gt;""),AND(TJ26&gt;=TJ$37,TJ26&lt;&gt;"")),"P","")</f>
        <v/>
      </c>
      <c r="H26" s="36" t="str">
        <f>IF(AND(G26="P",F26=""),"No DD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,AND(RB26&gt;=RF$36,RC26&gt;=RF$40,RB26&lt;&gt;""),AND(SD26&gt;=SH$36,SE26&gt;=SH$40,SD26&lt;&gt;""),AND(TF26&gt;=TJ$36,TG26&gt;=TJ$40,TF26&lt;&gt;"")),"Merit",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,AND(RB26&gt;=RF$35,RC26&gt;=RF$39,RB26&lt;&gt;""),AND(SD26&gt;=SH$35,SE26&gt;=SH$39,SD26&lt;&gt;""),AND(TF26&gt;=TJ$35,TG26&gt;=TJ$39,TF26&lt;&gt;"")),"Excellence",IF(I26="P","Worlds Team",IF(F26="P","National Team","")))))</f>
        <v/>
      </c>
      <c r="I26" s="3" t="str">
        <f>IF(OR(AND(AS26&gt;=AW$34,AT26&gt;=AW$38,AS26&lt;&gt;"",AO26=""),AND(BV26&gt;=BZ$34,BW26&gt;=BZ$38,BV26&lt;&gt;"",BR26=""),AND(CY26&gt;=DC$34,CZ26&gt;=DC$38,CY26&lt;&gt;"",CU26=""),AND(ED26&gt;=EH$34,EE26&gt;=EH$38,ED26&lt;&gt;""),AND(FF26&gt;=FJ$34,FG26&gt;=FJ$38,FF26&lt;&gt;""),AND(GH26&gt;=GL$34,GI26&gt;=GL$38,GH26&lt;&gt;""),AND(HJ26&gt;=HN$34,HK26&gt;=HN$38,HJ26&lt;&gt;""),AND(IL26&gt;=IP$34,IM26&gt;=IP$38,IL26&lt;&gt;""),AND(JN26&gt;=JR$34,JO26&gt;=JR$38,JN26&lt;&gt;""),AND(KP26&gt;=KT$34,KQ26&gt;=KT$38,KP26&lt;&gt;""),AND(LR26&gt;=LV$34,LS26&gt;=LV$38,LR26&lt;&gt;""),AND(MT26&gt;=MX$34,MU26&gt;=MX$38,MT26&lt;&gt;""),AND(NV26&gt;=NZ$34,NW26&gt;=NZ$38,NV26&lt;&gt;""),AND(OX26&gt;=PB$34,OY26&gt;=PB$38,OX26&lt;&gt;""),AND(PZ26&gt;=QD$34,QA26&gt;=QD$38,PZ26&lt;&gt;""),AND(RB26&gt;=RF$34,RC26&gt;=RF$38,RB26&lt;&gt;""),AND(SD26&gt;=SH$34,SE26&gt;=SH$38,SD26&lt;&gt;""),AND(TF26&gt;=TJ$34,TG26&gt;=TJ$38,TF26&lt;&gt;"")),"P","")</f>
        <v/>
      </c>
      <c r="J26" s="8">
        <f>IF(COUNT(AQ26,BT26,CW26)&gt;0,LARGE((AQ26,BT26,CW26),1),0)</f>
        <v>49.5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44.699999999999996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20.2</v>
      </c>
      <c r="O26" s="8" t="str">
        <f>IF(N26=0,"",IF(N26=CX26,$CA$1,IF(N26=BU26,$AX$1,IF(N26=AR26,$U$1,""))))</f>
        <v>2024 Nationals</v>
      </c>
      <c r="P26" s="8">
        <f>IF(MAX(AV26,BY26,DB26)&gt;0,MAX(AV26,BY26,DB26),0)</f>
        <v>48.800000000000004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18.2</v>
      </c>
      <c r="V26" s="19">
        <v>6.8000000000000007</v>
      </c>
      <c r="W26" s="19">
        <v>0</v>
      </c>
      <c r="X26" s="19">
        <v>0</v>
      </c>
      <c r="Y26" s="19">
        <v>18.5</v>
      </c>
      <c r="Z26" s="19">
        <v>6</v>
      </c>
      <c r="AA26" s="19">
        <v>0</v>
      </c>
      <c r="AB26" s="19">
        <v>0</v>
      </c>
      <c r="AC26" s="19">
        <v>18.2</v>
      </c>
      <c r="AD26" s="19">
        <v>2.7</v>
      </c>
      <c r="AE26" s="19">
        <v>1.6</v>
      </c>
      <c r="AF26" s="19">
        <v>0</v>
      </c>
      <c r="AG26" s="19">
        <v>18.600000000000001</v>
      </c>
      <c r="AH26" s="19">
        <v>6.8000000000000007</v>
      </c>
      <c r="AI26" s="19">
        <v>0</v>
      </c>
      <c r="AJ26" s="19">
        <v>0</v>
      </c>
      <c r="AK26" s="19">
        <v>18</v>
      </c>
      <c r="AL26" s="19">
        <v>6</v>
      </c>
      <c r="AM26" s="19">
        <v>0.6</v>
      </c>
      <c r="AN26" s="19">
        <v>0</v>
      </c>
      <c r="AO26" s="27"/>
      <c r="AP26" s="40">
        <f>IF(SUM(V26,Z26)&gt;0,SUM(V26,Z26),"")</f>
        <v>12.8</v>
      </c>
      <c r="AQ26" s="40">
        <f>IF(SUM(U26:V26,X26:Z26,AB26)-W26-AA26&gt;0,SUM(U26:V26,X26:Z26,AB26)-W26-AA26,"")</f>
        <v>49.5</v>
      </c>
      <c r="AR26" s="40">
        <f>IF(SUM(AC26:AD26,AF26)-AE26&gt;0,SUM(AC26:AD26,AF26)-AE26,"")</f>
        <v>19.299999999999997</v>
      </c>
      <c r="AS26" s="40">
        <f>IF(SUM(V26,Z26,AD26)&gt;0,SUM(V26,Z26,AD26),"")</f>
        <v>15.5</v>
      </c>
      <c r="AT26" s="40">
        <f>IF(SUM(AQ26,AR26)&gt;0,SUM(AQ26,AR26),"")</f>
        <v>68.8</v>
      </c>
      <c r="AU26" s="40">
        <f>IF(SUM(AH26,AL26)&gt;0,SUM(AH26,AL26),"")</f>
        <v>12.8</v>
      </c>
      <c r="AV26" s="40">
        <f>IF(SUM(AG26:AH26,AJ26:AL26,AN26)-SUM(AI26,AM26)&gt;0,SUM(AG26:AH26,AJ26:AL26,AN26)-SUM(AI26,AM26),"")</f>
        <v>48.800000000000004</v>
      </c>
      <c r="AW26" s="40">
        <f>IF(SUM(AQ26,AR26,AV26)&gt;0,SUM(AQ26,AR26,AV26),"")</f>
        <v>117.6</v>
      </c>
      <c r="AX26" s="18">
        <v>17.7</v>
      </c>
      <c r="AY26" s="18">
        <v>3.4</v>
      </c>
      <c r="AZ26" s="18">
        <v>1.2</v>
      </c>
      <c r="BA26" s="18">
        <v>0</v>
      </c>
      <c r="BB26" s="18">
        <v>17.5</v>
      </c>
      <c r="BC26" s="18">
        <v>8.1</v>
      </c>
      <c r="BD26" s="18">
        <v>0.8</v>
      </c>
      <c r="BE26" s="18">
        <v>0</v>
      </c>
      <c r="BF26" s="18">
        <v>17.3</v>
      </c>
      <c r="BG26" s="18">
        <v>2.4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>IF(SUM(AY26,BC26)&gt;0,SUM(AY26,BC26),"")</f>
        <v>11.5</v>
      </c>
      <c r="BT26" s="11">
        <f>IF(SUM(AX26:AY26,BA26:BC26,BE26)-AZ26-BD26&gt;0,SUM(AX26:AY26,BA26:BC26,BE26)-AZ26-BD26,"")</f>
        <v>44.699999999999996</v>
      </c>
      <c r="BU26" s="11">
        <f>IF(SUM(BF26:BG26,BI26)-BH26&gt;0,SUM(BF26:BG26,BI26)-BH26,"")</f>
        <v>19.7</v>
      </c>
      <c r="BV26" s="11">
        <f>IF(SUM(AY26,BC26,BG26)&gt;0,SUM(AY26,BC26,BG26),"")</f>
        <v>13.9</v>
      </c>
      <c r="BW26" s="11">
        <f>IF(SUM(BT26,BU26)&gt;0,SUM(BT26,BU26),"")</f>
        <v>64.399999999999991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64.399999999999991</v>
      </c>
      <c r="CA26" s="19">
        <v>18</v>
      </c>
      <c r="CB26" s="19">
        <v>4.4000000000000004</v>
      </c>
      <c r="CC26" s="19">
        <v>1</v>
      </c>
      <c r="CD26" s="19">
        <v>0</v>
      </c>
      <c r="CE26" s="19">
        <v>17.399999999999999</v>
      </c>
      <c r="CF26" s="19">
        <v>2.8</v>
      </c>
      <c r="CG26" s="19">
        <v>0</v>
      </c>
      <c r="CH26" s="19">
        <v>0</v>
      </c>
      <c r="CI26" s="19">
        <v>17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7.2</v>
      </c>
      <c r="CW26" s="40">
        <f>IF(SUM(CA26:CB26,CD26:CF26,CH26)-CC26-CG26&gt;0,SUM(CA26:CB26,CD26:CF26,CH26)-CC26-CG26,"")</f>
        <v>41.599999999999994</v>
      </c>
      <c r="CX26" s="40">
        <f>IF(SUM(CI26:CJ26,CL26)-CK26&gt;0,SUM(CI26:CJ26,CL26)-CK26,"")</f>
        <v>20.2</v>
      </c>
      <c r="CY26" s="40">
        <f>IF(SUM(CB26,CF26,CJ26)&gt;0,SUM(CB26,CF26,CJ26),"")</f>
        <v>10.4</v>
      </c>
      <c r="CZ26" s="40">
        <f>IF(SUM(CW26,CX26)&gt;0,SUM(CW26,CX26),"")</f>
        <v>61.8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IF(SUM(CW26,CX26,DB26)&gt;0,SUM(CW26,CX26,DB26),"")</f>
        <v>61.8</v>
      </c>
      <c r="DD26" s="51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1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1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0" t="str">
        <f>IF(SUM(QF26,QJ26)&gt;0,SUM(QF26,QJ26),"")</f>
        <v/>
      </c>
      <c r="QZ26" s="40" t="str">
        <f>IF(SUM(QE26:QF26,QH26:QJ26,QL26)-QG26-QK26&gt;0,SUM(QE26:QF26,QH26:QJ26,QL26)-QG26-QK26,"")</f>
        <v/>
      </c>
      <c r="RA26" s="40" t="str">
        <f>IF(SUM(QM26:QN26,QP26)-QO26&gt;0,SUM(QM26:QN26,QP26)-QO26,"")</f>
        <v/>
      </c>
      <c r="RB26" s="40" t="str">
        <f>IF(SUM(QF26,QJ26,QN26)&gt;0,SUM(QF26,QJ26,QN26),"")</f>
        <v/>
      </c>
      <c r="RC26" s="40" t="str">
        <f>IF(SUM(QZ26,RA26)&gt;0,SUM(QZ26,RA26),"")</f>
        <v/>
      </c>
      <c r="RD26" s="40" t="str">
        <f>IF(SUM(QR26,QV26)&gt;0,SUM(QR26,QV26),"")</f>
        <v/>
      </c>
      <c r="RE26" s="40" t="str">
        <f>IF(SUM(QQ26:QR26,QT26:QV26,QX26)-SUM(QS26,QW26)&gt;0,SUM(QQ26:QR26,QT26:QV26,QX26)-SUM(QS26,QW26),"")</f>
        <v/>
      </c>
      <c r="RF26" s="40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0" t="str">
        <f>IF(SUM(SJ26,SN26)&gt;0,SUM(SJ26,SN26),"")</f>
        <v/>
      </c>
      <c r="TD26" s="40" t="str">
        <f>IF(SUM(SI26:SJ26,SL26:SN26,SP26)-SK26-SO26&gt;0,SUM(SI26:SJ26,SL26:SN26,SP26)-SK26-SO26,"")</f>
        <v/>
      </c>
      <c r="TE26" s="40" t="str">
        <f>IF(SUM(SQ26:SR26,ST26)-SS26&gt;0,SUM(SQ26:SR26,ST26)-SS26,"")</f>
        <v/>
      </c>
      <c r="TF26" s="40" t="str">
        <f>IF(SUM(SJ26,SN26,SR26)&gt;0,SUM(SJ26,SN26,SR26),"")</f>
        <v/>
      </c>
      <c r="TG26" s="40" t="str">
        <f>IF(SUM(TD26,TE26)&gt;0,SUM(TD26,TE26),"")</f>
        <v/>
      </c>
      <c r="TH26" s="40" t="str">
        <f>IF(SUM(SV26,SZ26)&gt;0,SUM(SV26,SZ26),"")</f>
        <v/>
      </c>
      <c r="TI26" s="40" t="str">
        <f>IF(SUM(SU26:SV26,SX26:SZ26,TB26)-SUM(SW26,TA26)&gt;0,SUM(SU26:SV26,SX26:SZ26,TB26)-SUM(SW26,TA26),"")</f>
        <v/>
      </c>
      <c r="TJ26" s="40" t="str">
        <f>IF(SUM(TD26,TE26,TI26)&gt;0,SUM(TD26,TE26,TI26),"")</f>
        <v/>
      </c>
      <c r="TK26" s="26">
        <f>IF($CU26="P",CA26,(CA26+AX26)/2)</f>
        <v>17.850000000000001</v>
      </c>
      <c r="TL26" s="26">
        <f>IF($CU26="P",CB26,(CB26+AY26)/2)</f>
        <v>3.9000000000000004</v>
      </c>
      <c r="TM26" s="26">
        <f>IF($CU26="P",CC26,(CC26+AZ26)/2)</f>
        <v>1.1000000000000001</v>
      </c>
      <c r="TN26" s="26">
        <f>IF($CU26="P",CD26,(CD26+BA26)/2)</f>
        <v>0</v>
      </c>
      <c r="TO26" s="26">
        <f>IF($CU26="P",CE26,(CE26+BB26)/2)</f>
        <v>17.45</v>
      </c>
      <c r="TP26" s="26">
        <f>IF($CU26="P",CF26,(CF26+BC26)/2)</f>
        <v>5.4499999999999993</v>
      </c>
      <c r="TQ26" s="26">
        <f>IF($CU26="P",CG26,(CG26+BD26)/2)</f>
        <v>0.4</v>
      </c>
      <c r="TR26" s="26">
        <f>IF($CU26="P",CH26,(CH26+BE26)/2)</f>
        <v>0</v>
      </c>
      <c r="TS26" s="26">
        <f>IF($CU26="P",CI26,(CI26+BF26)/2)</f>
        <v>17.149999999999999</v>
      </c>
      <c r="TT26" s="26">
        <f>IF($CU26="P",CJ26,(CJ26+BG26)/2)</f>
        <v>2.8</v>
      </c>
      <c r="TU26" s="26">
        <f>IF($CU26="P",CK26,(CK26+BH26)/2)</f>
        <v>0</v>
      </c>
      <c r="TV26" s="26">
        <f>IF($CU26="P",CL26,(CL26+BI26)/2)</f>
        <v>0</v>
      </c>
      <c r="TW26" s="26">
        <f>IF($CU26="P",CM26,(CM26+BJ26)/2)</f>
        <v>0</v>
      </c>
      <c r="TX26" s="26">
        <f>IF($CU26="P",CN26,(CN26+BK26)/2)</f>
        <v>0</v>
      </c>
      <c r="TY26" s="26">
        <f>IF($CU26="P",CO26,(CO26+BL26)/2)</f>
        <v>0</v>
      </c>
      <c r="TZ26" s="26">
        <f>IF($CU26="P",CP26,(CP26+BM26)/2)</f>
        <v>0</v>
      </c>
      <c r="UA26" s="26">
        <f>IF($CU26="P",CQ26,(CQ26+BN26)/2)</f>
        <v>0</v>
      </c>
      <c r="UB26" s="26">
        <f>IF($CU26="P",CR26,(CR26+BO26)/2)</f>
        <v>0</v>
      </c>
      <c r="UC26" s="26">
        <f>IF($CU26="P",CS26,(CS26+BP26)/2)</f>
        <v>0</v>
      </c>
      <c r="UD26" s="26">
        <f>IF($CU26="P",CT26,(CT26+BQ26)/2)</f>
        <v>0</v>
      </c>
      <c r="UE26" s="28" t="s">
        <v>55</v>
      </c>
      <c r="UF26" s="11">
        <f>IF(SUM(TL26,TP26)&gt;0,SUM(TL26,TP26),"")</f>
        <v>9.35</v>
      </c>
      <c r="UG26" s="11">
        <f>IF(SUM(TK26:TL26,TN26:TP26,TR26)-TM26-TQ26&gt;0,SUM(TK26:TL26,TN26:TP26,TR26)-TM26-TQ26,"")</f>
        <v>43.150000000000006</v>
      </c>
      <c r="UH26" s="11">
        <f>IF(SUM(TS26:TT26,TV26)-TU26&gt;0,SUM(TS26:TT26,TV26)-TU26,"")</f>
        <v>19.95</v>
      </c>
      <c r="UI26" s="11">
        <f>IF(SUM(TL26,TP26,TT26)&gt;0,SUM(TL26,TP26,TT26),"")</f>
        <v>12.149999999999999</v>
      </c>
      <c r="UJ26" s="11">
        <f>IF(SUM(UG26,UH26)&gt;0,SUM(UG26,UH26),"")</f>
        <v>63.100000000000009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63.100000000000009</v>
      </c>
    </row>
    <row r="27" spans="1:559" x14ac:dyDescent="0.2">
      <c r="A27" s="4" t="str" cm="1">
        <f t="array" ref="A27">IF(AND(H27&lt;&gt;"",H27&lt;&gt;"No DD"),SUMPRODUCT((H$4:H$31&lt;&gt;"")*(H$4:H$31&lt;&gt;"No DD")*(E$4:E$31&gt;E27))+1,IF(H27="No DD",SUMPRODUCT((H$4:H$31="No DD")*(E$4:E$31&gt;E27))+1+SUMPRODUCT((H$4:H$31&lt;&gt;"")*(H$4:H$31&lt;&gt;"No DD")),""))</f>
        <v/>
      </c>
      <c r="B27" s="5" t="s">
        <v>249</v>
      </c>
      <c r="C27" s="4" t="s">
        <v>6</v>
      </c>
      <c r="D27" s="4">
        <v>2007</v>
      </c>
      <c r="E27" s="9">
        <f>SUM(J27:R27)+SUM(J27:O27)*0.0000001+SUM(J27)*0.0000000000001</f>
        <v>160.70001172000485</v>
      </c>
      <c r="F27" s="3" t="str">
        <f>IF(OR(AND(AP27&gt;=AW$33,AQ27&gt;=AW$37,AP27&lt;&gt;"",AO27=""),AND(AU27&gt;=AW$33,AV27&gt;=AW$37,AU27&lt;&gt;"",AO27=""),AND(BS27&gt;=BZ$33,BT27&gt;=BZ$37,BS27&lt;&gt;"",BR27=""),AND(BX27&gt;=BZ$33,BY27&gt;=BZ$37,BX27&lt;&gt;"",BR27=""),AND(CV27&gt;=DC$33,CW27&gt;=DC$37,CV27&lt;&gt;"",CU27=""),AND(DA27&gt;=DC$33,DB27&gt;=DC$37,DA27&lt;&gt;""),AND(EA27&gt;=EH$33,EB27&gt;=EH$37,EA27&lt;&gt;""),AND(EF27&gt;=EH$33,EG27&gt;=EH$37,EF27&lt;&gt;""),AND(FC27&gt;=FJ$33,FD27&gt;=FJ$37,FC27&lt;&gt;""),AND(FH27&gt;=FJ$33,FI27&gt;=FJ$37,FH27&lt;&gt;""),AND(GE27&gt;=GL$33,GF27&gt;=GL$37,GE27&lt;&gt;""),AND(GJ27&gt;=GL$33,GK27&gt;=GL$37,GJ27&lt;&gt;""),AND(HG27&gt;=HN$33,HH27&gt;=HN$37,HG27&lt;&gt;""),AND(HL27&gt;=HN$33,HM27&gt;=HN$37,HL27&lt;&gt;""),AND(II27&gt;=IP$33,IJ27&gt;=IP$37,II27&lt;&gt;""),AND(IN27&gt;=IP$33,IO27&gt;=IP$37,IN27&lt;&gt;""),AND(JK27&gt;=JR$33,JL27&gt;=JR$37,JK27&lt;&gt;""),AND(JP27&gt;=JR$33,JQ27&gt;=JR$37,JP27&lt;&gt;""),AND(KM27&gt;=KT$33,KN27&gt;=KT$37,KM27&lt;&gt;""),AND(KR27&gt;=KT$33,KS27&gt;=KT$37,KR27&lt;&gt;""),AND(LO27&gt;=LV$33,LP27&gt;=LV$37,LO27&lt;&gt;""),AND(LT27&gt;=LV$33,LU27&gt;=LV$37,LT27&lt;&gt;""),AND(MQ27&gt;=MX$33,MR27&gt;=MX$37,MQ27&lt;&gt;""),AND(MV27&gt;=MX$33,MW27&gt;=MX$37,MV27&lt;&gt;""),AND(NS27&gt;=NZ$33,NT27&gt;=NZ$37,NS27&lt;&gt;""),AND(NX27&gt;=NZ$33,NY27&gt;=NZ$37,NX27&lt;&gt;""),AND(OU27&gt;=PB$33,OV27&gt;=PB$37,OU27&lt;&gt;""),AND(OZ27&gt;=PB$33,PA27&gt;=PB$37,OZ27&lt;&gt;""),AND(PW27&gt;=QD$33,PX27&gt;=QD$37,PW27&lt;&gt;""),AND(QB27&gt;=QD$33,QC27&gt;=QD$37,QB27&lt;&gt;""),AND(QY27&gt;=RF$33,QZ27&gt;=RF$37,QY27&lt;&gt;""),AND(RD27&gt;=RF$33,RE27&gt;=RF$37,RD27&lt;&gt;""),AND(SA27&gt;=SH$33,SB27&gt;=SH$37,SA27&lt;&gt;""),AND(SF27&gt;=SH$33,SG27&gt;=SH$37,SF27&lt;&gt;""),AND(TC27&gt;=TJ$33,TD27&gt;=TJ$37,TC27&lt;&gt;""),AND(TI27&gt;=TJ$33,TJ27&gt;=TJ$37,TI27&lt;&gt;"")),"P","")</f>
        <v/>
      </c>
      <c r="G27" s="3" t="str">
        <f>IF(OR(AND(AQ27&gt;=AW$37,AQ27&lt;&gt;"",AO27=""),AND(AV27&gt;=AW$37,AV27&lt;&gt;"",AO27=""),AND(BT27&gt;=BZ$37,BT27&lt;&gt;"",BR27=""),AND(BY27&gt;=BZ$37,BY27&lt;&gt;"",BR27=""),AND(CW27&gt;=DC$37,CW27&lt;&gt;"",CU27=""),AND(DB27&gt;=DC$37,DB27&lt;&gt;"",CU27=""),AND(EB27&gt;=EH$37,EB27&lt;&gt;""),AND(EG27&gt;=EH$37,EG27&lt;&gt;""),AND(FD27&gt;=FJ$37,FD27&lt;&gt;""),AND(FI27&gt;=FJ$37,FI27&lt;&gt;""),AND(GF27&gt;=GL$37,GF27&lt;&gt;""),AND(GK27&gt;=GL$37,GK27&lt;&gt;""),AND(HH27&gt;=HN$37,HH27&lt;&gt;""),AND(HM27&gt;=HN$37,HM27&lt;&gt;""),AND(IJ27&gt;=IP$37,IJ27&lt;&gt;""),AND(IO27&gt;=IP$37,IO27&lt;&gt;""),AND(JL27&gt;=JR$37,JL27&lt;&gt;""),AND(JQ27&gt;=JR$37,JQ27&lt;&gt;""),AND(KN27&gt;=KT$37,KN27&lt;&gt;""),AND(KS27&gt;=KT$37,KS27&lt;&gt;""),AND(LP27&gt;=LV$37,LP27&lt;&gt;""),AND(LU27&gt;=LV$37,LU27&lt;&gt;""),AND(MR27&gt;=MX$37,MR27&lt;&gt;""),AND(MW27&gt;=MX$37,MW27&lt;&gt;""),AND(NT27&gt;=NZ$37,NT27&lt;&gt;""),AND(NY27&gt;=NZ$37,NY27&lt;&gt;""),AND(OV27&gt;=PB$37,OV27&lt;&gt;""),AND(PA27&gt;=PB$37,PA27&lt;&gt;""),AND(PX27&gt;=QD$37,PX27&lt;&gt;""),AND(QC27&gt;=QD$37,QC27&lt;&gt;""),AND(QZ27&gt;=RF$37,QZ27&lt;&gt;""),AND(RE27&gt;=RF$37,RE27&lt;&gt;""),AND(SB27&gt;=SH$37,SB27&lt;&gt;""),AND(SG27&gt;=SH$37,SG27&lt;&gt;""),AND(TD27&gt;=TJ$37,TD27&lt;&gt;""),AND(TJ27&gt;=TJ$37,TJ27&lt;&gt;"")),"P","")</f>
        <v/>
      </c>
      <c r="H27" s="36" t="str">
        <f>IF(AND(G27="P",F27=""),"No DD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,AND(RB27&gt;=RF$36,RC27&gt;=RF$40,RB27&lt;&gt;""),AND(SD27&gt;=SH$36,SE27&gt;=SH$40,SD27&lt;&gt;""),AND(TF27&gt;=TJ$36,TG27&gt;=TJ$40,TF27&lt;&gt;"")),"Merit",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,AND(RB27&gt;=RF$35,RC27&gt;=RF$39,RB27&lt;&gt;""),AND(SD27&gt;=SH$35,SE27&gt;=SH$39,SD27&lt;&gt;""),AND(TF27&gt;=TJ$35,TG27&gt;=TJ$39,TF27&lt;&gt;"")),"Excellence",IF(I27="P","Worlds Team",IF(F27="P","National Team","")))))</f>
        <v/>
      </c>
      <c r="I27" s="3" t="str">
        <f>IF(OR(AND(AS27&gt;=AW$34,AT27&gt;=AW$38,AS27&lt;&gt;"",AO27=""),AND(BV27&gt;=BZ$34,BW27&gt;=BZ$38,BV27&lt;&gt;"",BR27=""),AND(CY27&gt;=DC$34,CZ27&gt;=DC$38,CY27&lt;&gt;"",CU27=""),AND(ED27&gt;=EH$34,EE27&gt;=EH$38,ED27&lt;&gt;""),AND(FF27&gt;=FJ$34,FG27&gt;=FJ$38,FF27&lt;&gt;""),AND(GH27&gt;=GL$34,GI27&gt;=GL$38,GH27&lt;&gt;""),AND(HJ27&gt;=HN$34,HK27&gt;=HN$38,HJ27&lt;&gt;""),AND(IL27&gt;=IP$34,IM27&gt;=IP$38,IL27&lt;&gt;""),AND(JN27&gt;=JR$34,JO27&gt;=JR$38,JN27&lt;&gt;""),AND(KP27&gt;=KT$34,KQ27&gt;=KT$38,KP27&lt;&gt;""),AND(LR27&gt;=LV$34,LS27&gt;=LV$38,LR27&lt;&gt;""),AND(MT27&gt;=MX$34,MU27&gt;=MX$38,MT27&lt;&gt;""),AND(NV27&gt;=NZ$34,NW27&gt;=NZ$38,NV27&lt;&gt;""),AND(OX27&gt;=PB$34,OY27&gt;=PB$38,OX27&lt;&gt;""),AND(PZ27&gt;=QD$34,QA27&gt;=QD$38,PZ27&lt;&gt;""),AND(RB27&gt;=RF$34,RC27&gt;=RF$38,RB27&lt;&gt;""),AND(SD27&gt;=SH$34,SE27&gt;=SH$38,SD27&lt;&gt;""),AND(TF27&gt;=TJ$34,TG27&gt;=TJ$38,TF27&lt;&gt;"")),"P","")</f>
        <v/>
      </c>
      <c r="J27" s="8">
        <f>IF(COUNT(AQ27,BT27,CW27)&gt;0,LARGE((AQ27,BT27,CW27),1),0)</f>
        <v>48.6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48</v>
      </c>
      <c r="M27" s="8" t="str">
        <f>IF(K27=0,"",IF(AND(L27=J27,L27=AQ27,K27=BT27),$U$1,IF(AND(L27=J27,L27=AQ27,L27=CW27),$U$1,IF(AND(L27=J27,L27=CW27,L27=BT27),$AX$1,IF(L27=CW27,$CA$1,IF(L27=BT27,$AX$1,IF(L27=AQ27,$U$1,"")))))))</f>
        <v>2023 Domestic 3rd Trial</v>
      </c>
      <c r="N27" s="8">
        <f>IF(COUNT(AR27,BU27,CX27)&gt;0,LARGE((AR27,BU27,CX27),1),0)</f>
        <v>20.599999999999998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43.500000000000007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18.8</v>
      </c>
      <c r="V27" s="19">
        <v>5.1999999999999993</v>
      </c>
      <c r="W27" s="19">
        <v>0</v>
      </c>
      <c r="X27" s="19">
        <v>0</v>
      </c>
      <c r="Y27" s="19">
        <v>18</v>
      </c>
      <c r="Z27" s="19">
        <v>6</v>
      </c>
      <c r="AA27" s="19">
        <v>0</v>
      </c>
      <c r="AB27" s="19">
        <v>0</v>
      </c>
      <c r="AC27" s="19">
        <v>18.600000000000001</v>
      </c>
      <c r="AD27" s="19">
        <v>1.2999999999999998</v>
      </c>
      <c r="AE27" s="19">
        <v>3.6</v>
      </c>
      <c r="AF27" s="19">
        <v>0</v>
      </c>
      <c r="AG27" s="19">
        <v>18.8</v>
      </c>
      <c r="AH27" s="19">
        <v>5.1999999999999993</v>
      </c>
      <c r="AI27" s="19">
        <v>0.8</v>
      </c>
      <c r="AJ27" s="19">
        <v>0</v>
      </c>
      <c r="AK27" s="19">
        <v>17.100000000000001</v>
      </c>
      <c r="AL27" s="19">
        <v>3.2</v>
      </c>
      <c r="AM27" s="19">
        <v>0</v>
      </c>
      <c r="AN27" s="19">
        <v>0</v>
      </c>
      <c r="AO27" s="27"/>
      <c r="AP27" s="40">
        <f>IF(SUM(V27,Z27)&gt;0,SUM(V27,Z27),"")</f>
        <v>11.2</v>
      </c>
      <c r="AQ27" s="40">
        <f>IF(SUM(U27:V27,X27:Z27,AB27)-W27-AA27&gt;0,SUM(U27:V27,X27:Z27,AB27)-W27-AA27,"")</f>
        <v>48</v>
      </c>
      <c r="AR27" s="40">
        <f>IF(SUM(AC27:AD27,AF27)-AE27&gt;0,SUM(AC27:AD27,AF27)-AE27,"")</f>
        <v>16.3</v>
      </c>
      <c r="AS27" s="40">
        <f>IF(SUM(V27,Z27,AD27)&gt;0,SUM(V27,Z27,AD27),"")</f>
        <v>12.5</v>
      </c>
      <c r="AT27" s="40">
        <f>IF(SUM(AQ27,AR27)&gt;0,SUM(AQ27,AR27),"")</f>
        <v>64.3</v>
      </c>
      <c r="AU27" s="40">
        <f>IF(SUM(AH27,AL27)&gt;0,SUM(AH27,AL27),"")</f>
        <v>8.3999999999999986</v>
      </c>
      <c r="AV27" s="40">
        <f>IF(SUM(AG27:AH27,AJ27:AL27,AN27)-SUM(AI27,AM27)&gt;0,SUM(AG27:AH27,AJ27:AL27,AN27)-SUM(AI27,AM27),"")</f>
        <v>43.500000000000007</v>
      </c>
      <c r="AW27" s="40">
        <f>IF(SUM(AQ27,AR27,AV27)&gt;0,SUM(AQ27,AR27,AV27),"")</f>
        <v>107.80000000000001</v>
      </c>
      <c r="AX27" s="18">
        <v>16.399999999999999</v>
      </c>
      <c r="AY27" s="18">
        <v>6.8</v>
      </c>
      <c r="AZ27" s="18">
        <v>0.8</v>
      </c>
      <c r="BA27" s="18">
        <v>0</v>
      </c>
      <c r="BB27" s="18">
        <v>18</v>
      </c>
      <c r="BC27" s="18">
        <v>3.4</v>
      </c>
      <c r="BD27" s="18">
        <v>1.8</v>
      </c>
      <c r="BE27" s="18">
        <v>0</v>
      </c>
      <c r="BF27" s="18">
        <v>18</v>
      </c>
      <c r="BG27" s="18">
        <v>4.4000000000000004</v>
      </c>
      <c r="BH27" s="18">
        <v>1.8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8"/>
      <c r="BS27" s="11">
        <f>IF(SUM(AY27,BC27)&gt;0,SUM(AY27,BC27),"")</f>
        <v>10.199999999999999</v>
      </c>
      <c r="BT27" s="11">
        <f>IF(SUM(AX27:AY27,BA27:BC27,BE27)-AZ27-BD27&gt;0,SUM(AX27:AY27,BA27:BC27,BE27)-AZ27-BD27,"")</f>
        <v>42.000000000000007</v>
      </c>
      <c r="BU27" s="11">
        <f>IF(SUM(BF27:BG27,BI27)-BH27&gt;0,SUM(BF27:BG27,BI27)-BH27,"")</f>
        <v>20.599999999999998</v>
      </c>
      <c r="BV27" s="11">
        <f>IF(SUM(AY27,BC27,BG27)&gt;0,SUM(AY27,BC27,BG27),"")</f>
        <v>14.6</v>
      </c>
      <c r="BW27" s="11">
        <f>IF(SUM(BT27,BU27)&gt;0,SUM(BT27,BU27),"")</f>
        <v>62.600000000000009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62.600000000000009</v>
      </c>
      <c r="CA27" s="19">
        <v>18.399999999999999</v>
      </c>
      <c r="CB27" s="19">
        <v>6.8</v>
      </c>
      <c r="CC27" s="19">
        <v>0</v>
      </c>
      <c r="CD27" s="19">
        <v>0</v>
      </c>
      <c r="CE27" s="19">
        <v>18.2</v>
      </c>
      <c r="CF27" s="19">
        <v>5.6</v>
      </c>
      <c r="CG27" s="19">
        <v>0.4</v>
      </c>
      <c r="CH27" s="19">
        <v>0</v>
      </c>
      <c r="CI27" s="19">
        <v>17.2</v>
      </c>
      <c r="CJ27" s="19">
        <v>3.2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>IF(SUM(CB27,CF27)&gt;0,SUM(CB27,CF27),"")</f>
        <v>12.399999999999999</v>
      </c>
      <c r="CW27" s="40">
        <f>IF(SUM(CA27:CB27,CD27:CF27,CH27)-CC27-CG27&gt;0,SUM(CA27:CB27,CD27:CF27,CH27)-CC27-CG27,"")</f>
        <v>48.6</v>
      </c>
      <c r="CX27" s="40">
        <f>IF(SUM(CI27:CJ27,CL27)-CK27&gt;0,SUM(CI27:CJ27,CL27)-CK27,"")</f>
        <v>20.399999999999999</v>
      </c>
      <c r="CY27" s="40">
        <f>IF(SUM(CB27,CF27,CJ27)&gt;0,SUM(CB27,CF27,CJ27),"")</f>
        <v>15.599999999999998</v>
      </c>
      <c r="CZ27" s="40">
        <f>IF(SUM(CW27,CX27)&gt;0,SUM(CW27,CX27),"")</f>
        <v>69</v>
      </c>
      <c r="DA27" s="40" t="str">
        <f>IF(SUM(CN27,CR27)&gt;0,SUM(CN27,CR27),"")</f>
        <v/>
      </c>
      <c r="DB27" s="40" t="str">
        <f>IF(SUM(CM27:CN27,CP27:CR27,CT27)-SUM(CO27,CS27)&gt;0,SUM(CM27:CN27,CP27:CR27,CT27)-SUM(CO27,CS27),"")</f>
        <v/>
      </c>
      <c r="DC27" s="40">
        <f>IF(SUM(CW27,CX27,DB27)&gt;0,SUM(CW27,CX27,DB27),"")</f>
        <v>69</v>
      </c>
      <c r="DD27" s="51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1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1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0" t="str">
        <f>IF(SUM(QF27,QJ27)&gt;0,SUM(QF27,QJ27),"")</f>
        <v/>
      </c>
      <c r="QZ27" s="40" t="str">
        <f>IF(SUM(QE27:QF27,QH27:QJ27,QL27)-QG27-QK27&gt;0,SUM(QE27:QF27,QH27:QJ27,QL27)-QG27-QK27,"")</f>
        <v/>
      </c>
      <c r="RA27" s="40" t="str">
        <f>IF(SUM(QM27:QN27,QP27)-QO27&gt;0,SUM(QM27:QN27,QP27)-QO27,"")</f>
        <v/>
      </c>
      <c r="RB27" s="40" t="str">
        <f>IF(SUM(QF27,QJ27,QN27)&gt;0,SUM(QF27,QJ27,QN27),"")</f>
        <v/>
      </c>
      <c r="RC27" s="40" t="str">
        <f>IF(SUM(QZ27,RA27)&gt;0,SUM(QZ27,RA27),"")</f>
        <v/>
      </c>
      <c r="RD27" s="40" t="str">
        <f>IF(SUM(QR27,QV27)&gt;0,SUM(QR27,QV27),"")</f>
        <v/>
      </c>
      <c r="RE27" s="40" t="str">
        <f>IF(SUM(QQ27:QR27,QT27:QV27,QX27)-SUM(QS27,QW27)&gt;0,SUM(QQ27:QR27,QT27:QV27,QX27)-SUM(QS27,QW27),"")</f>
        <v/>
      </c>
      <c r="RF27" s="40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0" t="str">
        <f>IF(SUM(SJ27,SN27)&gt;0,SUM(SJ27,SN27),"")</f>
        <v/>
      </c>
      <c r="TD27" s="40" t="str">
        <f>IF(SUM(SI27:SJ27,SL27:SN27,SP27)-SK27-SO27&gt;0,SUM(SI27:SJ27,SL27:SN27,SP27)-SK27-SO27,"")</f>
        <v/>
      </c>
      <c r="TE27" s="40" t="str">
        <f>IF(SUM(SQ27:SR27,ST27)-SS27&gt;0,SUM(SQ27:SR27,ST27)-SS27,"")</f>
        <v/>
      </c>
      <c r="TF27" s="40" t="str">
        <f>IF(SUM(SJ27,SN27,SR27)&gt;0,SUM(SJ27,SN27,SR27),"")</f>
        <v/>
      </c>
      <c r="TG27" s="40" t="str">
        <f>IF(SUM(TD27,TE27)&gt;0,SUM(TD27,TE27),"")</f>
        <v/>
      </c>
      <c r="TH27" s="40" t="str">
        <f>IF(SUM(SV27,SZ27)&gt;0,SUM(SV27,SZ27),"")</f>
        <v/>
      </c>
      <c r="TI27" s="40" t="str">
        <f>IF(SUM(SU27:SV27,SX27:SZ27,TB27)-SUM(SW27,TA27)&gt;0,SUM(SU27:SV27,SX27:SZ27,TB27)-SUM(SW27,TA27),"")</f>
        <v/>
      </c>
      <c r="TJ27" s="40" t="str">
        <f>IF(SUM(TD27,TE27,TI27)&gt;0,SUM(TD27,TE27,TI27),"")</f>
        <v/>
      </c>
      <c r="TK27" s="26">
        <f>IF($CU27="P",CA27,(CA27+AX27)/2)</f>
        <v>17.399999999999999</v>
      </c>
      <c r="TL27" s="26">
        <f>IF($CU27="P",CB27,(CB27+AY27)/2)</f>
        <v>6.8</v>
      </c>
      <c r="TM27" s="26">
        <f>IF($CU27="P",CC27,(CC27+AZ27)/2)</f>
        <v>0.4</v>
      </c>
      <c r="TN27" s="26">
        <f>IF($CU27="P",CD27,(CD27+BA27)/2)</f>
        <v>0</v>
      </c>
      <c r="TO27" s="26">
        <f>IF($CU27="P",CE27,(CE27+BB27)/2)</f>
        <v>18.100000000000001</v>
      </c>
      <c r="TP27" s="26">
        <f>IF($CU27="P",CF27,(CF27+BC27)/2)</f>
        <v>4.5</v>
      </c>
      <c r="TQ27" s="26">
        <f>IF($CU27="P",CG27,(CG27+BD27)/2)</f>
        <v>1.1000000000000001</v>
      </c>
      <c r="TR27" s="26">
        <f>IF($CU27="P",CH27,(CH27+BE27)/2)</f>
        <v>0</v>
      </c>
      <c r="TS27" s="26">
        <f>IF($CU27="P",CI27,(CI27+BF27)/2)</f>
        <v>17.600000000000001</v>
      </c>
      <c r="TT27" s="26">
        <f>IF($CU27="P",CJ27,(CJ27+BG27)/2)</f>
        <v>3.8000000000000003</v>
      </c>
      <c r="TU27" s="26">
        <f>IF($CU27="P",CK27,(CK27+BH27)/2)</f>
        <v>0.9</v>
      </c>
      <c r="TV27" s="26">
        <f>IF($CU27="P",CL27,(CL27+BI27)/2)</f>
        <v>0</v>
      </c>
      <c r="TW27" s="26">
        <f>IF($CU27="P",CM27,(CM27+BJ27)/2)</f>
        <v>0</v>
      </c>
      <c r="TX27" s="26">
        <f>IF($CU27="P",CN27,(CN27+BK27)/2)</f>
        <v>0</v>
      </c>
      <c r="TY27" s="26">
        <f>IF($CU27="P",CO27,(CO27+BL27)/2)</f>
        <v>0</v>
      </c>
      <c r="TZ27" s="26">
        <f>IF($CU27="P",CP27,(CP27+BM27)/2)</f>
        <v>0</v>
      </c>
      <c r="UA27" s="26">
        <f>IF($CU27="P",CQ27,(CQ27+BN27)/2)</f>
        <v>0</v>
      </c>
      <c r="UB27" s="26">
        <f>IF($CU27="P",CR27,(CR27+BO27)/2)</f>
        <v>0</v>
      </c>
      <c r="UC27" s="26">
        <f>IF($CU27="P",CS27,(CS27+BP27)/2)</f>
        <v>0</v>
      </c>
      <c r="UD27" s="26">
        <f>IF($CU27="P",CT27,(CT27+BQ27)/2)</f>
        <v>0</v>
      </c>
      <c r="UE27" s="28" t="s">
        <v>55</v>
      </c>
      <c r="UF27" s="11">
        <f>IF(SUM(TL27,TP27)&gt;0,SUM(TL27,TP27),"")</f>
        <v>11.3</v>
      </c>
      <c r="UG27" s="11">
        <f>IF(SUM(TK27:TL27,TN27:TP27,TR27)-TM27-TQ27&gt;0,SUM(TK27:TL27,TN27:TP27,TR27)-TM27-TQ27,"")</f>
        <v>45.3</v>
      </c>
      <c r="UH27" s="11">
        <f>IF(SUM(TS27:TT27,TV27)-TU27&gt;0,SUM(TS27:TT27,TV27)-TU27,"")</f>
        <v>20.500000000000004</v>
      </c>
      <c r="UI27" s="11">
        <f>IF(SUM(TL27,TP27,TT27)&gt;0,SUM(TL27,TP27,TT27),"")</f>
        <v>15.100000000000001</v>
      </c>
      <c r="UJ27" s="11">
        <f>IF(SUM(UG27,UH27)&gt;0,SUM(UG27,UH27),"")</f>
        <v>65.8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65.8</v>
      </c>
    </row>
    <row r="28" spans="1:559" x14ac:dyDescent="0.2">
      <c r="A28" s="4" t="str" cm="1">
        <f t="array" ref="A28">IF(AND(H28&lt;&gt;"",H28&lt;&gt;"No DD"),SUMPRODUCT((H$4:H$31&lt;&gt;"")*(H$4:H$31&lt;&gt;"No DD")*(E$4:E$31&gt;E28))+1,IF(H28="No DD",SUMPRODUCT((H$4:H$31="No DD")*(E$4:E$31&gt;E28))+1+SUMPRODUCT((H$4:H$31&lt;&gt;"")*(H$4:H$31&lt;&gt;"No DD")),""))</f>
        <v/>
      </c>
      <c r="B28" s="5" t="s">
        <v>164</v>
      </c>
      <c r="C28" s="4" t="s">
        <v>3</v>
      </c>
      <c r="D28" s="4">
        <v>2005</v>
      </c>
      <c r="E28" s="9">
        <f>SUM(J28:R28)+SUM(J28:O28)*0.0000001+SUM(J28)*0.0000000000001</f>
        <v>146.60001012000507</v>
      </c>
      <c r="F28" s="3" t="str">
        <f>IF(OR(AND(AP28&gt;=AW$33,AQ28&gt;=AW$37,AP28&lt;&gt;"",AO28=""),AND(AU28&gt;=AW$33,AV28&gt;=AW$37,AU28&lt;&gt;"",AO28=""),AND(BS28&gt;=BZ$33,BT28&gt;=BZ$37,BS28&lt;&gt;"",BR28=""),AND(BX28&gt;=BZ$33,BY28&gt;=BZ$37,BX28&lt;&gt;"",BR28=""),AND(CV28&gt;=DC$33,CW28&gt;=DC$37,CV28&lt;&gt;"",CU28=""),AND(DA28&gt;=DC$33,DB28&gt;=DC$37,DA28&lt;&gt;""),AND(EA28&gt;=EH$33,EB28&gt;=EH$37,EA28&lt;&gt;""),AND(EF28&gt;=EH$33,EG28&gt;=EH$37,EF28&lt;&gt;""),AND(FC28&gt;=FJ$33,FD28&gt;=FJ$37,FC28&lt;&gt;""),AND(FH28&gt;=FJ$33,FI28&gt;=FJ$37,FH28&lt;&gt;""),AND(GE28&gt;=GL$33,GF28&gt;=GL$37,GE28&lt;&gt;""),AND(GJ28&gt;=GL$33,GK28&gt;=GL$37,GJ28&lt;&gt;""),AND(HG28&gt;=HN$33,HH28&gt;=HN$37,HG28&lt;&gt;""),AND(HL28&gt;=HN$33,HM28&gt;=HN$37,HL28&lt;&gt;""),AND(II28&gt;=IP$33,IJ28&gt;=IP$37,II28&lt;&gt;""),AND(IN28&gt;=IP$33,IO28&gt;=IP$37,IN28&lt;&gt;""),AND(JK28&gt;=JR$33,JL28&gt;=JR$37,JK28&lt;&gt;""),AND(JP28&gt;=JR$33,JQ28&gt;=JR$37,JP28&lt;&gt;""),AND(KM28&gt;=KT$33,KN28&gt;=KT$37,KM28&lt;&gt;""),AND(KR28&gt;=KT$33,KS28&gt;=KT$37,KR28&lt;&gt;""),AND(LO28&gt;=LV$33,LP28&gt;=LV$37,LO28&lt;&gt;""),AND(LT28&gt;=LV$33,LU28&gt;=LV$37,LT28&lt;&gt;""),AND(MQ28&gt;=MX$33,MR28&gt;=MX$37,MQ28&lt;&gt;""),AND(MV28&gt;=MX$33,MW28&gt;=MX$37,MV28&lt;&gt;""),AND(NS28&gt;=NZ$33,NT28&gt;=NZ$37,NS28&lt;&gt;""),AND(NX28&gt;=NZ$33,NY28&gt;=NZ$37,NX28&lt;&gt;""),AND(OU28&gt;=PB$33,OV28&gt;=PB$37,OU28&lt;&gt;""),AND(OZ28&gt;=PB$33,PA28&gt;=PB$37,OZ28&lt;&gt;""),AND(PW28&gt;=QD$33,PX28&gt;=QD$37,PW28&lt;&gt;""),AND(QB28&gt;=QD$33,QC28&gt;=QD$37,QB28&lt;&gt;""),AND(QY28&gt;=RF$33,QZ28&gt;=RF$37,QY28&lt;&gt;""),AND(RD28&gt;=RF$33,RE28&gt;=RF$37,RD28&lt;&gt;""),AND(SA28&gt;=SH$33,SB28&gt;=SH$37,SA28&lt;&gt;""),AND(SF28&gt;=SH$33,SG28&gt;=SH$37,SF28&lt;&gt;""),AND(TC28&gt;=TJ$33,TD28&gt;=TJ$37,TC28&lt;&gt;""),AND(TI28&gt;=TJ$33,TJ28&gt;=TJ$37,TI28&lt;&gt;"")),"P","")</f>
        <v/>
      </c>
      <c r="G28" s="3" t="str">
        <f>IF(OR(AND(AQ28&gt;=AW$37,AQ28&lt;&gt;"",AO28=""),AND(AV28&gt;=AW$37,AV28&lt;&gt;"",AO28=""),AND(BT28&gt;=BZ$37,BT28&lt;&gt;"",BR28=""),AND(BY28&gt;=BZ$37,BY28&lt;&gt;"",BR28=""),AND(CW28&gt;=DC$37,CW28&lt;&gt;"",CU28=""),AND(DB28&gt;=DC$37,DB28&lt;&gt;"",CU28=""),AND(EB28&gt;=EH$37,EB28&lt;&gt;""),AND(EG28&gt;=EH$37,EG28&lt;&gt;""),AND(FD28&gt;=FJ$37,FD28&lt;&gt;""),AND(FI28&gt;=FJ$37,FI28&lt;&gt;""),AND(GF28&gt;=GL$37,GF28&lt;&gt;""),AND(GK28&gt;=GL$37,GK28&lt;&gt;""),AND(HH28&gt;=HN$37,HH28&lt;&gt;""),AND(HM28&gt;=HN$37,HM28&lt;&gt;""),AND(IJ28&gt;=IP$37,IJ28&lt;&gt;""),AND(IO28&gt;=IP$37,IO28&lt;&gt;""),AND(JL28&gt;=JR$37,JL28&lt;&gt;""),AND(JQ28&gt;=JR$37,JQ28&lt;&gt;""),AND(KN28&gt;=KT$37,KN28&lt;&gt;""),AND(KS28&gt;=KT$37,KS28&lt;&gt;""),AND(LP28&gt;=LV$37,LP28&lt;&gt;""),AND(LU28&gt;=LV$37,LU28&lt;&gt;""),AND(MR28&gt;=MX$37,MR28&lt;&gt;""),AND(MW28&gt;=MX$37,MW28&lt;&gt;""),AND(NT28&gt;=NZ$37,NT28&lt;&gt;""),AND(NY28&gt;=NZ$37,NY28&lt;&gt;""),AND(OV28&gt;=PB$37,OV28&lt;&gt;""),AND(PA28&gt;=PB$37,PA28&lt;&gt;""),AND(PX28&gt;=QD$37,PX28&lt;&gt;""),AND(QC28&gt;=QD$37,QC28&lt;&gt;""),AND(QZ28&gt;=RF$37,QZ28&lt;&gt;""),AND(RE28&gt;=RF$37,RE28&lt;&gt;""),AND(SB28&gt;=SH$37,SB28&lt;&gt;""),AND(SG28&gt;=SH$37,SG28&lt;&gt;""),AND(TD28&gt;=TJ$37,TD28&lt;&gt;""),AND(TJ28&gt;=TJ$37,TJ28&lt;&gt;"")),"P","")</f>
        <v/>
      </c>
      <c r="H28" s="36" t="str">
        <f>IF(AND(G28="P",F28=""),"No DD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,AND(RB28&gt;=RF$36,RC28&gt;=RF$40,RB28&lt;&gt;""),AND(SD28&gt;=SH$36,SE28&gt;=SH$40,SD28&lt;&gt;""),AND(TF28&gt;=TJ$36,TG28&gt;=TJ$40,TF28&lt;&gt;"")),"Merit",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,AND(RB28&gt;=RF$35,RC28&gt;=RF$39,RB28&lt;&gt;""),AND(SD28&gt;=SH$35,SE28&gt;=SH$39,SD28&lt;&gt;""),AND(TF28&gt;=TJ$35,TG28&gt;=TJ$39,TF28&lt;&gt;"")),"Excellence",IF(I28="P","Worlds Team",IF(F28="P","National Team","")))))</f>
        <v/>
      </c>
      <c r="I28" s="3" t="str">
        <f>IF(OR(AND(AS28&gt;=AW$34,AT28&gt;=AW$38,AS28&lt;&gt;"",AO28=""),AND(BV28&gt;=BZ$34,BW28&gt;=BZ$38,BV28&lt;&gt;"",BR28=""),AND(CY28&gt;=DC$34,CZ28&gt;=DC$38,CY28&lt;&gt;"",CU28=""),AND(ED28&gt;=EH$34,EE28&gt;=EH$38,ED28&lt;&gt;""),AND(FF28&gt;=FJ$34,FG28&gt;=FJ$38,FF28&lt;&gt;""),AND(GH28&gt;=GL$34,GI28&gt;=GL$38,GH28&lt;&gt;""),AND(HJ28&gt;=HN$34,HK28&gt;=HN$38,HJ28&lt;&gt;""),AND(IL28&gt;=IP$34,IM28&gt;=IP$38,IL28&lt;&gt;""),AND(JN28&gt;=JR$34,JO28&gt;=JR$38,JN28&lt;&gt;""),AND(KP28&gt;=KT$34,KQ28&gt;=KT$38,KP28&lt;&gt;""),AND(LR28&gt;=LV$34,LS28&gt;=LV$38,LR28&lt;&gt;""),AND(MT28&gt;=MX$34,MU28&gt;=MX$38,MT28&lt;&gt;""),AND(NV28&gt;=NZ$34,NW28&gt;=NZ$38,NV28&lt;&gt;""),AND(OX28&gt;=PB$34,OY28&gt;=PB$38,OX28&lt;&gt;""),AND(PZ28&gt;=QD$34,QA28&gt;=QD$38,PZ28&lt;&gt;""),AND(RB28&gt;=RF$34,RC28&gt;=RF$38,RB28&lt;&gt;""),AND(SD28&gt;=SH$34,SE28&gt;=SH$38,SD28&lt;&gt;""),AND(TF28&gt;=TJ$34,TG28&gt;=TJ$38,TF28&lt;&gt;"")),"P","")</f>
        <v/>
      </c>
      <c r="J28" s="8">
        <f>IF(COUNT(AQ28,BT28,CW28)&gt;0,LARGE((AQ28,BT28,CW28),1),0)</f>
        <v>50.599999999999994</v>
      </c>
      <c r="K28" s="8" t="str">
        <f>IF(J28=0,"",IF(J28=CW28,$CA$1,IF(J28=BT28,$AX$1,IF(J28=AQ28,$U$1,""))))</f>
        <v>2023 Domestic 3rd Trial</v>
      </c>
      <c r="L28" s="8">
        <f>IF(COUNT(AQ28,BT28,CW28)&gt;1,LARGE((AQ28,BT28,CW28),2),0)</f>
        <v>24.999999999999996</v>
      </c>
      <c r="M28" s="8" t="str">
        <f>IF(K28=0,"",IF(AND(L28=J28,L28=AQ28,K28=BT28),$U$1,IF(AND(L28=J28,L28=AQ28,L28=CW28),$U$1,IF(AND(L28=J28,L28=CW28,L28=BT28),$AX$1,IF(L28=CW28,$CA$1,IF(L28=BT28,$AX$1,IF(L28=AQ28,$U$1,"")))))))</f>
        <v>2024 Elite Canada</v>
      </c>
      <c r="N28" s="8">
        <f>IF(COUNT(AR28,BU28,CX28)&gt;0,LARGE((AR28,BU28,CX28),1),0)</f>
        <v>25.6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45.400000000000006</v>
      </c>
      <c r="Q28" s="8" t="str">
        <f>IF(P28=0,"",IF(P28=DB28,$CA$1,IF(P28=BY28,$AX$1,IF(P28=AV28,$U$1,""))))</f>
        <v>2023 Domestic 3rd Trial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N28="",0,N28)=TE28,$SI$1,IF(R28+IF(N28="",0,N28)=SC28,$RG$1,IF(R28+IF(N28="",0,N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P28="",0,P28)=TI28,$SI$1,IF(R28+IF(P28="",0,P28)=SG28,$RG$1,IF(R28+IF(P28="",0,P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18.399999999999999</v>
      </c>
      <c r="Z28" s="19">
        <v>6.8</v>
      </c>
      <c r="AA28" s="19">
        <v>0</v>
      </c>
      <c r="AB28" s="19">
        <v>0</v>
      </c>
      <c r="AC28" s="19">
        <v>18.600000000000001</v>
      </c>
      <c r="AD28" s="19">
        <v>6</v>
      </c>
      <c r="AE28" s="19">
        <v>0.6</v>
      </c>
      <c r="AF28" s="19">
        <v>0</v>
      </c>
      <c r="AG28" s="19">
        <v>18.600000000000001</v>
      </c>
      <c r="AH28" s="19">
        <v>6.4</v>
      </c>
      <c r="AI28" s="19">
        <v>0</v>
      </c>
      <c r="AJ28" s="19">
        <v>0</v>
      </c>
      <c r="AK28" s="19">
        <v>17.2</v>
      </c>
      <c r="AL28" s="19">
        <v>3.2</v>
      </c>
      <c r="AM28" s="19">
        <v>0</v>
      </c>
      <c r="AN28" s="19">
        <v>0</v>
      </c>
      <c r="AO28" s="27"/>
      <c r="AP28" s="40">
        <f>IF(SUM(V28,Z28)&gt;0,SUM(V28,Z28),"")</f>
        <v>14</v>
      </c>
      <c r="AQ28" s="40">
        <f>IF(SUM(U28:V28,X28:Z28,AB28)-W28-AA28&gt;0,SUM(U28:V28,X28:Z28,AB28)-W28-AA28,"")</f>
        <v>50.599999999999994</v>
      </c>
      <c r="AR28" s="40">
        <f>IF(SUM(AC28:AD28,AF28)-AE28&gt;0,SUM(AC28:AD28,AF28)-AE28,"")</f>
        <v>24</v>
      </c>
      <c r="AS28" s="40">
        <f>IF(SUM(V28,Z28,AD28)&gt;0,SUM(V28,Z28,AD28),"")</f>
        <v>20</v>
      </c>
      <c r="AT28" s="40">
        <f>IF(SUM(AQ28,AR28)&gt;0,SUM(AQ28,AR28),"")</f>
        <v>74.599999999999994</v>
      </c>
      <c r="AU28" s="40">
        <f>IF(SUM(AH28,AL28)&gt;0,SUM(AH28,AL28),"")</f>
        <v>9.6000000000000014</v>
      </c>
      <c r="AV28" s="40">
        <f>IF(SUM(AG28:AH28,AJ28:AL28,AN28)-SUM(AI28,AM28)&gt;0,SUM(AG28:AH28,AJ28:AL28,AN28)-SUM(AI28,AM28),"")</f>
        <v>45.400000000000006</v>
      </c>
      <c r="AW28" s="40">
        <f>IF(SUM(AQ28,AR28,AV28)&gt;0,SUM(AQ28,AR28,AV28),"")</f>
        <v>120</v>
      </c>
      <c r="AX28" s="18">
        <v>18.399999999999999</v>
      </c>
      <c r="AY28" s="18">
        <v>7.2</v>
      </c>
      <c r="AZ28" s="18">
        <v>0.6</v>
      </c>
      <c r="BA28" s="18">
        <v>0</v>
      </c>
      <c r="BB28" s="18">
        <v>0</v>
      </c>
      <c r="BC28" s="18">
        <v>0</v>
      </c>
      <c r="BD28" s="18">
        <v>0</v>
      </c>
      <c r="BE28" s="18">
        <v>0</v>
      </c>
      <c r="BF28" s="18">
        <v>18.8</v>
      </c>
      <c r="BG28" s="18">
        <v>6.8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8"/>
      <c r="BS28" s="11">
        <f>IF(SUM(AY28,BC28)&gt;0,SUM(AY28,BC28),"")</f>
        <v>7.2</v>
      </c>
      <c r="BT28" s="11">
        <f>IF(SUM(AX28:AY28,BA28:BC28,BE28)-AZ28-BD28&gt;0,SUM(AX28:AY28,BA28:BC28,BE28)-AZ28-BD28,"")</f>
        <v>24.999999999999996</v>
      </c>
      <c r="BU28" s="11">
        <f>IF(SUM(BF28:BG28,BI28)-BH28&gt;0,SUM(BF28:BG28,BI28)-BH28,"")</f>
        <v>25.6</v>
      </c>
      <c r="BV28" s="11">
        <f>IF(SUM(AY28,BC28,BG28)&gt;0,SUM(AY28,BC28,BG28),"")</f>
        <v>14</v>
      </c>
      <c r="BW28" s="11">
        <f>IF(SUM(BT28,BU28)&gt;0,SUM(BT28,BU28),"")</f>
        <v>50.599999999999994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50.599999999999994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IF(SUM(CW28,CX28,DB28)&gt;0,SUM(CW28,CX28,DB28),"")</f>
        <v/>
      </c>
      <c r="DD28" s="51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1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1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0" t="str">
        <f>IF(SUM(QF28,QJ28)&gt;0,SUM(QF28,QJ28),"")</f>
        <v/>
      </c>
      <c r="QZ28" s="40" t="str">
        <f>IF(SUM(QE28:QF28,QH28:QJ28,QL28)-QG28-QK28&gt;0,SUM(QE28:QF28,QH28:QJ28,QL28)-QG28-QK28,"")</f>
        <v/>
      </c>
      <c r="RA28" s="40" t="str">
        <f>IF(SUM(QM28:QN28,QP28)-QO28&gt;0,SUM(QM28:QN28,QP28)-QO28,"")</f>
        <v/>
      </c>
      <c r="RB28" s="40" t="str">
        <f>IF(SUM(QF28,QJ28,QN28)&gt;0,SUM(QF28,QJ28,QN28),"")</f>
        <v/>
      </c>
      <c r="RC28" s="40" t="str">
        <f>IF(SUM(QZ28,RA28)&gt;0,SUM(QZ28,RA28),"")</f>
        <v/>
      </c>
      <c r="RD28" s="40" t="str">
        <f>IF(SUM(QR28,QV28)&gt;0,SUM(QR28,QV28),"")</f>
        <v/>
      </c>
      <c r="RE28" s="40" t="str">
        <f>IF(SUM(QQ28:QR28,QT28:QV28,QX28)-SUM(QS28,QW28)&gt;0,SUM(QQ28:QR28,QT28:QV28,QX28)-SUM(QS28,QW28),"")</f>
        <v/>
      </c>
      <c r="RF28" s="40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0" t="str">
        <f>IF(SUM(SJ28,SN28)&gt;0,SUM(SJ28,SN28),"")</f>
        <v/>
      </c>
      <c r="TD28" s="40" t="str">
        <f>IF(SUM(SI28:SJ28,SL28:SN28,SP28)-SK28-SO28&gt;0,SUM(SI28:SJ28,SL28:SN28,SP28)-SK28-SO28,"")</f>
        <v/>
      </c>
      <c r="TE28" s="40" t="str">
        <f>IF(SUM(SQ28:SR28,ST28)-SS28&gt;0,SUM(SQ28:SR28,ST28)-SS28,"")</f>
        <v/>
      </c>
      <c r="TF28" s="40" t="str">
        <f>IF(SUM(SJ28,SN28,SR28)&gt;0,SUM(SJ28,SN28,SR28),"")</f>
        <v/>
      </c>
      <c r="TG28" s="40" t="str">
        <f>IF(SUM(TD28,TE28)&gt;0,SUM(TD28,TE28),"")</f>
        <v/>
      </c>
      <c r="TH28" s="40" t="str">
        <f>IF(SUM(SV28,SZ28)&gt;0,SUM(SV28,SZ28),"")</f>
        <v/>
      </c>
      <c r="TI28" s="40" t="str">
        <f>IF(SUM(SU28:SV28,SX28:SZ28,TB28)-SUM(SW28,TA28)&gt;0,SUM(SU28:SV28,SX28:SZ28,TB28)-SUM(SW28,TA28),"")</f>
        <v/>
      </c>
      <c r="TJ28" s="40" t="str">
        <f>IF(SUM(TD28,TE28,TI28)&gt;0,SUM(TD28,TE28,TI28),"")</f>
        <v/>
      </c>
      <c r="TK28" s="26">
        <f>IF($CU28="P",CA28,(CA28+AX28)/2)</f>
        <v>9.1999999999999993</v>
      </c>
      <c r="TL28" s="26">
        <f>IF($CU28="P",CB28,(CB28+AY28)/2)</f>
        <v>3.6</v>
      </c>
      <c r="TM28" s="26">
        <f>IF($CU28="P",CC28,(CC28+AZ28)/2)</f>
        <v>0.3</v>
      </c>
      <c r="TN28" s="26">
        <f>IF($CU28="P",CD28,(CD28+BA28)/2)</f>
        <v>0</v>
      </c>
      <c r="TO28" s="26">
        <f>IF($CU28="P",CE28,(CE28+BB28)/2)</f>
        <v>0</v>
      </c>
      <c r="TP28" s="26">
        <f>IF($CU28="P",CF28,(CF28+BC28)/2)</f>
        <v>0</v>
      </c>
      <c r="TQ28" s="26">
        <f>IF($CU28="P",CG28,(CG28+BD28)/2)</f>
        <v>0</v>
      </c>
      <c r="TR28" s="26">
        <f>IF($CU28="P",CH28,(CH28+BE28)/2)</f>
        <v>0</v>
      </c>
      <c r="TS28" s="26">
        <f>IF($CU28="P",CI28,(CI28+BF28)/2)</f>
        <v>9.4</v>
      </c>
      <c r="TT28" s="26">
        <f>IF($CU28="P",CJ28,(CJ28+BG28)/2)</f>
        <v>3.4</v>
      </c>
      <c r="TU28" s="26">
        <f>IF($CU28="P",CK28,(CK28+BH28)/2)</f>
        <v>0</v>
      </c>
      <c r="TV28" s="26">
        <f>IF($CU28="P",CL28,(CL28+BI28)/2)</f>
        <v>0</v>
      </c>
      <c r="TW28" s="26">
        <f>IF($CU28="P",CM28,(CM28+BJ28)/2)</f>
        <v>0</v>
      </c>
      <c r="TX28" s="26">
        <f>IF($CU28="P",CN28,(CN28+BK28)/2)</f>
        <v>0</v>
      </c>
      <c r="TY28" s="26">
        <f>IF($CU28="P",CO28,(CO28+BL28)/2)</f>
        <v>0</v>
      </c>
      <c r="TZ28" s="26">
        <f>IF($CU28="P",CP28,(CP28+BM28)/2)</f>
        <v>0</v>
      </c>
      <c r="UA28" s="26">
        <f>IF($CU28="P",CQ28,(CQ28+BN28)/2)</f>
        <v>0</v>
      </c>
      <c r="UB28" s="26">
        <f>IF($CU28="P",CR28,(CR28+BO28)/2)</f>
        <v>0</v>
      </c>
      <c r="UC28" s="26">
        <f>IF($CU28="P",CS28,(CS28+BP28)/2)</f>
        <v>0</v>
      </c>
      <c r="UD28" s="26">
        <f>IF($CU28="P",CT28,(CT28+BQ28)/2)</f>
        <v>0</v>
      </c>
      <c r="UE28" s="28" t="s">
        <v>55</v>
      </c>
      <c r="UF28" s="11">
        <f>IF(SUM(TL28,TP28)&gt;0,SUM(TL28,TP28),"")</f>
        <v>3.6</v>
      </c>
      <c r="UG28" s="11">
        <f>IF(SUM(TK28:TL28,TN28:TP28,TR28)-TM28-TQ28&gt;0,SUM(TK28:TL28,TN28:TP28,TR28)-TM28-TQ28,"")</f>
        <v>12.499999999999998</v>
      </c>
      <c r="UH28" s="11">
        <f>IF(SUM(TS28:TT28,TV28)-TU28&gt;0,SUM(TS28:TT28,TV28)-TU28,"")</f>
        <v>12.8</v>
      </c>
      <c r="UI28" s="11">
        <f>IF(SUM(TL28,TP28,TT28)&gt;0,SUM(TL28,TP28,TT28),"")</f>
        <v>7</v>
      </c>
      <c r="UJ28" s="11">
        <f>IF(SUM(UG28,UH28)&gt;0,SUM(UG28,UH28),"")</f>
        <v>25.299999999999997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25.299999999999997</v>
      </c>
    </row>
    <row r="29" spans="1:559" x14ac:dyDescent="0.2">
      <c r="A29" s="4" cm="1">
        <f t="array" ref="A29">IF(AND(H29&lt;&gt;"",H29&lt;&gt;"No DD"),SUMPRODUCT((H$4:H$31&lt;&gt;"")*(H$4:H$31&lt;&gt;"No DD")*(E$4:E$31&gt;E29))+1,IF(H29="No DD",SUMPRODUCT((H$4:H$31="No DD")*(E$4:E$31&gt;E29))+1+SUMPRODUCT((H$4:H$31&lt;&gt;"")*(H$4:H$31&lt;&gt;"No DD")),""))</f>
        <v>16</v>
      </c>
      <c r="B29" s="5" t="s">
        <v>273</v>
      </c>
      <c r="C29" s="4" t="s">
        <v>8</v>
      </c>
      <c r="D29" s="4">
        <v>2003</v>
      </c>
      <c r="E29" s="9">
        <f>SUM(J29:R29)+SUM(J29:O29)*0.0000001+SUM(J29)*0.0000000000001</f>
        <v>120.80000715000511</v>
      </c>
      <c r="F29" s="3" t="str">
        <f>IF(OR(AND(AP29&gt;=AW$33,AQ29&gt;=AW$37,AP29&lt;&gt;"",AO29=""),AND(AU29&gt;=AW$33,AV29&gt;=AW$37,AU29&lt;&gt;"",AO29=""),AND(BS29&gt;=BZ$33,BT29&gt;=BZ$37,BS29&lt;&gt;"",BR29=""),AND(BX29&gt;=BZ$33,BY29&gt;=BZ$37,BX29&lt;&gt;"",BR29=""),AND(CV29&gt;=DC$33,CW29&gt;=DC$37,CV29&lt;&gt;"",CU29=""),AND(DA29&gt;=DC$33,DB29&gt;=DC$37,DA29&lt;&gt;""),AND(EA29&gt;=EH$33,EB29&gt;=EH$37,EA29&lt;&gt;""),AND(EF29&gt;=EH$33,EG29&gt;=EH$37,EF29&lt;&gt;""),AND(FC29&gt;=FJ$33,FD29&gt;=FJ$37,FC29&lt;&gt;""),AND(FH29&gt;=FJ$33,FI29&gt;=FJ$37,FH29&lt;&gt;""),AND(GE29&gt;=GL$33,GF29&gt;=GL$37,GE29&lt;&gt;""),AND(GJ29&gt;=GL$33,GK29&gt;=GL$37,GJ29&lt;&gt;""),AND(HG29&gt;=HN$33,HH29&gt;=HN$37,HG29&lt;&gt;""),AND(HL29&gt;=HN$33,HM29&gt;=HN$37,HL29&lt;&gt;""),AND(II29&gt;=IP$33,IJ29&gt;=IP$37,II29&lt;&gt;""),AND(IN29&gt;=IP$33,IO29&gt;=IP$37,IN29&lt;&gt;""),AND(JK29&gt;=JR$33,JL29&gt;=JR$37,JK29&lt;&gt;""),AND(JP29&gt;=JR$33,JQ29&gt;=JR$37,JP29&lt;&gt;""),AND(KM29&gt;=KT$33,KN29&gt;=KT$37,KM29&lt;&gt;""),AND(KR29&gt;=KT$33,KS29&gt;=KT$37,KR29&lt;&gt;""),AND(LO29&gt;=LV$33,LP29&gt;=LV$37,LO29&lt;&gt;""),AND(LT29&gt;=LV$33,LU29&gt;=LV$37,LT29&lt;&gt;""),AND(MQ29&gt;=MX$33,MR29&gt;=MX$37,MQ29&lt;&gt;""),AND(MV29&gt;=MX$33,MW29&gt;=MX$37,MV29&lt;&gt;""),AND(NS29&gt;=NZ$33,NT29&gt;=NZ$37,NS29&lt;&gt;""),AND(NX29&gt;=NZ$33,NY29&gt;=NZ$37,NX29&lt;&gt;""),AND(OU29&gt;=PB$33,OV29&gt;=PB$37,OU29&lt;&gt;""),AND(OZ29&gt;=PB$33,PA29&gt;=PB$37,OZ29&lt;&gt;""),AND(PW29&gt;=QD$33,PX29&gt;=QD$37,PW29&lt;&gt;""),AND(QB29&gt;=QD$33,QC29&gt;=QD$37,QB29&lt;&gt;""),AND(QY29&gt;=RF$33,QZ29&gt;=RF$37,QY29&lt;&gt;""),AND(RD29&gt;=RF$33,RE29&gt;=RF$37,RD29&lt;&gt;""),AND(SA29&gt;=SH$33,SB29&gt;=SH$37,SA29&lt;&gt;""),AND(SF29&gt;=SH$33,SG29&gt;=SH$37,SF29&lt;&gt;""),AND(TC29&gt;=TJ$33,TD29&gt;=TJ$37,TC29&lt;&gt;""),AND(TI29&gt;=TJ$33,TJ29&gt;=TJ$37,TI29&lt;&gt;"")),"P","")</f>
        <v/>
      </c>
      <c r="G29" s="3" t="str">
        <f>IF(OR(AND(AQ29&gt;=AW$37,AQ29&lt;&gt;"",AO29=""),AND(AV29&gt;=AW$37,AV29&lt;&gt;"",AO29=""),AND(BT29&gt;=BZ$37,BT29&lt;&gt;"",BR29=""),AND(BY29&gt;=BZ$37,BY29&lt;&gt;"",BR29=""),AND(CW29&gt;=DC$37,CW29&lt;&gt;"",CU29=""),AND(DB29&gt;=DC$37,DB29&lt;&gt;"",CU29=""),AND(EB29&gt;=EH$37,EB29&lt;&gt;""),AND(EG29&gt;=EH$37,EG29&lt;&gt;""),AND(FD29&gt;=FJ$37,FD29&lt;&gt;""),AND(FI29&gt;=FJ$37,FI29&lt;&gt;""),AND(GF29&gt;=GL$37,GF29&lt;&gt;""),AND(GK29&gt;=GL$37,GK29&lt;&gt;""),AND(HH29&gt;=HN$37,HH29&lt;&gt;""),AND(HM29&gt;=HN$37,HM29&lt;&gt;""),AND(IJ29&gt;=IP$37,IJ29&lt;&gt;""),AND(IO29&gt;=IP$37,IO29&lt;&gt;""),AND(JL29&gt;=JR$37,JL29&lt;&gt;""),AND(JQ29&gt;=JR$37,JQ29&lt;&gt;""),AND(KN29&gt;=KT$37,KN29&lt;&gt;""),AND(KS29&gt;=KT$37,KS29&lt;&gt;""),AND(LP29&gt;=LV$37,LP29&lt;&gt;""),AND(LU29&gt;=LV$37,LU29&lt;&gt;""),AND(MR29&gt;=MX$37,MR29&lt;&gt;""),AND(MW29&gt;=MX$37,MW29&lt;&gt;""),AND(NT29&gt;=NZ$37,NT29&lt;&gt;""),AND(NY29&gt;=NZ$37,NY29&lt;&gt;""),AND(OV29&gt;=PB$37,OV29&lt;&gt;""),AND(PA29&gt;=PB$37,PA29&lt;&gt;""),AND(PX29&gt;=QD$37,PX29&lt;&gt;""),AND(QC29&gt;=QD$37,QC29&lt;&gt;""),AND(QZ29&gt;=RF$37,QZ29&lt;&gt;""),AND(RE29&gt;=RF$37,RE29&lt;&gt;""),AND(SB29&gt;=SH$37,SB29&lt;&gt;""),AND(SG29&gt;=SH$37,SG29&lt;&gt;""),AND(TD29&gt;=TJ$37,TD29&lt;&gt;""),AND(TJ29&gt;=TJ$37,TJ29&lt;&gt;"")),"P","")</f>
        <v>P</v>
      </c>
      <c r="H29" s="36" t="str">
        <f>IF(AND(G29="P",F29=""),"No DD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,AND(RB29&gt;=RF$36,RC29&gt;=RF$40,RB29&lt;&gt;""),AND(SD29&gt;=SH$36,SE29&gt;=SH$40,SD29&lt;&gt;""),AND(TF29&gt;=TJ$36,TG29&gt;=TJ$40,TF29&lt;&gt;"")),"Merit",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,AND(RB29&gt;=RF$35,RC29&gt;=RF$39,RB29&lt;&gt;""),AND(SD29&gt;=SH$35,SE29&gt;=SH$39,SD29&lt;&gt;""),AND(TF29&gt;=TJ$35,TG29&gt;=TJ$39,TF29&lt;&gt;"")),"Excellence",IF(I29="P","Worlds Team",IF(F29="P","National Team","")))))</f>
        <v>No DD</v>
      </c>
      <c r="I29" s="3" t="str">
        <f>IF(OR(AND(AS29&gt;=AW$34,AT29&gt;=AW$38,AS29&lt;&gt;"",AO29=""),AND(BV29&gt;=BZ$34,BW29&gt;=BZ$38,BV29&lt;&gt;"",BR29=""),AND(CY29&gt;=DC$34,CZ29&gt;=DC$38,CY29&lt;&gt;"",CU29=""),AND(ED29&gt;=EH$34,EE29&gt;=EH$38,ED29&lt;&gt;""),AND(FF29&gt;=FJ$34,FG29&gt;=FJ$38,FF29&lt;&gt;""),AND(GH29&gt;=GL$34,GI29&gt;=GL$38,GH29&lt;&gt;""),AND(HJ29&gt;=HN$34,HK29&gt;=HN$38,HJ29&lt;&gt;""),AND(IL29&gt;=IP$34,IM29&gt;=IP$38,IL29&lt;&gt;""),AND(JN29&gt;=JR$34,JO29&gt;=JR$38,JN29&lt;&gt;""),AND(KP29&gt;=KT$34,KQ29&gt;=KT$38,KP29&lt;&gt;""),AND(LR29&gt;=LV$34,LS29&gt;=LV$38,LR29&lt;&gt;""),AND(MT29&gt;=MX$34,MU29&gt;=MX$38,MT29&lt;&gt;""),AND(NV29&gt;=NZ$34,NW29&gt;=NZ$38,NV29&lt;&gt;""),AND(OX29&gt;=PB$34,OY29&gt;=PB$38,OX29&lt;&gt;""),AND(PZ29&gt;=QD$34,QA29&gt;=QD$38,PZ29&lt;&gt;""),AND(RB29&gt;=RF$34,RC29&gt;=RF$38,RB29&lt;&gt;""),AND(SD29&gt;=SH$34,SE29&gt;=SH$38,SD29&lt;&gt;""),AND(TF29&gt;=TJ$34,TG29&gt;=TJ$38,TF29&lt;&gt;"")),"P","")</f>
        <v/>
      </c>
      <c r="J29" s="8">
        <f>IF(COUNT(AQ29,BT29,CW29)&gt;0,LARGE((AQ29,BT29,CW29),1),0)</f>
        <v>51.2</v>
      </c>
      <c r="K29" s="8" t="str">
        <f>IF(J29=0,"",IF(J29=CW29,$CA$1,IF(J29=BT29,$AX$1,IF(J29=AQ29,$U$1,""))))</f>
        <v>2024 Nationals</v>
      </c>
      <c r="L29" s="8">
        <f>IF(COUNT(AQ29,BT29,CW29)&gt;1,LARGE((AQ29,BT29,CW29),2),0)</f>
        <v>0</v>
      </c>
      <c r="M29" s="8" t="str">
        <f>IF(K29=0,"",IF(AND(L29=J29,L29=AQ29,K29=BT29),$U$1,IF(AND(L29=J29,L29=AQ29,L29=CW29),$U$1,IF(AND(L29=J29,L29=CW29,L29=BT29),$AX$1,IF(L29=CW29,$CA$1,IF(L29=BT29,$AX$1,IF(L29=AQ29,$U$1,"")))))))</f>
        <v/>
      </c>
      <c r="N29" s="8">
        <f>IF(COUNT(AR29,BU29,CX29)&gt;0,LARGE((AR29,BU29,CX29),1),0)</f>
        <v>20.3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>
        <f>IF(MAX(DD29:DF29)&gt;0,MAX(DD29:DF29),"")</f>
        <v>49.3</v>
      </c>
      <c r="S29" s="11" t="str">
        <f>IF(R29="","",IF(R29=DD29,"("&amp;DD$2&amp;")",IF(R29=DE29,"("&amp;DE$2&amp;")",IF(R29=DF29,"("&amp;DF$2&amp;")"))))</f>
        <v>(Q1)</v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N29="",0,N29)=TE29,$SI$1,IF(R29+IF(N29="",0,N29)=SC29,$RG$1,IF(R29+IF(N29="",0,N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P29="",0,P29)=TI29,$SI$1,IF(R29+IF(P29="",0,P29)=SG29,$RG$1,IF(R29+IF(P29="",0,P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>2024 Coimbra Gym Fest (July 7)</v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7"/>
      <c r="AP29" s="40" t="str">
        <f>IF(SUM(V29,Z29)&gt;0,SUM(V29,Z29),"")</f>
        <v/>
      </c>
      <c r="AQ29" s="40" t="str">
        <f>IF(SUM(U29:V29,X29:Z29,AB29)-W29-AA29&gt;0,SUM(U29:V29,X29:Z29,AB29)-W29-AA29,"")</f>
        <v/>
      </c>
      <c r="AR29" s="40" t="str">
        <f>IF(SUM(AC29:AD29,AF29)-AE29&gt;0,SUM(AC29:AD29,AF29)-AE29,"")</f>
        <v/>
      </c>
      <c r="AS29" s="40" t="str">
        <f>IF(SUM(V29,Z29,AD29)&gt;0,SUM(V29,Z29,AD29),"")</f>
        <v/>
      </c>
      <c r="AT29" s="40" t="str">
        <f>IF(SUM(AQ29,AR29)&gt;0,SUM(AQ29,AR29),"")</f>
        <v/>
      </c>
      <c r="AU29" s="40" t="str">
        <f>IF(SUM(AH29,AL29)&gt;0,SUM(AH29,AL29),"")</f>
        <v/>
      </c>
      <c r="AV29" s="40" t="str">
        <f>IF(SUM(AG29:AH29,AJ29:AL29,AN29)-SUM(AI29,AM29)&gt;0,SUM(AG29:AH29,AJ29:AL29,AN29)-SUM(AI29,AM29),"")</f>
        <v/>
      </c>
      <c r="AW29" s="40" t="str">
        <f>IF(SUM(AQ29,AR29,AV29)&gt;0,SUM(AQ29,AR29,AV29),"")</f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18.7</v>
      </c>
      <c r="CB29" s="19">
        <v>6.9</v>
      </c>
      <c r="CC29" s="19">
        <v>0</v>
      </c>
      <c r="CD29" s="19">
        <v>0</v>
      </c>
      <c r="CE29" s="19">
        <v>19</v>
      </c>
      <c r="CF29" s="19">
        <v>7.2</v>
      </c>
      <c r="CG29" s="19">
        <v>0.6</v>
      </c>
      <c r="CH29" s="19">
        <v>0</v>
      </c>
      <c r="CI29" s="19">
        <v>17.3</v>
      </c>
      <c r="CJ29" s="19">
        <v>3.2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7"/>
      <c r="CV29" s="40">
        <f>IF(SUM(CB29,CF29)&gt;0,SUM(CB29,CF29),"")</f>
        <v>14.100000000000001</v>
      </c>
      <c r="CW29" s="40">
        <f>IF(SUM(CA29:CB29,CD29:CF29,CH29)-CC29-CG29&gt;0,SUM(CA29:CB29,CD29:CF29,CH29)-CC29-CG29,"")</f>
        <v>51.2</v>
      </c>
      <c r="CX29" s="40">
        <f>IF(SUM(CI29:CJ29,CL29)-CK29&gt;0,SUM(CI29:CJ29,CL29)-CK29,"")</f>
        <v>20.3</v>
      </c>
      <c r="CY29" s="40">
        <f>IF(SUM(CB29,CF29,CJ29)&gt;0,SUM(CB29,CF29,CJ29),"")</f>
        <v>17.3</v>
      </c>
      <c r="CZ29" s="40">
        <f>IF(SUM(CW29,CX29)&gt;0,SUM(CW29,CX29),"")</f>
        <v>71.5</v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>
        <f>IF(SUM(CW29,CX29,DB29)&gt;0,SUM(CW29,CX29,DB29),"")</f>
        <v>71.5</v>
      </c>
      <c r="DD29" s="51">
        <f>IF(MAX(EB29,FD29,GF29,HH29,IJ29,JL29,KN29,LP29,MR29,NT29,OV29,PX29,QZ29,SB29,TD29)-IF(L29="",0,L29)&gt;0.001,MAX(EB29,FD29,GF29,HH29,IJ29,JL29,KN29,LP29,MR29,NT29,OV29,PX29,QZ29,SB29,TD29)-IF(L29="",0,L29),"")</f>
        <v>49.3</v>
      </c>
      <c r="DE29" s="51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1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IF(SUM(IJ29,IK29,IO29)&gt;0,SUM(IJ29,IK29,IO29),"")</f>
        <v/>
      </c>
      <c r="IQ29" s="18">
        <v>18.5</v>
      </c>
      <c r="IR29" s="18">
        <v>4.8</v>
      </c>
      <c r="IS29" s="18">
        <v>0</v>
      </c>
      <c r="IT29" s="18">
        <v>0</v>
      </c>
      <c r="IU29" s="18">
        <v>18.7</v>
      </c>
      <c r="IV29" s="18">
        <v>7.3</v>
      </c>
      <c r="IW29" s="18">
        <v>0</v>
      </c>
      <c r="IX29" s="18">
        <v>0</v>
      </c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>
        <f>IF(SUM(IR29,IV29)&gt;0,SUM(IR29,IV29),"")</f>
        <v>12.1</v>
      </c>
      <c r="JL29" s="11">
        <f>IF(SUM(IQ29:IR29,IT29:IV29,IX29)-IS29-IW29&gt;0,SUM(IQ29:IR29,IT29:IV29,IX29)-IS29-IW29,"")</f>
        <v>49.3</v>
      </c>
      <c r="JM29" s="11" t="str">
        <f>IF(SUM(IY29:IZ29,JB29)-JA29&gt;0,SUM(IY29:IZ29,JB29)-JA29,"")</f>
        <v/>
      </c>
      <c r="JN29" s="11">
        <f>IF(SUM(IR29,IV29,IZ29)&gt;0,SUM(IR29,IV29,IZ29),"")</f>
        <v>12.1</v>
      </c>
      <c r="JO29" s="11">
        <f>IF(SUM(JL29,JM29)&gt;0,SUM(JL29,JM29),"")</f>
        <v>49.3</v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>
        <f>IF(SUM(JL29,JM29,JQ29)&gt;0,SUM(JL29,JM29,JQ29),"")</f>
        <v>49.3</v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IF(SUM(KN29,KO29,KS29)&gt;0,SUM(KN29,KO29,KS29),"")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0" t="str">
        <f>IF(SUM(QF29,QJ29)&gt;0,SUM(QF29,QJ29),"")</f>
        <v/>
      </c>
      <c r="QZ29" s="40" t="str">
        <f>IF(SUM(QE29:QF29,QH29:QJ29,QL29)-QG29-QK29&gt;0,SUM(QE29:QF29,QH29:QJ29,QL29)-QG29-QK29,"")</f>
        <v/>
      </c>
      <c r="RA29" s="40" t="str">
        <f>IF(SUM(QM29:QN29,QP29)-QO29&gt;0,SUM(QM29:QN29,QP29)-QO29,"")</f>
        <v/>
      </c>
      <c r="RB29" s="40" t="str">
        <f>IF(SUM(QF29,QJ29,QN29)&gt;0,SUM(QF29,QJ29,QN29),"")</f>
        <v/>
      </c>
      <c r="RC29" s="40" t="str">
        <f>IF(SUM(QZ29,RA29)&gt;0,SUM(QZ29,RA29),"")</f>
        <v/>
      </c>
      <c r="RD29" s="40" t="str">
        <f>IF(SUM(QR29,QV29)&gt;0,SUM(QR29,QV29),"")</f>
        <v/>
      </c>
      <c r="RE29" s="40" t="str">
        <f>IF(SUM(QQ29:QR29,QT29:QV29,QX29)-SUM(QS29,QW29)&gt;0,SUM(QQ29:QR29,QT29:QV29,QX29)-SUM(QS29,QW29),"")</f>
        <v/>
      </c>
      <c r="RF29" s="40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0" t="str">
        <f>IF(SUM(SJ29,SN29)&gt;0,SUM(SJ29,SN29),"")</f>
        <v/>
      </c>
      <c r="TD29" s="40" t="str">
        <f>IF(SUM(SI29:SJ29,SL29:SN29,SP29)-SK29-SO29&gt;0,SUM(SI29:SJ29,SL29:SN29,SP29)-SK29-SO29,"")</f>
        <v/>
      </c>
      <c r="TE29" s="40" t="str">
        <f>IF(SUM(SQ29:SR29,ST29)-SS29&gt;0,SUM(SQ29:SR29,ST29)-SS29,"")</f>
        <v/>
      </c>
      <c r="TF29" s="40" t="str">
        <f>IF(SUM(SJ29,SN29,SR29)&gt;0,SUM(SJ29,SN29,SR29),"")</f>
        <v/>
      </c>
      <c r="TG29" s="40" t="str">
        <f>IF(SUM(TD29,TE29)&gt;0,SUM(TD29,TE29),"")</f>
        <v/>
      </c>
      <c r="TH29" s="40" t="str">
        <f>IF(SUM(SV29,SZ29)&gt;0,SUM(SV29,SZ29),"")</f>
        <v/>
      </c>
      <c r="TI29" s="40" t="str">
        <f>IF(SUM(SU29:SV29,SX29:SZ29,TB29)-SUM(SW29,TA29)&gt;0,SUM(SU29:SV29,SX29:SZ29,TB29)-SUM(SW29,TA29),"")</f>
        <v/>
      </c>
      <c r="TJ29" s="40" t="str">
        <f>IF(SUM(TD29,TE29,TI29)&gt;0,SUM(TD29,TE29,TI29),"")</f>
        <v/>
      </c>
      <c r="TK29" s="26">
        <f>IF($CU29="P",CA29,(CA29+AX29)/2)</f>
        <v>9.35</v>
      </c>
      <c r="TL29" s="26">
        <f>IF($CU29="P",CB29,(CB29+AY29)/2)</f>
        <v>3.45</v>
      </c>
      <c r="TM29" s="26">
        <f>IF($CU29="P",CC29,(CC29+AZ29)/2)</f>
        <v>0</v>
      </c>
      <c r="TN29" s="26">
        <f>IF($CU29="P",CD29,(CD29+BA29)/2)</f>
        <v>0</v>
      </c>
      <c r="TO29" s="26">
        <f>IF($CU29="P",CE29,(CE29+BB29)/2)</f>
        <v>9.5</v>
      </c>
      <c r="TP29" s="26">
        <f>IF($CU29="P",CF29,(CF29+BC29)/2)</f>
        <v>3.6</v>
      </c>
      <c r="TQ29" s="26">
        <f>IF($CU29="P",CG29,(CG29+BD29)/2)</f>
        <v>0.3</v>
      </c>
      <c r="TR29" s="26">
        <f>IF($CU29="P",CH29,(CH29+BE29)/2)</f>
        <v>0</v>
      </c>
      <c r="TS29" s="26">
        <f>IF($CU29="P",CI29,(CI29+BF29)/2)</f>
        <v>8.65</v>
      </c>
      <c r="TT29" s="26">
        <f>IF($CU29="P",CJ29,(CJ29+BG29)/2)</f>
        <v>1.6</v>
      </c>
      <c r="TU29" s="26">
        <f>IF($CU29="P",CK29,(CK29+BH29)/2)</f>
        <v>0.1</v>
      </c>
      <c r="TV29" s="26">
        <f>IF($CU29="P",CL29,(CL29+BI29)/2)</f>
        <v>0</v>
      </c>
      <c r="TW29" s="26">
        <f>IF($CU29="P",CM29,(CM29+BJ29)/2)</f>
        <v>0</v>
      </c>
      <c r="TX29" s="26">
        <f>IF($CU29="P",CN29,(CN29+BK29)/2)</f>
        <v>0</v>
      </c>
      <c r="TY29" s="26">
        <f>IF($CU29="P",CO29,(CO29+BL29)/2)</f>
        <v>0</v>
      </c>
      <c r="TZ29" s="26">
        <f>IF($CU29="P",CP29,(CP29+BM29)/2)</f>
        <v>0</v>
      </c>
      <c r="UA29" s="26">
        <f>IF($CU29="P",CQ29,(CQ29+BN29)/2)</f>
        <v>0</v>
      </c>
      <c r="UB29" s="26">
        <f>IF($CU29="P",CR29,(CR29+BO29)/2)</f>
        <v>0</v>
      </c>
      <c r="UC29" s="26">
        <f>IF($CU29="P",CS29,(CS29+BP29)/2)</f>
        <v>0</v>
      </c>
      <c r="UD29" s="26">
        <f>IF($CU29="P",CT29,(CT29+BQ29)/2)</f>
        <v>0</v>
      </c>
      <c r="UE29" s="28" t="s">
        <v>55</v>
      </c>
      <c r="UF29" s="11">
        <f>IF(SUM(TL29,TP29)&gt;0,SUM(TL29,TP29),"")</f>
        <v>7.0500000000000007</v>
      </c>
      <c r="UG29" s="11">
        <f>IF(SUM(TK29:TL29,TN29:TP29,TR29)-TM29-TQ29&gt;0,SUM(TK29:TL29,TN29:TP29,TR29)-TM29-TQ29,"")</f>
        <v>25.6</v>
      </c>
      <c r="UH29" s="11">
        <f>IF(SUM(TS29:TT29,TV29)-TU29&gt;0,SUM(TS29:TT29,TV29)-TU29,"")</f>
        <v>10.15</v>
      </c>
      <c r="UI29" s="11">
        <f>IF(SUM(TL29,TP29,TT29)&gt;0,SUM(TL29,TP29,TT29),"")</f>
        <v>8.65</v>
      </c>
      <c r="UJ29" s="11">
        <f>IF(SUM(UG29,UH29)&gt;0,SUM(UG29,UH29),"")</f>
        <v>35.75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35.75</v>
      </c>
    </row>
    <row r="30" spans="1:559" x14ac:dyDescent="0.2">
      <c r="A30" s="4" t="str" cm="1">
        <f t="array" ref="A30">IF(AND(H30&lt;&gt;"",H30&lt;&gt;"No DD"),SUMPRODUCT((H$4:H$31&lt;&gt;"")*(H$4:H$31&lt;&gt;"No DD")*(E$4:E$31&gt;E30))+1,IF(H30="No DD",SUMPRODUCT((H$4:H$31="No DD")*(E$4:E$31&gt;E30))+1+SUMPRODUCT((H$4:H$31&lt;&gt;"")*(H$4:H$31&lt;&gt;"No DD")),""))</f>
        <v/>
      </c>
      <c r="B30" s="5" t="s">
        <v>165</v>
      </c>
      <c r="C30" s="4" t="s">
        <v>6</v>
      </c>
      <c r="D30" s="4">
        <v>1998</v>
      </c>
      <c r="E30" s="9">
        <f>SUM(J30:R30)+SUM(J30:O30)*0.0000001+SUM(J30)*0.0000000000001</f>
        <v>47.000004700002641</v>
      </c>
      <c r="F30" s="3" t="str">
        <f>IF(OR(AND(AP30&gt;=AW$33,AQ30&gt;=AW$37,AP30&lt;&gt;"",AO30=""),AND(AU30&gt;=AW$33,AV30&gt;=AW$37,AU30&lt;&gt;"",AO30=""),AND(BS30&gt;=BZ$33,BT30&gt;=BZ$37,BS30&lt;&gt;"",BR30=""),AND(BX30&gt;=BZ$33,BY30&gt;=BZ$37,BX30&lt;&gt;"",BR30=""),AND(CV30&gt;=DC$33,CW30&gt;=DC$37,CV30&lt;&gt;"",CU30=""),AND(DA30&gt;=DC$33,DB30&gt;=DC$37,DA30&lt;&gt;""),AND(EA30&gt;=EH$33,EB30&gt;=EH$37,EA30&lt;&gt;""),AND(EF30&gt;=EH$33,EG30&gt;=EH$37,EF30&lt;&gt;""),AND(FC30&gt;=FJ$33,FD30&gt;=FJ$37,FC30&lt;&gt;""),AND(FH30&gt;=FJ$33,FI30&gt;=FJ$37,FH30&lt;&gt;""),AND(GE30&gt;=GL$33,GF30&gt;=GL$37,GE30&lt;&gt;""),AND(GJ30&gt;=GL$33,GK30&gt;=GL$37,GJ30&lt;&gt;""),AND(HG30&gt;=HN$33,HH30&gt;=HN$37,HG30&lt;&gt;""),AND(HL30&gt;=HN$33,HM30&gt;=HN$37,HL30&lt;&gt;""),AND(II30&gt;=IP$33,IJ30&gt;=IP$37,II30&lt;&gt;""),AND(IN30&gt;=IP$33,IO30&gt;=IP$37,IN30&lt;&gt;""),AND(JK30&gt;=JR$33,JL30&gt;=JR$37,JK30&lt;&gt;""),AND(JP30&gt;=JR$33,JQ30&gt;=JR$37,JP30&lt;&gt;""),AND(KM30&gt;=KT$33,KN30&gt;=KT$37,KM30&lt;&gt;""),AND(KR30&gt;=KT$33,KS30&gt;=KT$37,KR30&lt;&gt;""),AND(LO30&gt;=LV$33,LP30&gt;=LV$37,LO30&lt;&gt;""),AND(LT30&gt;=LV$33,LU30&gt;=LV$37,LT30&lt;&gt;""),AND(MQ30&gt;=MX$33,MR30&gt;=MX$37,MQ30&lt;&gt;""),AND(MV30&gt;=MX$33,MW30&gt;=MX$37,MV30&lt;&gt;""),AND(NS30&gt;=NZ$33,NT30&gt;=NZ$37,NS30&lt;&gt;""),AND(NX30&gt;=NZ$33,NY30&gt;=NZ$37,NX30&lt;&gt;""),AND(OU30&gt;=PB$33,OV30&gt;=PB$37,OU30&lt;&gt;""),AND(OZ30&gt;=PB$33,PA30&gt;=PB$37,OZ30&lt;&gt;""),AND(PW30&gt;=QD$33,PX30&gt;=QD$37,PW30&lt;&gt;""),AND(QB30&gt;=QD$33,QC30&gt;=QD$37,QB30&lt;&gt;""),AND(QY30&gt;=RF$33,QZ30&gt;=RF$37,QY30&lt;&gt;""),AND(RD30&gt;=RF$33,RE30&gt;=RF$37,RD30&lt;&gt;""),AND(SA30&gt;=SH$33,SB30&gt;=SH$37,SA30&lt;&gt;""),AND(SF30&gt;=SH$33,SG30&gt;=SH$37,SF30&lt;&gt;""),AND(TC30&gt;=TJ$33,TD30&gt;=TJ$37,TC30&lt;&gt;""),AND(TI30&gt;=TJ$33,TJ30&gt;=TJ$37,TI30&lt;&gt;"")),"P","")</f>
        <v/>
      </c>
      <c r="G30" s="3" t="str">
        <f>IF(OR(AND(AQ30&gt;=AW$37,AQ30&lt;&gt;"",AO30=""),AND(AV30&gt;=AW$37,AV30&lt;&gt;"",AO30=""),AND(BT30&gt;=BZ$37,BT30&lt;&gt;"",BR30=""),AND(BY30&gt;=BZ$37,BY30&lt;&gt;"",BR30=""),AND(CW30&gt;=DC$37,CW30&lt;&gt;"",CU30=""),AND(DB30&gt;=DC$37,DB30&lt;&gt;"",CU30=""),AND(EB30&gt;=EH$37,EB30&lt;&gt;""),AND(EG30&gt;=EH$37,EG30&lt;&gt;""),AND(FD30&gt;=FJ$37,FD30&lt;&gt;""),AND(FI30&gt;=FJ$37,FI30&lt;&gt;""),AND(GF30&gt;=GL$37,GF30&lt;&gt;""),AND(GK30&gt;=GL$37,GK30&lt;&gt;""),AND(HH30&gt;=HN$37,HH30&lt;&gt;""),AND(HM30&gt;=HN$37,HM30&lt;&gt;""),AND(IJ30&gt;=IP$37,IJ30&lt;&gt;""),AND(IO30&gt;=IP$37,IO30&lt;&gt;""),AND(JL30&gt;=JR$37,JL30&lt;&gt;""),AND(JQ30&gt;=JR$37,JQ30&lt;&gt;""),AND(KN30&gt;=KT$37,KN30&lt;&gt;""),AND(KS30&gt;=KT$37,KS30&lt;&gt;""),AND(LP30&gt;=LV$37,LP30&lt;&gt;""),AND(LU30&gt;=LV$37,LU30&lt;&gt;""),AND(MR30&gt;=MX$37,MR30&lt;&gt;""),AND(MW30&gt;=MX$37,MW30&lt;&gt;""),AND(NT30&gt;=NZ$37,NT30&lt;&gt;""),AND(NY30&gt;=NZ$37,NY30&lt;&gt;""),AND(OV30&gt;=PB$37,OV30&lt;&gt;""),AND(PA30&gt;=PB$37,PA30&lt;&gt;""),AND(PX30&gt;=QD$37,PX30&lt;&gt;""),AND(QC30&gt;=QD$37,QC30&lt;&gt;""),AND(QZ30&gt;=RF$37,QZ30&lt;&gt;""),AND(RE30&gt;=RF$37,RE30&lt;&gt;""),AND(SB30&gt;=SH$37,SB30&lt;&gt;""),AND(SG30&gt;=SH$37,SG30&lt;&gt;""),AND(TD30&gt;=TJ$37,TD30&lt;&gt;""),AND(TJ30&gt;=TJ$37,TJ30&lt;&gt;"")),"P","")</f>
        <v/>
      </c>
      <c r="H30" s="36" t="str">
        <f>IF(AND(G30="P",F30=""),"No DD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,AND(RB30&gt;=RF$36,RC30&gt;=RF$40,RB30&lt;&gt;""),AND(SD30&gt;=SH$36,SE30&gt;=SH$40,SD30&lt;&gt;""),AND(TF30&gt;=TJ$36,TG30&gt;=TJ$40,TF30&lt;&gt;"")),"Merit",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,AND(RB30&gt;=RF$35,RC30&gt;=RF$39,RB30&lt;&gt;""),AND(SD30&gt;=SH$35,SE30&gt;=SH$39,SD30&lt;&gt;""),AND(TF30&gt;=TJ$35,TG30&gt;=TJ$39,TF30&lt;&gt;"")),"Excellence",IF(I30="P","Worlds Team",IF(F30="P","National Team","")))))</f>
        <v/>
      </c>
      <c r="I30" s="3" t="str">
        <f>IF(OR(AND(AS30&gt;=AW$34,AT30&gt;=AW$38,AS30&lt;&gt;"",AO30=""),AND(BV30&gt;=BZ$34,BW30&gt;=BZ$38,BV30&lt;&gt;"",BR30=""),AND(CY30&gt;=DC$34,CZ30&gt;=DC$38,CY30&lt;&gt;"",CU30=""),AND(ED30&gt;=EH$34,EE30&gt;=EH$38,ED30&lt;&gt;""),AND(FF30&gt;=FJ$34,FG30&gt;=FJ$38,FF30&lt;&gt;""),AND(GH30&gt;=GL$34,GI30&gt;=GL$38,GH30&lt;&gt;""),AND(HJ30&gt;=HN$34,HK30&gt;=HN$38,HJ30&lt;&gt;""),AND(IL30&gt;=IP$34,IM30&gt;=IP$38,IL30&lt;&gt;""),AND(JN30&gt;=JR$34,JO30&gt;=JR$38,JN30&lt;&gt;""),AND(KP30&gt;=KT$34,KQ30&gt;=KT$38,KP30&lt;&gt;""),AND(LR30&gt;=LV$34,LS30&gt;=LV$38,LR30&lt;&gt;""),AND(MT30&gt;=MX$34,MU30&gt;=MX$38,MT30&lt;&gt;""),AND(NV30&gt;=NZ$34,NW30&gt;=NZ$38,NV30&lt;&gt;""),AND(OX30&gt;=PB$34,OY30&gt;=PB$38,OX30&lt;&gt;""),AND(PZ30&gt;=QD$34,QA30&gt;=QD$38,PZ30&lt;&gt;""),AND(RB30&gt;=RF$34,RC30&gt;=RF$38,RB30&lt;&gt;""),AND(SD30&gt;=SH$34,SE30&gt;=SH$38,SD30&lt;&gt;""),AND(TF30&gt;=TJ$34,TG30&gt;=TJ$38,TF30&lt;&gt;"")),"P","")</f>
        <v/>
      </c>
      <c r="J30" s="8">
        <f>IF(COUNT(AQ30,BT30,CW30)&gt;0,LARGE((AQ30,BT30,CW30),1),0)</f>
        <v>26.4</v>
      </c>
      <c r="K30" s="8" t="str">
        <f>IF(J30=0,"",IF(J30=CW30,$CA$1,IF(J30=BT30,$AX$1,IF(J30=AQ30,$U$1,""))))</f>
        <v>2023 Domestic 3rd Trial</v>
      </c>
      <c r="L30" s="8">
        <f>IF(COUNT(AQ30,BT30,CW30)&gt;1,LARGE((AQ30,BT30,CW30),2),0)</f>
        <v>0</v>
      </c>
      <c r="M30" s="8" t="str">
        <f>IF(K30=0,"",IF(AND(L30=J30,L30=AQ30,K30=BT30),$U$1,IF(AND(L30=J30,L30=AQ30,L30=CW30),$U$1,IF(AND(L30=J30,L30=CW30,L30=BT30),$AX$1,IF(L30=CW30,$CA$1,IF(L30=BT30,$AX$1,IF(L30=AQ30,$U$1,"")))))))</f>
        <v/>
      </c>
      <c r="N30" s="8">
        <f>IF(COUNT(AR30,BU30,CX30)&gt;0,LARGE((AR30,BU30,CX30),1),0)</f>
        <v>20.6</v>
      </c>
      <c r="O30" s="8" t="str">
        <f>IF(N30=0,"",IF(N30=CX30,$CA$1,IF(N30=BU30,$AX$1,IF(N30=AR30,$U$1,""))))</f>
        <v>2023 Domestic 3rd Trial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N30="",0,N30)=TE30,$SI$1,IF(R30+IF(N30="",0,N30)=SC30,$RG$1,IF(R30+IF(N30="",0,N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P30="",0,P30)=TI30,$SI$1,IF(R30+IF(P30="",0,P30)=SG30,$RG$1,IF(R30+IF(P30="",0,P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>
        <v>18.600000000000001</v>
      </c>
      <c r="V30" s="19">
        <v>8.4</v>
      </c>
      <c r="W30" s="19">
        <v>0.6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17</v>
      </c>
      <c r="AD30" s="19">
        <v>4.8</v>
      </c>
      <c r="AE30" s="19">
        <v>1.2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7"/>
      <c r="AP30" s="40">
        <f>IF(SUM(V30,Z30)&gt;0,SUM(V30,Z30),"")</f>
        <v>8.4</v>
      </c>
      <c r="AQ30" s="40">
        <f>IF(SUM(U30:V30,X30:Z30,AB30)-W30-AA30&gt;0,SUM(U30:V30,X30:Z30,AB30)-W30-AA30,"")</f>
        <v>26.4</v>
      </c>
      <c r="AR30" s="40">
        <f>IF(SUM(AC30:AD30,AF30)-AE30&gt;0,SUM(AC30:AD30,AF30)-AE30,"")</f>
        <v>20.6</v>
      </c>
      <c r="AS30" s="40">
        <f>IF(SUM(V30,Z30,AD30)&gt;0,SUM(V30,Z30,AD30),"")</f>
        <v>13.2</v>
      </c>
      <c r="AT30" s="40">
        <f>IF(SUM(AQ30,AR30)&gt;0,SUM(AQ30,AR30),"")</f>
        <v>47</v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>
        <f>IF(SUM(AQ30,AR30,AV30)&gt;0,SUM(AQ30,AR30,AV30),"")</f>
        <v>47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>IF(SUM(CB30,CF30)&gt;0,SUM(CB30,CF30),"")</f>
        <v/>
      </c>
      <c r="CW30" s="40" t="str">
        <f>IF(SUM(CA30:CB30,CD30:CF30,CH30)-CC30-CG30&gt;0,SUM(CA30:CB30,CD30:CF30,CH30)-CC30-CG30,"")</f>
        <v/>
      </c>
      <c r="CX30" s="40" t="str">
        <f>IF(SUM(CI30:CJ30,CL30)-CK30&gt;0,SUM(CI30:CJ30,CL30)-CK30,"")</f>
        <v/>
      </c>
      <c r="CY30" s="40" t="str">
        <f>IF(SUM(CB30,CF30,CJ30)&gt;0,SUM(CB30,CF30,CJ30),"")</f>
        <v/>
      </c>
      <c r="CZ30" s="40" t="str">
        <f>IF(SUM(CW30,CX30)&gt;0,SUM(CW30,CX30),"")</f>
        <v/>
      </c>
      <c r="DA30" s="40" t="str">
        <f>IF(SUM(CN30,CR30)&gt;0,SUM(CN30,CR30),"")</f>
        <v/>
      </c>
      <c r="DB30" s="40" t="str">
        <f>IF(SUM(CM30:CN30,CP30:CR30,CT30)-SUM(CO30,CS30)&gt;0,SUM(CM30:CN30,CP30:CR30,CT30)-SUM(CO30,CS30),"")</f>
        <v/>
      </c>
      <c r="DC30" s="40" t="str">
        <f>IF(SUM(CW30,CX30,DB30)&gt;0,SUM(CW30,CX30,DB30),"")</f>
        <v/>
      </c>
      <c r="DD30" s="51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1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1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0" t="str">
        <f>IF(SUM(QF30,QJ30)&gt;0,SUM(QF30,QJ30),"")</f>
        <v/>
      </c>
      <c r="QZ30" s="40" t="str">
        <f>IF(SUM(QE30:QF30,QH30:QJ30,QL30)-QG30-QK30&gt;0,SUM(QE30:QF30,QH30:QJ30,QL30)-QG30-QK30,"")</f>
        <v/>
      </c>
      <c r="RA30" s="40" t="str">
        <f>IF(SUM(QM30:QN30,QP30)-QO30&gt;0,SUM(QM30:QN30,QP30)-QO30,"")</f>
        <v/>
      </c>
      <c r="RB30" s="40" t="str">
        <f>IF(SUM(QF30,QJ30,QN30)&gt;0,SUM(QF30,QJ30,QN30),"")</f>
        <v/>
      </c>
      <c r="RC30" s="40" t="str">
        <f>IF(SUM(QZ30,RA30)&gt;0,SUM(QZ30,RA30),"")</f>
        <v/>
      </c>
      <c r="RD30" s="40" t="str">
        <f>IF(SUM(QR30,QV30)&gt;0,SUM(QR30,QV30),"")</f>
        <v/>
      </c>
      <c r="RE30" s="40" t="str">
        <f>IF(SUM(QQ30:QR30,QT30:QV30,QX30)-SUM(QS30,QW30)&gt;0,SUM(QQ30:QR30,QT30:QV30,QX30)-SUM(QS30,QW30),"")</f>
        <v/>
      </c>
      <c r="RF30" s="40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0" t="str">
        <f>IF(SUM(SJ30,SN30)&gt;0,SUM(SJ30,SN30),"")</f>
        <v/>
      </c>
      <c r="TD30" s="40" t="str">
        <f>IF(SUM(SI30:SJ30,SL30:SN30,SP30)-SK30-SO30&gt;0,SUM(SI30:SJ30,SL30:SN30,SP30)-SK30-SO30,"")</f>
        <v/>
      </c>
      <c r="TE30" s="40" t="str">
        <f>IF(SUM(SQ30:SR30,ST30)-SS30&gt;0,SUM(SQ30:SR30,ST30)-SS30,"")</f>
        <v/>
      </c>
      <c r="TF30" s="40" t="str">
        <f>IF(SUM(SJ30,SN30,SR30)&gt;0,SUM(SJ30,SN30,SR30),"")</f>
        <v/>
      </c>
      <c r="TG30" s="40" t="str">
        <f>IF(SUM(TD30,TE30)&gt;0,SUM(TD30,TE30),"")</f>
        <v/>
      </c>
      <c r="TH30" s="40" t="str">
        <f>IF(SUM(SV30,SZ30)&gt;0,SUM(SV30,SZ30),"")</f>
        <v/>
      </c>
      <c r="TI30" s="40" t="str">
        <f>IF(SUM(SU30:SV30,SX30:SZ30,TB30)-SUM(SW30,TA30)&gt;0,SUM(SU30:SV30,SX30:SZ30,TB30)-SUM(SW30,TA30),"")</f>
        <v/>
      </c>
      <c r="TJ30" s="40" t="str">
        <f>IF(SUM(TD30,TE30,TI30)&gt;0,SUM(TD30,TE30,TI30),"")</f>
        <v/>
      </c>
      <c r="TK30" s="26">
        <f>IF($CU30="P",CA30,(CA30+AX30)/2)</f>
        <v>0</v>
      </c>
      <c r="TL30" s="26">
        <f>IF($CU30="P",CB30,(CB30+AY30)/2)</f>
        <v>0</v>
      </c>
      <c r="TM30" s="26">
        <f>IF($CU30="P",CC30,(CC30+AZ30)/2)</f>
        <v>0</v>
      </c>
      <c r="TN30" s="26">
        <f>IF($CU30="P",CD30,(CD30+BA30)/2)</f>
        <v>0</v>
      </c>
      <c r="TO30" s="26">
        <f>IF($CU30="P",CE30,(CE30+BB30)/2)</f>
        <v>0</v>
      </c>
      <c r="TP30" s="26">
        <f>IF($CU30="P",CF30,(CF30+BC30)/2)</f>
        <v>0</v>
      </c>
      <c r="TQ30" s="26">
        <f>IF($CU30="P",CG30,(CG30+BD30)/2)</f>
        <v>0</v>
      </c>
      <c r="TR30" s="26">
        <f>IF($CU30="P",CH30,(CH30+BE30)/2)</f>
        <v>0</v>
      </c>
      <c r="TS30" s="26">
        <f>IF($CU30="P",CI30,(CI30+BF30)/2)</f>
        <v>0</v>
      </c>
      <c r="TT30" s="26">
        <f>IF($CU30="P",CJ30,(CJ30+BG30)/2)</f>
        <v>0</v>
      </c>
      <c r="TU30" s="26">
        <f>IF($CU30="P",CK30,(CK30+BH30)/2)</f>
        <v>0</v>
      </c>
      <c r="TV30" s="26">
        <f>IF($CU30="P",CL30,(CL30+BI30)/2)</f>
        <v>0</v>
      </c>
      <c r="TW30" s="26">
        <f>IF($CU30="P",CM30,(CM30+BJ30)/2)</f>
        <v>0</v>
      </c>
      <c r="TX30" s="26">
        <f>IF($CU30="P",CN30,(CN30+BK30)/2)</f>
        <v>0</v>
      </c>
      <c r="TY30" s="26">
        <f>IF($CU30="P",CO30,(CO30+BL30)/2)</f>
        <v>0</v>
      </c>
      <c r="TZ30" s="26">
        <f>IF($CU30="P",CP30,(CP30+BM30)/2)</f>
        <v>0</v>
      </c>
      <c r="UA30" s="26">
        <f>IF($CU30="P",CQ30,(CQ30+BN30)/2)</f>
        <v>0</v>
      </c>
      <c r="UB30" s="26">
        <f>IF($CU30="P",CR30,(CR30+BO30)/2)</f>
        <v>0</v>
      </c>
      <c r="UC30" s="26">
        <f>IF($CU30="P",CS30,(CS30+BP30)/2)</f>
        <v>0</v>
      </c>
      <c r="UD30" s="26">
        <f>IF($CU30="P",CT30,(CT30+BQ30)/2)</f>
        <v>0</v>
      </c>
      <c r="UE30" s="28" t="s">
        <v>55</v>
      </c>
      <c r="UF30" s="11" t="str">
        <f>IF(SUM(TL30,TP30)&gt;0,SUM(TL30,TP30),"")</f>
        <v/>
      </c>
      <c r="UG30" s="11" t="str">
        <f>IF(SUM(TK30:TL30,TN30:TP30,TR30)-TM30-TQ30&gt;0,SUM(TK30:TL30,TN30:TP30,TR30)-TM30-TQ30,"")</f>
        <v/>
      </c>
      <c r="UH30" s="11" t="str">
        <f>IF(SUM(TS30:TT30,TV30)-TU30&gt;0,SUM(TS30:TT30,TV30)-TU30,"")</f>
        <v/>
      </c>
      <c r="UI30" s="11" t="str">
        <f>IF(SUM(TL30,TP30,TT30)&gt;0,SUM(TL30,TP30,TT30),"")</f>
        <v/>
      </c>
      <c r="UJ30" s="11" t="str">
        <f>IF(SUM(UG30,UH30)&gt;0,SUM(UG30,UH30),"")</f>
        <v/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 t="str">
        <f>IF(SUM(UG30,UH30,UL30)&gt;0,SUM(UG30,UH30,UL30),"")</f>
        <v/>
      </c>
    </row>
    <row r="31" spans="1:559" ht="17" x14ac:dyDescent="0.2">
      <c r="R31" s="10"/>
      <c r="S31" s="10"/>
      <c r="T31" s="10"/>
      <c r="QY31" s="36"/>
      <c r="RG31"/>
      <c r="SA31" s="36"/>
      <c r="SB31" s="36"/>
      <c r="SC31" s="36"/>
      <c r="SD31" s="36"/>
      <c r="SE31" s="36"/>
      <c r="SF31" s="36"/>
      <c r="SG31" s="36"/>
      <c r="SH31" s="36"/>
      <c r="TC31" s="36"/>
      <c r="TD31" s="36"/>
      <c r="TE31" s="36"/>
      <c r="TF31" s="36"/>
      <c r="TG31" s="36"/>
      <c r="TH31" s="36"/>
      <c r="TI31" s="36"/>
      <c r="TJ31" s="36"/>
    </row>
    <row r="32" spans="1:559" ht="17" x14ac:dyDescent="0.2">
      <c r="R32" s="10"/>
      <c r="S32" s="10"/>
      <c r="T32" s="10"/>
      <c r="QY32" s="36"/>
      <c r="RG32"/>
      <c r="SA32" s="36"/>
      <c r="SB32" s="36"/>
      <c r="SC32" s="36"/>
      <c r="SD32" s="36"/>
      <c r="SE32" s="36"/>
      <c r="SF32" s="36"/>
      <c r="SG32" s="36"/>
      <c r="SH32" s="36"/>
      <c r="TC32" s="36"/>
      <c r="TD32" s="36"/>
      <c r="TE32" s="36"/>
      <c r="TF32" s="36"/>
      <c r="TG32" s="36"/>
      <c r="TH32" s="36"/>
      <c r="TI32" s="36"/>
      <c r="TJ32" s="36"/>
    </row>
    <row r="33" spans="1:530" ht="17" x14ac:dyDescent="0.2">
      <c r="B33" s="23" t="s">
        <v>53</v>
      </c>
      <c r="R33" s="10"/>
      <c r="S33" s="10"/>
      <c r="T33" s="10"/>
      <c r="AP33" s="4"/>
      <c r="AW33" s="42">
        <v>14.4</v>
      </c>
      <c r="BS33" s="4"/>
      <c r="BZ33" s="42">
        <v>14.4</v>
      </c>
      <c r="CV33" s="4"/>
      <c r="DC33" s="42">
        <v>14.4</v>
      </c>
      <c r="EA33" s="4"/>
      <c r="EH33" s="42">
        <v>14.4</v>
      </c>
      <c r="FC33" s="4"/>
      <c r="FJ33" s="42">
        <v>14.4</v>
      </c>
      <c r="GE33" s="4"/>
      <c r="GL33" s="42">
        <v>14.4</v>
      </c>
      <c r="HG33" s="4"/>
      <c r="HN33" s="42">
        <v>14.4</v>
      </c>
      <c r="II33" s="4"/>
      <c r="IP33" s="42">
        <v>14.4</v>
      </c>
      <c r="JK33" s="4"/>
      <c r="JR33" s="42">
        <v>14.4</v>
      </c>
      <c r="KM33" s="4"/>
      <c r="KT33" s="42">
        <v>14.4</v>
      </c>
      <c r="LO33" s="4"/>
      <c r="LV33" s="42">
        <v>14.4</v>
      </c>
      <c r="MQ33" s="4"/>
      <c r="MX33" s="42">
        <v>14.4</v>
      </c>
      <c r="NS33" s="4"/>
      <c r="NZ33" s="42">
        <v>14.4</v>
      </c>
      <c r="OU33" s="4"/>
      <c r="PB33" s="42">
        <v>14.4</v>
      </c>
      <c r="PW33" s="4"/>
      <c r="QD33" s="42">
        <v>14.4</v>
      </c>
      <c r="QY33" s="4"/>
      <c r="RF33" s="42">
        <v>14.4</v>
      </c>
      <c r="RG33"/>
      <c r="SA33" s="4"/>
      <c r="SB33" s="36"/>
      <c r="SC33" s="36"/>
      <c r="SD33" s="36"/>
      <c r="SE33" s="36"/>
      <c r="SF33" s="36"/>
      <c r="SG33" s="36"/>
      <c r="SH33" s="42">
        <v>14.4</v>
      </c>
      <c r="TC33" s="4"/>
      <c r="TD33" s="36"/>
      <c r="TE33" s="36"/>
      <c r="TF33" s="36"/>
      <c r="TG33" s="36"/>
      <c r="TH33" s="36"/>
      <c r="TI33" s="36"/>
      <c r="TJ33" s="42">
        <v>14.4</v>
      </c>
    </row>
    <row r="34" spans="1:530" ht="17" x14ac:dyDescent="0.2">
      <c r="B34" s="30" t="s">
        <v>52</v>
      </c>
      <c r="R34" s="10"/>
      <c r="S34" s="10"/>
      <c r="T34" s="10"/>
      <c r="AP34" s="4"/>
      <c r="AW34" s="52">
        <v>21.6</v>
      </c>
      <c r="BS34" s="4"/>
      <c r="BZ34" s="52">
        <v>21.6</v>
      </c>
      <c r="CV34" s="4"/>
      <c r="DC34" s="52">
        <v>21.6</v>
      </c>
      <c r="EA34" s="4"/>
      <c r="EH34" s="52">
        <v>21.6</v>
      </c>
      <c r="FC34" s="4"/>
      <c r="FJ34" s="52">
        <v>21.6</v>
      </c>
      <c r="GE34" s="4"/>
      <c r="GL34" s="52">
        <v>21.6</v>
      </c>
      <c r="HG34" s="4"/>
      <c r="HN34" s="52">
        <v>21.6</v>
      </c>
      <c r="II34" s="4"/>
      <c r="IP34" s="52">
        <v>21.6</v>
      </c>
      <c r="JK34" s="4"/>
      <c r="JR34" s="52">
        <v>21.6</v>
      </c>
      <c r="KM34" s="4"/>
      <c r="KT34" s="52">
        <v>21.6</v>
      </c>
      <c r="LO34" s="4"/>
      <c r="LV34" s="52">
        <v>21.6</v>
      </c>
      <c r="MQ34" s="4"/>
      <c r="MX34" s="52">
        <v>21.6</v>
      </c>
      <c r="NS34" s="4"/>
      <c r="NZ34" s="52">
        <v>21.6</v>
      </c>
      <c r="OU34" s="4"/>
      <c r="PB34" s="52">
        <v>21.6</v>
      </c>
      <c r="PW34" s="4"/>
      <c r="QD34" s="52">
        <v>21.6</v>
      </c>
      <c r="QY34" s="4"/>
      <c r="RF34" s="52">
        <v>21.6</v>
      </c>
      <c r="RG34"/>
      <c r="SA34" s="4"/>
      <c r="SB34" s="36"/>
      <c r="SC34" s="36"/>
      <c r="SD34" s="36"/>
      <c r="SE34" s="36"/>
      <c r="SF34" s="36"/>
      <c r="SG34" s="36"/>
      <c r="SH34" s="52">
        <v>21.6</v>
      </c>
      <c r="TC34" s="4"/>
      <c r="TD34" s="36"/>
      <c r="TE34" s="36"/>
      <c r="TF34" s="36"/>
      <c r="TG34" s="36"/>
      <c r="TH34" s="36"/>
      <c r="TI34" s="36"/>
      <c r="TJ34" s="52">
        <v>21.6</v>
      </c>
    </row>
    <row r="35" spans="1:530" ht="17" x14ac:dyDescent="0.2">
      <c r="A35" s="5"/>
      <c r="B35" s="31" t="s">
        <v>65</v>
      </c>
      <c r="C35" s="20"/>
      <c r="R35" s="10"/>
      <c r="S35" s="10"/>
      <c r="T35" s="10"/>
      <c r="AP35" s="4"/>
      <c r="AW35" s="44">
        <v>23.2</v>
      </c>
      <c r="BS35" s="4"/>
      <c r="BZ35" s="44">
        <v>23.2</v>
      </c>
      <c r="CV35" s="4"/>
      <c r="DC35" s="44">
        <v>23.2</v>
      </c>
      <c r="EA35" s="4"/>
      <c r="EH35" s="44">
        <v>23.2</v>
      </c>
      <c r="FC35" s="4"/>
      <c r="FJ35" s="44">
        <v>23.2</v>
      </c>
      <c r="GE35" s="4"/>
      <c r="GL35" s="44">
        <v>23.2</v>
      </c>
      <c r="HG35" s="4"/>
      <c r="HN35" s="44">
        <v>23.2</v>
      </c>
      <c r="II35" s="4"/>
      <c r="IP35" s="44">
        <v>23.2</v>
      </c>
      <c r="JK35" s="4"/>
      <c r="JR35" s="44">
        <v>23.2</v>
      </c>
      <c r="KM35" s="4"/>
      <c r="KT35" s="44">
        <v>23.2</v>
      </c>
      <c r="LO35" s="4"/>
      <c r="LV35" s="44">
        <v>23.2</v>
      </c>
      <c r="MQ35" s="4"/>
      <c r="MX35" s="44">
        <v>23.2</v>
      </c>
      <c r="NS35" s="4"/>
      <c r="NZ35" s="44">
        <v>23.2</v>
      </c>
      <c r="OU35" s="4"/>
      <c r="PB35" s="44">
        <v>23.2</v>
      </c>
      <c r="PW35" s="4"/>
      <c r="QD35" s="44">
        <v>23.2</v>
      </c>
      <c r="QY35" s="4"/>
      <c r="RF35" s="44">
        <v>23.2</v>
      </c>
      <c r="RG35"/>
      <c r="SA35" s="4"/>
      <c r="SB35" s="36"/>
      <c r="SC35" s="36"/>
      <c r="SD35" s="36"/>
      <c r="SE35" s="36"/>
      <c r="SF35" s="36"/>
      <c r="SG35" s="36"/>
      <c r="SH35" s="44">
        <v>23.2</v>
      </c>
      <c r="TC35" s="4"/>
      <c r="TD35" s="36"/>
      <c r="TE35" s="36"/>
      <c r="TF35" s="36"/>
      <c r="TG35" s="36"/>
      <c r="TH35" s="36"/>
      <c r="TI35" s="36"/>
      <c r="TJ35" s="44">
        <v>23.2</v>
      </c>
    </row>
    <row r="36" spans="1:530" ht="17" x14ac:dyDescent="0.2">
      <c r="A36" s="5"/>
      <c r="B36" s="35" t="s">
        <v>78</v>
      </c>
      <c r="C36" s="20"/>
      <c r="R36" s="10"/>
      <c r="S36" s="10"/>
      <c r="T36" s="10"/>
      <c r="AP36" s="4"/>
      <c r="AW36" s="45">
        <v>25.6</v>
      </c>
      <c r="BS36" s="4"/>
      <c r="BZ36" s="45">
        <v>25.6</v>
      </c>
      <c r="CV36" s="4"/>
      <c r="DC36" s="45">
        <v>25.6</v>
      </c>
      <c r="EA36" s="4"/>
      <c r="EH36" s="45">
        <v>25.6</v>
      </c>
      <c r="FC36" s="4"/>
      <c r="FJ36" s="45">
        <v>25.6</v>
      </c>
      <c r="GE36" s="4"/>
      <c r="GL36" s="45">
        <v>25.6</v>
      </c>
      <c r="HG36" s="4"/>
      <c r="HN36" s="45">
        <v>25.6</v>
      </c>
      <c r="II36" s="4"/>
      <c r="IP36" s="45">
        <v>25.6</v>
      </c>
      <c r="JK36" s="4"/>
      <c r="JR36" s="45">
        <v>25.6</v>
      </c>
      <c r="KM36" s="4"/>
      <c r="KT36" s="45">
        <v>25.6</v>
      </c>
      <c r="LO36" s="4"/>
      <c r="LV36" s="45">
        <v>25.6</v>
      </c>
      <c r="MQ36" s="4"/>
      <c r="MX36" s="45">
        <v>25.6</v>
      </c>
      <c r="NS36" s="4"/>
      <c r="NZ36" s="45">
        <v>25.6</v>
      </c>
      <c r="OU36" s="4"/>
      <c r="PB36" s="45">
        <v>25.6</v>
      </c>
      <c r="PW36" s="4"/>
      <c r="QD36" s="45">
        <v>25.6</v>
      </c>
      <c r="QY36" s="4"/>
      <c r="RF36" s="45">
        <v>25.6</v>
      </c>
      <c r="RG36"/>
      <c r="SA36" s="4"/>
      <c r="SB36" s="36"/>
      <c r="SC36" s="36"/>
      <c r="SD36" s="36"/>
      <c r="SE36" s="36"/>
      <c r="SF36" s="36"/>
      <c r="SG36" s="36"/>
      <c r="SH36" s="45">
        <v>25.6</v>
      </c>
      <c r="TC36" s="4"/>
      <c r="TD36" s="36"/>
      <c r="TE36" s="36"/>
      <c r="TF36" s="36"/>
      <c r="TG36" s="36"/>
      <c r="TH36" s="36"/>
      <c r="TI36" s="36"/>
      <c r="TJ36" s="45">
        <v>25.6</v>
      </c>
    </row>
    <row r="37" spans="1:530" ht="17" x14ac:dyDescent="0.2">
      <c r="A37" s="5"/>
      <c r="B37" s="34" t="s">
        <v>50</v>
      </c>
      <c r="C37" s="20"/>
      <c r="R37" s="10"/>
      <c r="S37" s="10"/>
      <c r="T37" s="10"/>
      <c r="AP37" s="4"/>
      <c r="AW37" s="46">
        <v>51.2</v>
      </c>
      <c r="BS37" s="4"/>
      <c r="BZ37" s="46">
        <v>51.2</v>
      </c>
      <c r="CV37" s="4"/>
      <c r="DC37" s="46">
        <v>51.2</v>
      </c>
      <c r="EA37" s="4"/>
      <c r="EH37" s="46">
        <v>51.2</v>
      </c>
      <c r="FC37" s="4"/>
      <c r="FJ37" s="46">
        <v>51.2</v>
      </c>
      <c r="GE37" s="4"/>
      <c r="GL37" s="46">
        <v>51.2</v>
      </c>
      <c r="HG37" s="4"/>
      <c r="HN37" s="46">
        <v>51.2</v>
      </c>
      <c r="II37" s="4"/>
      <c r="IP37" s="46">
        <v>51.2</v>
      </c>
      <c r="JK37" s="4"/>
      <c r="JR37" s="46">
        <v>51.2</v>
      </c>
      <c r="KM37" s="4"/>
      <c r="KT37" s="46">
        <v>51.2</v>
      </c>
      <c r="LO37" s="4"/>
      <c r="LV37" s="46">
        <v>51.2</v>
      </c>
      <c r="MQ37" s="4"/>
      <c r="MX37" s="46">
        <v>51.2</v>
      </c>
      <c r="NS37" s="4"/>
      <c r="NZ37" s="46">
        <v>51.2</v>
      </c>
      <c r="OU37" s="4"/>
      <c r="PB37" s="46">
        <v>51.2</v>
      </c>
      <c r="PW37" s="4"/>
      <c r="QD37" s="46">
        <v>51.2</v>
      </c>
      <c r="QY37" s="4"/>
      <c r="RF37" s="46">
        <v>51.2</v>
      </c>
      <c r="RG37"/>
      <c r="SA37" s="4"/>
      <c r="SB37" s="36"/>
      <c r="SC37" s="36"/>
      <c r="SD37" s="36"/>
      <c r="SE37" s="36"/>
      <c r="SF37" s="36"/>
      <c r="SG37" s="36"/>
      <c r="SH37" s="46">
        <v>51.2</v>
      </c>
      <c r="TC37" s="4"/>
      <c r="TD37" s="36"/>
      <c r="TE37" s="36"/>
      <c r="TF37" s="36"/>
      <c r="TG37" s="36"/>
      <c r="TH37" s="36"/>
      <c r="TI37" s="36"/>
      <c r="TJ37" s="46">
        <v>51.2</v>
      </c>
    </row>
    <row r="38" spans="1:530" ht="17" x14ac:dyDescent="0.2">
      <c r="A38" s="5"/>
      <c r="B38" s="24" t="s">
        <v>51</v>
      </c>
      <c r="C38" s="20"/>
      <c r="R38" s="10"/>
      <c r="S38" s="10"/>
      <c r="T38" s="10"/>
      <c r="AP38" s="4"/>
      <c r="AW38" s="47">
        <v>77.2</v>
      </c>
      <c r="BS38" s="4"/>
      <c r="BZ38" s="47">
        <v>77.2</v>
      </c>
      <c r="CV38" s="4"/>
      <c r="DC38" s="47">
        <v>77.2</v>
      </c>
      <c r="EA38" s="4"/>
      <c r="EH38" s="47">
        <v>77.2</v>
      </c>
      <c r="FC38" s="4"/>
      <c r="FJ38" s="47">
        <v>77.2</v>
      </c>
      <c r="GE38" s="4"/>
      <c r="GL38" s="47">
        <v>77.2</v>
      </c>
      <c r="HG38" s="4"/>
      <c r="HN38" s="47">
        <v>77.2</v>
      </c>
      <c r="II38" s="4"/>
      <c r="IP38" s="47">
        <v>77.2</v>
      </c>
      <c r="JK38" s="4"/>
      <c r="JR38" s="47">
        <v>77.2</v>
      </c>
      <c r="KM38" s="4"/>
      <c r="KT38" s="47">
        <v>77.2</v>
      </c>
      <c r="LO38" s="4"/>
      <c r="LV38" s="47">
        <v>77.2</v>
      </c>
      <c r="MQ38" s="4"/>
      <c r="MX38" s="47">
        <v>77.2</v>
      </c>
      <c r="NS38" s="4"/>
      <c r="NZ38" s="47">
        <v>77.2</v>
      </c>
      <c r="OU38" s="4"/>
      <c r="PB38" s="47">
        <v>77.2</v>
      </c>
      <c r="PW38" s="4"/>
      <c r="QD38" s="47">
        <v>77.2</v>
      </c>
      <c r="QY38" s="4"/>
      <c r="RF38" s="47">
        <v>77.2</v>
      </c>
      <c r="RG38"/>
      <c r="SA38" s="4"/>
      <c r="SB38" s="36"/>
      <c r="SC38" s="36"/>
      <c r="SD38" s="36"/>
      <c r="SE38" s="36"/>
      <c r="SF38" s="36"/>
      <c r="SG38" s="36"/>
      <c r="SH38" s="47">
        <v>77.2</v>
      </c>
      <c r="TC38" s="4"/>
      <c r="TD38" s="36"/>
      <c r="TE38" s="36"/>
      <c r="TF38" s="36"/>
      <c r="TG38" s="36"/>
      <c r="TH38" s="36"/>
      <c r="TI38" s="36"/>
      <c r="TJ38" s="47">
        <v>77.2</v>
      </c>
    </row>
    <row r="39" spans="1:530" ht="17" x14ac:dyDescent="0.2">
      <c r="A39" s="5"/>
      <c r="B39" s="33" t="s">
        <v>64</v>
      </c>
      <c r="C39" s="20"/>
      <c r="R39" s="10"/>
      <c r="S39" s="10"/>
      <c r="T39" s="10"/>
      <c r="AP39" s="4"/>
      <c r="AW39" s="48">
        <v>79.8</v>
      </c>
      <c r="BS39" s="4"/>
      <c r="BZ39" s="48">
        <v>79.8</v>
      </c>
      <c r="CV39" s="4"/>
      <c r="DC39" s="48">
        <v>79.8</v>
      </c>
      <c r="EA39" s="4"/>
      <c r="EH39" s="48">
        <v>79.8</v>
      </c>
      <c r="FC39" s="4"/>
      <c r="FJ39" s="48">
        <v>79.8</v>
      </c>
      <c r="GE39" s="4"/>
      <c r="GL39" s="48">
        <v>79.8</v>
      </c>
      <c r="HG39" s="4"/>
      <c r="HN39" s="48">
        <v>79.8</v>
      </c>
      <c r="II39" s="4"/>
      <c r="IP39" s="48">
        <v>79.8</v>
      </c>
      <c r="JK39" s="4"/>
      <c r="JR39" s="48">
        <v>79.8</v>
      </c>
      <c r="KM39" s="4"/>
      <c r="KT39" s="48">
        <v>79.8</v>
      </c>
      <c r="LO39" s="4"/>
      <c r="LV39" s="48">
        <v>79.8</v>
      </c>
      <c r="MQ39" s="4"/>
      <c r="MX39" s="48">
        <v>79.8</v>
      </c>
      <c r="NS39" s="4"/>
      <c r="NZ39" s="48">
        <v>79.8</v>
      </c>
      <c r="OU39" s="4"/>
      <c r="PB39" s="48">
        <v>79.8</v>
      </c>
      <c r="PW39" s="4"/>
      <c r="QD39" s="48">
        <v>79.8</v>
      </c>
      <c r="QY39" s="4"/>
      <c r="RF39" s="48">
        <v>79.8</v>
      </c>
      <c r="RG39"/>
      <c r="SA39" s="4"/>
      <c r="SB39" s="36"/>
      <c r="SC39" s="36"/>
      <c r="SD39" s="36"/>
      <c r="SE39" s="36"/>
      <c r="SF39" s="36"/>
      <c r="SG39" s="36"/>
      <c r="SH39" s="48">
        <v>79.8</v>
      </c>
      <c r="TC39" s="4"/>
      <c r="TD39" s="36"/>
      <c r="TE39" s="36"/>
      <c r="TF39" s="36"/>
      <c r="TG39" s="36"/>
      <c r="TH39" s="36"/>
      <c r="TI39" s="36"/>
      <c r="TJ39" s="48">
        <v>79.8</v>
      </c>
    </row>
    <row r="40" spans="1:530" ht="17" x14ac:dyDescent="0.2">
      <c r="A40" s="5"/>
      <c r="B40" s="25" t="s">
        <v>34</v>
      </c>
      <c r="C40" s="20"/>
      <c r="R40" s="10"/>
      <c r="S40" s="10"/>
      <c r="T40" s="10"/>
      <c r="AP40" s="4"/>
      <c r="AW40" s="49">
        <v>82.2</v>
      </c>
      <c r="BS40" s="4"/>
      <c r="BZ40" s="49">
        <v>82.2</v>
      </c>
      <c r="CV40" s="4"/>
      <c r="DC40" s="49">
        <v>82.2</v>
      </c>
      <c r="EA40" s="4"/>
      <c r="EH40" s="49">
        <v>82.2</v>
      </c>
      <c r="FC40" s="4"/>
      <c r="FJ40" s="49">
        <v>82.2</v>
      </c>
      <c r="GE40" s="4"/>
      <c r="GL40" s="49">
        <v>82.2</v>
      </c>
      <c r="HG40" s="4"/>
      <c r="HN40" s="49">
        <v>82.2</v>
      </c>
      <c r="II40" s="4"/>
      <c r="IP40" s="49">
        <v>82.2</v>
      </c>
      <c r="JK40" s="4"/>
      <c r="JR40" s="49">
        <v>82.2</v>
      </c>
      <c r="KM40" s="4"/>
      <c r="KT40" s="49">
        <v>82.2</v>
      </c>
      <c r="LO40" s="4"/>
      <c r="LV40" s="49">
        <v>82.2</v>
      </c>
      <c r="MQ40" s="4"/>
      <c r="MX40" s="49">
        <v>82.2</v>
      </c>
      <c r="NS40" s="4"/>
      <c r="NZ40" s="49">
        <v>82.2</v>
      </c>
      <c r="OU40" s="4"/>
      <c r="PB40" s="49">
        <v>82.2</v>
      </c>
      <c r="PW40" s="4"/>
      <c r="QD40" s="49">
        <v>82.2</v>
      </c>
      <c r="QY40" s="4"/>
      <c r="RF40" s="49">
        <v>82.2</v>
      </c>
      <c r="RG40"/>
      <c r="SA40" s="4"/>
      <c r="SB40" s="36"/>
      <c r="SC40" s="36"/>
      <c r="SD40" s="36"/>
      <c r="SE40" s="36"/>
      <c r="SF40" s="36"/>
      <c r="SG40" s="36"/>
      <c r="SH40" s="49">
        <v>82.2</v>
      </c>
      <c r="TC40" s="4"/>
      <c r="TD40" s="36"/>
      <c r="TE40" s="36"/>
      <c r="TF40" s="36"/>
      <c r="TG40" s="36"/>
      <c r="TH40" s="36"/>
      <c r="TI40" s="36"/>
      <c r="TJ40" s="49">
        <v>82.2</v>
      </c>
    </row>
    <row r="41" spans="1:530" x14ac:dyDescent="0.2">
      <c r="B41" s="29" t="s">
        <v>56</v>
      </c>
      <c r="C41" s="2"/>
    </row>
    <row r="42" spans="1:530" x14ac:dyDescent="0.2">
      <c r="A42" s="5"/>
      <c r="B42" s="5"/>
      <c r="C42" s="20"/>
      <c r="QF42" s="2"/>
      <c r="QG42" s="2"/>
      <c r="QH42" s="2"/>
      <c r="QI42" s="2"/>
      <c r="QJ42" s="2"/>
      <c r="QK42" s="2"/>
      <c r="QL42" s="2"/>
      <c r="QM42" s="2"/>
      <c r="QN42" s="2"/>
    </row>
    <row r="43" spans="1:530" x14ac:dyDescent="0.2">
      <c r="A43" s="5"/>
      <c r="B43" s="5"/>
      <c r="C43" s="20"/>
    </row>
    <row r="44" spans="1:530" x14ac:dyDescent="0.2">
      <c r="A44" s="5"/>
      <c r="B44" s="5"/>
      <c r="C44" s="20"/>
    </row>
    <row r="45" spans="1:530" x14ac:dyDescent="0.2">
      <c r="A45" s="5"/>
      <c r="B45" s="5"/>
      <c r="C45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1">
      <sortCondition descending="1" ref="F1:F3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0">
    <cfRule type="expression" dxfId="93" priority="38" stopIfTrue="1">
      <formula>IF($AO4&lt;&gt;"",1,0)</formula>
    </cfRule>
  </conditionalFormatting>
  <conditionalFormatting sqref="AX4:BZ30">
    <cfRule type="expression" dxfId="92" priority="43" stopIfTrue="1">
      <formula>IF($BR4&lt;&gt;"",1,0)</formula>
    </cfRule>
  </conditionalFormatting>
  <conditionalFormatting sqref="M1:M3 O1:O3 K1:K1048576 Q1:Q1048576 M4:O1048576">
    <cfRule type="expression" dxfId="91" priority="50">
      <formula>IF(K1=$CA$1,1,0)</formula>
    </cfRule>
    <cfRule type="expression" dxfId="90" priority="51">
      <formula>IF(K1=$AX$1,1,0)</formula>
    </cfRule>
    <cfRule type="expression" dxfId="89" priority="52">
      <formula>IF(K1=$U$1,1,0)</formula>
    </cfRule>
  </conditionalFormatting>
  <conditionalFormatting sqref="CA4:DC30">
    <cfRule type="expression" dxfId="88" priority="44" stopIfTrue="1">
      <formula>IF($CU4&lt;&gt;"",1,0)</formula>
    </cfRule>
  </conditionalFormatting>
  <conditionalFormatting sqref="A4:A1048576">
    <cfRule type="expression" dxfId="87" priority="33">
      <formula>AND(G4="P",F4="")</formula>
    </cfRule>
    <cfRule type="expression" dxfId="86" priority="53" stopIfTrue="1">
      <formula>IF(A4&gt;8,1,0)</formula>
    </cfRule>
  </conditionalFormatting>
  <conditionalFormatting sqref="H1:H1048576">
    <cfRule type="containsText" dxfId="85" priority="45" operator="containsText" text="No DD">
      <formula>NOT(ISERROR(SEARCH("No DD",H1)))</formula>
    </cfRule>
    <cfRule type="containsText" dxfId="84" priority="46" operator="containsText" text="Merit">
      <formula>NOT(ISERROR(SEARCH("Merit",H1)))</formula>
    </cfRule>
    <cfRule type="containsText" dxfId="83" priority="47" operator="containsText" text="Excellence">
      <formula>NOT(ISERROR(SEARCH("Excellence",H1)))</formula>
    </cfRule>
    <cfRule type="containsText" dxfId="82" priority="48" operator="containsText" text="Worlds Team">
      <formula>NOT(ISERROR(SEARCH("Worlds Team",H1)))</formula>
    </cfRule>
    <cfRule type="containsText" dxfId="81" priority="49" operator="containsText" text="National Team">
      <formula>NOT(ISERROR(SEARCH("National Team",H1)))</formula>
    </cfRule>
  </conditionalFormatting>
  <conditionalFormatting sqref="AT41:AT1048576 BW41:BW1048576 EE41:EE1048576 FG41:FG1048576 BW1:BW39 CZ1:CZ1048576 EE1:EE39 FG1:FG39 GI1:GI1048576 HK1:HK1048576 IM1:IM1048576 JO1:JO1048576 KQ1:KQ1048576 LS1:LS1048576 MU1:MU1048576 NW1:NW1048576 OY1:OY1048576 QA1:QA1048576 AT1:AT39 RC1:RC40 SE1:SE40 TG1:TG40">
    <cfRule type="cellIs" dxfId="80" priority="59119" operator="between">
      <formula>AW$40</formula>
      <formula>1000</formula>
    </cfRule>
    <cfRule type="cellIs" dxfId="79" priority="59120" operator="between">
      <formula>AW$39</formula>
      <formula>AW$40</formula>
    </cfRule>
    <cfRule type="cellIs" dxfId="78" priority="59121" operator="between">
      <formula>AW$38</formula>
      <formula>AW$39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SA1:SA40 QY1:QY40 TC1:TC40">
    <cfRule type="cellIs" dxfId="12" priority="113185" operator="between">
      <formula>AW$33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SB1:SB40 QZ1:QZ40 TD1:TD40">
    <cfRule type="cellIs" dxfId="11" priority="113230" operator="between">
      <formula>AW$37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RD1:RD40 SF1:SF40 TH1:TH40">
    <cfRule type="cellIs" dxfId="10" priority="113275" operator="between">
      <formula>AW$33</formula>
      <formula>AW$34</formula>
    </cfRule>
    <cfRule type="cellIs" dxfId="9" priority="113276" operator="between">
      <formula>AW$34</formula>
      <formula>AW$35</formula>
    </cfRule>
    <cfRule type="cellIs" dxfId="8" priority="113277" operator="between">
      <formula>AW$35</formula>
      <formula>AW$36</formula>
    </cfRule>
    <cfRule type="cellIs" dxfId="7" priority="113278" operator="between">
      <formula>AW$36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RE1:RE40 SG1:SG40 TI1:TI40">
    <cfRule type="cellIs" dxfId="6" priority="113455" operator="between">
      <formula>AW$37</formula>
      <formula>AW$38</formula>
    </cfRule>
    <cfRule type="cellIs" dxfId="5" priority="113456" operator="between">
      <formula>AW$38</formula>
      <formula>AW$39</formula>
    </cfRule>
    <cfRule type="cellIs" dxfId="4" priority="113457" operator="between">
      <formula>AW$39</formula>
      <formula>AW$40</formula>
    </cfRule>
    <cfRule type="cellIs" dxfId="3" priority="113458" operator="between">
      <formula>AW$40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RB1:RB40 SD1:SD40 TF1:TF40">
    <cfRule type="cellIs" dxfId="2" priority="113635" operator="between">
      <formula>AW$36</formula>
      <formula>1000</formula>
    </cfRule>
    <cfRule type="cellIs" dxfId="1" priority="113636" operator="between">
      <formula>AW$35</formula>
      <formula>AW$36</formula>
    </cfRule>
    <cfRule type="cellIs" dxfId="0" priority="113637" operator="between">
      <formula>AW$34</formula>
      <formula>AW$35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  <col min="476" max="559" width="10.83203125" hidden="1" customWidth="1"/>
  </cols>
  <sheetData>
    <row r="1" spans="1:559" ht="16" customHeight="1" x14ac:dyDescent="0.2">
      <c r="A1" s="67" t="s">
        <v>1</v>
      </c>
      <c r="B1" s="67" t="s">
        <v>28</v>
      </c>
      <c r="C1" s="67" t="s">
        <v>0</v>
      </c>
      <c r="D1" s="67" t="s">
        <v>57</v>
      </c>
      <c r="E1" s="67" t="s">
        <v>2</v>
      </c>
      <c r="F1" s="68" t="s">
        <v>63</v>
      </c>
      <c r="G1" s="68" t="s">
        <v>11</v>
      </c>
      <c r="H1" s="67" t="s">
        <v>12</v>
      </c>
      <c r="I1" s="68" t="s">
        <v>85</v>
      </c>
      <c r="J1" s="73" t="s">
        <v>116</v>
      </c>
      <c r="K1" s="69" t="s">
        <v>32</v>
      </c>
      <c r="L1" s="73" t="s">
        <v>117</v>
      </c>
      <c r="M1" s="69" t="s">
        <v>32</v>
      </c>
      <c r="N1" s="73" t="s">
        <v>118</v>
      </c>
      <c r="O1" s="69" t="s">
        <v>32</v>
      </c>
      <c r="P1" s="69" t="s">
        <v>13</v>
      </c>
      <c r="Q1" s="69" t="s">
        <v>32</v>
      </c>
      <c r="R1" s="72" t="s">
        <v>14</v>
      </c>
      <c r="S1" s="69" t="s">
        <v>33</v>
      </c>
      <c r="T1" s="69" t="s">
        <v>32</v>
      </c>
      <c r="U1" s="70" t="s">
        <v>197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5" t="s">
        <v>226</v>
      </c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0" t="s">
        <v>266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6" t="s">
        <v>62</v>
      </c>
      <c r="DE1" s="76"/>
      <c r="DF1" s="76"/>
      <c r="DG1" s="70" t="s">
        <v>192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5" t="s">
        <v>208</v>
      </c>
      <c r="EJ1" s="75"/>
      <c r="EK1" s="75"/>
      <c r="EL1" s="75"/>
      <c r="EM1" s="75"/>
      <c r="EN1" s="75"/>
      <c r="EO1" s="75"/>
      <c r="EP1" s="75"/>
      <c r="EQ1" s="75"/>
      <c r="ER1" s="75"/>
      <c r="ES1" s="75"/>
      <c r="ET1" s="75"/>
      <c r="EU1" s="75"/>
      <c r="EV1" s="75"/>
      <c r="EW1" s="75"/>
      <c r="EX1" s="75"/>
      <c r="EY1" s="75"/>
      <c r="EZ1" s="75"/>
      <c r="FA1" s="75"/>
      <c r="FB1" s="75"/>
      <c r="FC1" s="75"/>
      <c r="FD1" s="75"/>
      <c r="FE1" s="75"/>
      <c r="FF1" s="75"/>
      <c r="FG1" s="75"/>
      <c r="FH1" s="75"/>
      <c r="FI1" s="75"/>
      <c r="FJ1" s="75"/>
      <c r="FK1" s="70" t="s">
        <v>216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5" t="s">
        <v>220</v>
      </c>
      <c r="GN1" s="75"/>
      <c r="GO1" s="75"/>
      <c r="GP1" s="75"/>
      <c r="GQ1" s="75"/>
      <c r="GR1" s="75"/>
      <c r="GS1" s="75"/>
      <c r="GT1" s="75"/>
      <c r="GU1" s="75"/>
      <c r="GV1" s="75"/>
      <c r="GW1" s="75"/>
      <c r="GX1" s="75"/>
      <c r="GY1" s="75"/>
      <c r="GZ1" s="75"/>
      <c r="HA1" s="75"/>
      <c r="HB1" s="75"/>
      <c r="HC1" s="75"/>
      <c r="HD1" s="75"/>
      <c r="HE1" s="75"/>
      <c r="HF1" s="75"/>
      <c r="HG1" s="75"/>
      <c r="HH1" s="75"/>
      <c r="HI1" s="75"/>
      <c r="HJ1" s="75"/>
      <c r="HK1" s="75"/>
      <c r="HL1" s="75"/>
      <c r="HM1" s="75"/>
      <c r="HN1" s="75"/>
      <c r="HO1" s="70" t="s">
        <v>257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5" t="s">
        <v>279</v>
      </c>
      <c r="IR1" s="75"/>
      <c r="IS1" s="75"/>
      <c r="IT1" s="75"/>
      <c r="IU1" s="75"/>
      <c r="IV1" s="75"/>
      <c r="IW1" s="75"/>
      <c r="IX1" s="75"/>
      <c r="IY1" s="75"/>
      <c r="IZ1" s="75"/>
      <c r="JA1" s="75"/>
      <c r="JB1" s="75"/>
      <c r="JC1" s="75"/>
      <c r="JD1" s="75"/>
      <c r="JE1" s="75"/>
      <c r="JF1" s="75"/>
      <c r="JG1" s="75"/>
      <c r="JH1" s="75"/>
      <c r="JI1" s="75"/>
      <c r="JJ1" s="75"/>
      <c r="JK1" s="75"/>
      <c r="JL1" s="75"/>
      <c r="JM1" s="75"/>
      <c r="JN1" s="75"/>
      <c r="JO1" s="75"/>
      <c r="JP1" s="75"/>
      <c r="JQ1" s="75"/>
      <c r="JR1" s="75"/>
      <c r="JS1" s="70" t="s">
        <v>278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5"/>
      <c r="KV1" s="75"/>
      <c r="KW1" s="75"/>
      <c r="KX1" s="75"/>
      <c r="KY1" s="75"/>
      <c r="KZ1" s="75"/>
      <c r="LA1" s="75"/>
      <c r="LB1" s="75"/>
      <c r="LC1" s="75"/>
      <c r="LD1" s="75"/>
      <c r="LE1" s="75"/>
      <c r="LF1" s="75"/>
      <c r="LG1" s="75"/>
      <c r="LH1" s="75"/>
      <c r="LI1" s="75"/>
      <c r="LJ1" s="75"/>
      <c r="LK1" s="75"/>
      <c r="LL1" s="75"/>
      <c r="LM1" s="75"/>
      <c r="LN1" s="75"/>
      <c r="LO1" s="75"/>
      <c r="LP1" s="75"/>
      <c r="LQ1" s="75"/>
      <c r="LR1" s="75"/>
      <c r="LS1" s="75"/>
      <c r="LT1" s="75"/>
      <c r="LU1" s="75"/>
      <c r="LV1" s="75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5"/>
      <c r="MZ1" s="75"/>
      <c r="NA1" s="75"/>
      <c r="NB1" s="75"/>
      <c r="NC1" s="75"/>
      <c r="ND1" s="75"/>
      <c r="NE1" s="75"/>
      <c r="NF1" s="75"/>
      <c r="NG1" s="75"/>
      <c r="NH1" s="75"/>
      <c r="NI1" s="75"/>
      <c r="NJ1" s="75"/>
      <c r="NK1" s="75"/>
      <c r="NL1" s="75"/>
      <c r="NM1" s="75"/>
      <c r="NN1" s="75"/>
      <c r="NO1" s="75"/>
      <c r="NP1" s="75"/>
      <c r="NQ1" s="75"/>
      <c r="NR1" s="75"/>
      <c r="NS1" s="75"/>
      <c r="NT1" s="75"/>
      <c r="NU1" s="75"/>
      <c r="NV1" s="75"/>
      <c r="NW1" s="75"/>
      <c r="NX1" s="75"/>
      <c r="NY1" s="75"/>
      <c r="NZ1" s="75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5"/>
      <c r="PD1" s="75"/>
      <c r="PE1" s="75"/>
      <c r="PF1" s="75"/>
      <c r="PG1" s="75"/>
      <c r="PH1" s="75"/>
      <c r="PI1" s="75"/>
      <c r="PJ1" s="75"/>
      <c r="PK1" s="75"/>
      <c r="PL1" s="75"/>
      <c r="PM1" s="75"/>
      <c r="PN1" s="75"/>
      <c r="PO1" s="75"/>
      <c r="PP1" s="75"/>
      <c r="PQ1" s="75"/>
      <c r="PR1" s="75"/>
      <c r="PS1" s="75"/>
      <c r="PT1" s="75"/>
      <c r="PU1" s="75"/>
      <c r="PV1" s="75"/>
      <c r="PW1" s="75"/>
      <c r="PX1" s="75"/>
      <c r="PY1" s="75"/>
      <c r="PZ1" s="75"/>
      <c r="QA1" s="75"/>
      <c r="QB1" s="75"/>
      <c r="QC1" s="75"/>
      <c r="QD1" s="75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5"/>
      <c r="RH1" s="75"/>
      <c r="RI1" s="75"/>
      <c r="RJ1" s="75"/>
      <c r="RK1" s="75"/>
      <c r="RL1" s="75"/>
      <c r="RM1" s="75"/>
      <c r="RN1" s="75"/>
      <c r="RO1" s="75"/>
      <c r="RP1" s="75"/>
      <c r="RQ1" s="75"/>
      <c r="RR1" s="75"/>
      <c r="RS1" s="75"/>
      <c r="RT1" s="75"/>
      <c r="RU1" s="75"/>
      <c r="RV1" s="75"/>
      <c r="RW1" s="75"/>
      <c r="RX1" s="75"/>
      <c r="RY1" s="75"/>
      <c r="RZ1" s="75"/>
      <c r="SA1" s="75"/>
      <c r="SB1" s="75"/>
      <c r="SC1" s="75"/>
      <c r="SD1" s="75"/>
      <c r="SE1" s="75"/>
      <c r="SF1" s="75"/>
      <c r="SG1" s="75"/>
      <c r="SH1" s="75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5" t="s">
        <v>66</v>
      </c>
      <c r="TL1" s="75"/>
      <c r="TM1" s="75"/>
      <c r="TN1" s="75"/>
      <c r="TO1" s="75"/>
      <c r="TP1" s="75"/>
      <c r="TQ1" s="75"/>
      <c r="TR1" s="75"/>
      <c r="TS1" s="75"/>
      <c r="TT1" s="75"/>
      <c r="TU1" s="75"/>
      <c r="TV1" s="75"/>
      <c r="TW1" s="75"/>
      <c r="TX1" s="75"/>
      <c r="TY1" s="75"/>
      <c r="TZ1" s="75"/>
      <c r="UA1" s="75"/>
      <c r="UB1" s="75"/>
      <c r="UC1" s="75"/>
      <c r="UD1" s="75"/>
      <c r="UE1" s="75"/>
      <c r="UF1" s="75"/>
      <c r="UG1" s="75"/>
      <c r="UH1" s="75"/>
      <c r="UI1" s="75"/>
      <c r="UJ1" s="75"/>
      <c r="UK1" s="75"/>
      <c r="UL1" s="75"/>
      <c r="UM1" s="75"/>
    </row>
    <row r="2" spans="1:559" x14ac:dyDescent="0.2">
      <c r="A2" s="67"/>
      <c r="B2" s="67"/>
      <c r="C2" s="67"/>
      <c r="D2" s="67"/>
      <c r="E2" s="67"/>
      <c r="F2" s="68"/>
      <c r="G2" s="68"/>
      <c r="H2" s="67"/>
      <c r="I2" s="68"/>
      <c r="J2" s="73"/>
      <c r="K2" s="69"/>
      <c r="L2" s="73"/>
      <c r="M2" s="69"/>
      <c r="N2" s="73"/>
      <c r="O2" s="69"/>
      <c r="P2" s="69"/>
      <c r="Q2" s="69"/>
      <c r="R2" s="72"/>
      <c r="S2" s="69"/>
      <c r="T2" s="69"/>
      <c r="U2" s="71" t="s">
        <v>108</v>
      </c>
      <c r="V2" s="71"/>
      <c r="W2" s="71"/>
      <c r="X2" s="71"/>
      <c r="Y2" s="71" t="s">
        <v>109</v>
      </c>
      <c r="Z2" s="71"/>
      <c r="AA2" s="71"/>
      <c r="AB2" s="71"/>
      <c r="AC2" s="71" t="s">
        <v>110</v>
      </c>
      <c r="AD2" s="71"/>
      <c r="AE2" s="71"/>
      <c r="AF2" s="71"/>
      <c r="AG2" s="71" t="s">
        <v>111</v>
      </c>
      <c r="AH2" s="71"/>
      <c r="AI2" s="71"/>
      <c r="AJ2" s="71"/>
      <c r="AK2" s="78" t="s">
        <v>112</v>
      </c>
      <c r="AL2" s="78"/>
      <c r="AM2" s="78"/>
      <c r="AN2" s="78"/>
      <c r="AO2" s="14"/>
      <c r="AP2" s="14" t="s">
        <v>113</v>
      </c>
      <c r="AQ2" s="14" t="s">
        <v>114</v>
      </c>
      <c r="AR2" s="14" t="s">
        <v>110</v>
      </c>
      <c r="AS2" s="14" t="s">
        <v>119</v>
      </c>
      <c r="AT2" s="14" t="s">
        <v>24</v>
      </c>
      <c r="AU2" s="14" t="s">
        <v>68</v>
      </c>
      <c r="AV2" s="14" t="s">
        <v>115</v>
      </c>
      <c r="AW2" s="14" t="s">
        <v>18</v>
      </c>
      <c r="AX2" s="74" t="s">
        <v>108</v>
      </c>
      <c r="AY2" s="74"/>
      <c r="AZ2" s="74"/>
      <c r="BA2" s="74"/>
      <c r="BB2" s="74" t="s">
        <v>109</v>
      </c>
      <c r="BC2" s="74"/>
      <c r="BD2" s="74"/>
      <c r="BE2" s="74"/>
      <c r="BF2" s="74" t="s">
        <v>110</v>
      </c>
      <c r="BG2" s="74"/>
      <c r="BH2" s="74"/>
      <c r="BI2" s="74"/>
      <c r="BJ2" s="74" t="s">
        <v>111</v>
      </c>
      <c r="BK2" s="74"/>
      <c r="BL2" s="74"/>
      <c r="BM2" s="74"/>
      <c r="BN2" s="77" t="s">
        <v>112</v>
      </c>
      <c r="BO2" s="77"/>
      <c r="BP2" s="77"/>
      <c r="BQ2" s="77"/>
      <c r="BR2" s="13"/>
      <c r="BS2" s="13" t="s">
        <v>113</v>
      </c>
      <c r="BT2" s="13" t="s">
        <v>114</v>
      </c>
      <c r="BU2" s="13" t="s">
        <v>110</v>
      </c>
      <c r="BV2" s="13" t="s">
        <v>119</v>
      </c>
      <c r="BW2" s="13" t="s">
        <v>24</v>
      </c>
      <c r="BX2" s="13" t="s">
        <v>68</v>
      </c>
      <c r="BY2" s="13" t="s">
        <v>115</v>
      </c>
      <c r="BZ2" s="13" t="s">
        <v>18</v>
      </c>
      <c r="CA2" s="71" t="s">
        <v>108</v>
      </c>
      <c r="CB2" s="71"/>
      <c r="CC2" s="71"/>
      <c r="CD2" s="71"/>
      <c r="CE2" s="71" t="s">
        <v>109</v>
      </c>
      <c r="CF2" s="71"/>
      <c r="CG2" s="71"/>
      <c r="CH2" s="71"/>
      <c r="CI2" s="71" t="s">
        <v>110</v>
      </c>
      <c r="CJ2" s="71"/>
      <c r="CK2" s="71"/>
      <c r="CL2" s="71"/>
      <c r="CM2" s="71" t="s">
        <v>111</v>
      </c>
      <c r="CN2" s="71"/>
      <c r="CO2" s="71"/>
      <c r="CP2" s="71"/>
      <c r="CQ2" s="78" t="s">
        <v>112</v>
      </c>
      <c r="CR2" s="78"/>
      <c r="CS2" s="78"/>
      <c r="CT2" s="78"/>
      <c r="CU2" s="14"/>
      <c r="CV2" s="14" t="s">
        <v>113</v>
      </c>
      <c r="CW2" s="14" t="s">
        <v>114</v>
      </c>
      <c r="CX2" s="14" t="s">
        <v>110</v>
      </c>
      <c r="CY2" s="14" t="s">
        <v>119</v>
      </c>
      <c r="CZ2" s="14" t="s">
        <v>24</v>
      </c>
      <c r="DA2" s="14" t="s">
        <v>68</v>
      </c>
      <c r="DB2" s="14" t="s">
        <v>115</v>
      </c>
      <c r="DC2" s="14" t="s">
        <v>18</v>
      </c>
      <c r="DD2" s="50" t="s">
        <v>114</v>
      </c>
      <c r="DE2" s="50" t="s">
        <v>110</v>
      </c>
      <c r="DF2" s="50" t="s">
        <v>23</v>
      </c>
      <c r="DG2" s="71" t="s">
        <v>108</v>
      </c>
      <c r="DH2" s="71"/>
      <c r="DI2" s="71"/>
      <c r="DJ2" s="71"/>
      <c r="DK2" s="71" t="s">
        <v>109</v>
      </c>
      <c r="DL2" s="71"/>
      <c r="DM2" s="71"/>
      <c r="DN2" s="71"/>
      <c r="DO2" s="71" t="s">
        <v>110</v>
      </c>
      <c r="DP2" s="71"/>
      <c r="DQ2" s="71"/>
      <c r="DR2" s="71"/>
      <c r="DS2" s="71" t="s">
        <v>111</v>
      </c>
      <c r="DT2" s="71"/>
      <c r="DU2" s="71"/>
      <c r="DV2" s="71"/>
      <c r="DW2" s="79" t="s">
        <v>112</v>
      </c>
      <c r="DX2" s="79"/>
      <c r="DY2" s="79"/>
      <c r="DZ2" s="79"/>
      <c r="EA2" s="14" t="s">
        <v>113</v>
      </c>
      <c r="EB2" s="14" t="s">
        <v>114</v>
      </c>
      <c r="EC2" s="14" t="s">
        <v>110</v>
      </c>
      <c r="ED2" s="14" t="s">
        <v>119</v>
      </c>
      <c r="EE2" s="14" t="s">
        <v>24</v>
      </c>
      <c r="EF2" s="14" t="s">
        <v>68</v>
      </c>
      <c r="EG2" s="14" t="s">
        <v>115</v>
      </c>
      <c r="EH2" s="14" t="s">
        <v>18</v>
      </c>
      <c r="EI2" s="74" t="s">
        <v>108</v>
      </c>
      <c r="EJ2" s="74"/>
      <c r="EK2" s="74"/>
      <c r="EL2" s="74"/>
      <c r="EM2" s="74" t="s">
        <v>109</v>
      </c>
      <c r="EN2" s="74"/>
      <c r="EO2" s="74"/>
      <c r="EP2" s="74"/>
      <c r="EQ2" s="74" t="s">
        <v>110</v>
      </c>
      <c r="ER2" s="74"/>
      <c r="ES2" s="74"/>
      <c r="ET2" s="74"/>
      <c r="EU2" s="74" t="s">
        <v>111</v>
      </c>
      <c r="EV2" s="74"/>
      <c r="EW2" s="74"/>
      <c r="EX2" s="74"/>
      <c r="EY2" s="77" t="s">
        <v>112</v>
      </c>
      <c r="EZ2" s="77"/>
      <c r="FA2" s="77"/>
      <c r="FB2" s="77"/>
      <c r="FC2" s="13" t="s">
        <v>113</v>
      </c>
      <c r="FD2" s="13" t="s">
        <v>114</v>
      </c>
      <c r="FE2" s="13" t="s">
        <v>110</v>
      </c>
      <c r="FF2" s="13" t="s">
        <v>119</v>
      </c>
      <c r="FG2" s="13" t="s">
        <v>24</v>
      </c>
      <c r="FH2" s="13" t="s">
        <v>68</v>
      </c>
      <c r="FI2" s="13" t="s">
        <v>115</v>
      </c>
      <c r="FJ2" s="13" t="s">
        <v>18</v>
      </c>
      <c r="FK2" s="71" t="s">
        <v>108</v>
      </c>
      <c r="FL2" s="71"/>
      <c r="FM2" s="71"/>
      <c r="FN2" s="71"/>
      <c r="FO2" s="71" t="s">
        <v>109</v>
      </c>
      <c r="FP2" s="71"/>
      <c r="FQ2" s="71"/>
      <c r="FR2" s="71"/>
      <c r="FS2" s="71" t="s">
        <v>110</v>
      </c>
      <c r="FT2" s="71"/>
      <c r="FU2" s="71"/>
      <c r="FV2" s="71"/>
      <c r="FW2" s="71" t="s">
        <v>111</v>
      </c>
      <c r="FX2" s="71"/>
      <c r="FY2" s="71"/>
      <c r="FZ2" s="71"/>
      <c r="GA2" s="79" t="s">
        <v>112</v>
      </c>
      <c r="GB2" s="79"/>
      <c r="GC2" s="79"/>
      <c r="GD2" s="79"/>
      <c r="GE2" s="14" t="s">
        <v>113</v>
      </c>
      <c r="GF2" s="14" t="s">
        <v>114</v>
      </c>
      <c r="GG2" s="14" t="s">
        <v>110</v>
      </c>
      <c r="GH2" s="14" t="s">
        <v>119</v>
      </c>
      <c r="GI2" s="14" t="s">
        <v>24</v>
      </c>
      <c r="GJ2" s="14" t="s">
        <v>68</v>
      </c>
      <c r="GK2" s="14" t="s">
        <v>115</v>
      </c>
      <c r="GL2" s="14" t="s">
        <v>18</v>
      </c>
      <c r="GM2" s="74" t="s">
        <v>108</v>
      </c>
      <c r="GN2" s="74"/>
      <c r="GO2" s="74"/>
      <c r="GP2" s="74"/>
      <c r="GQ2" s="74" t="s">
        <v>109</v>
      </c>
      <c r="GR2" s="74"/>
      <c r="GS2" s="74"/>
      <c r="GT2" s="74"/>
      <c r="GU2" s="74" t="s">
        <v>110</v>
      </c>
      <c r="GV2" s="74"/>
      <c r="GW2" s="74"/>
      <c r="GX2" s="74"/>
      <c r="GY2" s="74" t="s">
        <v>111</v>
      </c>
      <c r="GZ2" s="74"/>
      <c r="HA2" s="74"/>
      <c r="HB2" s="74"/>
      <c r="HC2" s="77" t="s">
        <v>112</v>
      </c>
      <c r="HD2" s="77"/>
      <c r="HE2" s="77"/>
      <c r="HF2" s="77"/>
      <c r="HG2" s="13" t="s">
        <v>113</v>
      </c>
      <c r="HH2" s="13" t="s">
        <v>114</v>
      </c>
      <c r="HI2" s="13" t="s">
        <v>110</v>
      </c>
      <c r="HJ2" s="13" t="s">
        <v>119</v>
      </c>
      <c r="HK2" s="13" t="s">
        <v>24</v>
      </c>
      <c r="HL2" s="13" t="s">
        <v>68</v>
      </c>
      <c r="HM2" s="13" t="s">
        <v>115</v>
      </c>
      <c r="HN2" s="13" t="s">
        <v>18</v>
      </c>
      <c r="HO2" s="71" t="s">
        <v>108</v>
      </c>
      <c r="HP2" s="71"/>
      <c r="HQ2" s="71"/>
      <c r="HR2" s="71"/>
      <c r="HS2" s="71" t="s">
        <v>109</v>
      </c>
      <c r="HT2" s="71"/>
      <c r="HU2" s="71"/>
      <c r="HV2" s="71"/>
      <c r="HW2" s="71" t="s">
        <v>110</v>
      </c>
      <c r="HX2" s="71"/>
      <c r="HY2" s="71"/>
      <c r="HZ2" s="71"/>
      <c r="IA2" s="71" t="s">
        <v>111</v>
      </c>
      <c r="IB2" s="71"/>
      <c r="IC2" s="71"/>
      <c r="ID2" s="71"/>
      <c r="IE2" s="79" t="s">
        <v>112</v>
      </c>
      <c r="IF2" s="79"/>
      <c r="IG2" s="79"/>
      <c r="IH2" s="79"/>
      <c r="II2" s="14" t="s">
        <v>113</v>
      </c>
      <c r="IJ2" s="14" t="s">
        <v>114</v>
      </c>
      <c r="IK2" s="14" t="s">
        <v>110</v>
      </c>
      <c r="IL2" s="14" t="s">
        <v>119</v>
      </c>
      <c r="IM2" s="14" t="s">
        <v>24</v>
      </c>
      <c r="IN2" s="14" t="s">
        <v>68</v>
      </c>
      <c r="IO2" s="14" t="s">
        <v>115</v>
      </c>
      <c r="IP2" s="14" t="s">
        <v>18</v>
      </c>
      <c r="IQ2" s="74" t="s">
        <v>108</v>
      </c>
      <c r="IR2" s="74"/>
      <c r="IS2" s="74"/>
      <c r="IT2" s="74"/>
      <c r="IU2" s="74" t="s">
        <v>109</v>
      </c>
      <c r="IV2" s="74"/>
      <c r="IW2" s="74"/>
      <c r="IX2" s="74"/>
      <c r="IY2" s="74" t="s">
        <v>110</v>
      </c>
      <c r="IZ2" s="74"/>
      <c r="JA2" s="74"/>
      <c r="JB2" s="74"/>
      <c r="JC2" s="74" t="s">
        <v>111</v>
      </c>
      <c r="JD2" s="74"/>
      <c r="JE2" s="74"/>
      <c r="JF2" s="74"/>
      <c r="JG2" s="77" t="s">
        <v>112</v>
      </c>
      <c r="JH2" s="77"/>
      <c r="JI2" s="77"/>
      <c r="JJ2" s="77"/>
      <c r="JK2" s="13" t="s">
        <v>113</v>
      </c>
      <c r="JL2" s="13" t="s">
        <v>114</v>
      </c>
      <c r="JM2" s="13" t="s">
        <v>110</v>
      </c>
      <c r="JN2" s="13" t="s">
        <v>119</v>
      </c>
      <c r="JO2" s="13" t="s">
        <v>24</v>
      </c>
      <c r="JP2" s="13" t="s">
        <v>68</v>
      </c>
      <c r="JQ2" s="13" t="s">
        <v>115</v>
      </c>
      <c r="JR2" s="13" t="s">
        <v>18</v>
      </c>
      <c r="JS2" s="71" t="s">
        <v>108</v>
      </c>
      <c r="JT2" s="71"/>
      <c r="JU2" s="71"/>
      <c r="JV2" s="71"/>
      <c r="JW2" s="71" t="s">
        <v>109</v>
      </c>
      <c r="JX2" s="71"/>
      <c r="JY2" s="71"/>
      <c r="JZ2" s="71"/>
      <c r="KA2" s="71" t="s">
        <v>110</v>
      </c>
      <c r="KB2" s="71"/>
      <c r="KC2" s="71"/>
      <c r="KD2" s="71"/>
      <c r="KE2" s="71" t="s">
        <v>111</v>
      </c>
      <c r="KF2" s="71"/>
      <c r="KG2" s="71"/>
      <c r="KH2" s="71"/>
      <c r="KI2" s="79" t="s">
        <v>112</v>
      </c>
      <c r="KJ2" s="79"/>
      <c r="KK2" s="79"/>
      <c r="KL2" s="79"/>
      <c r="KM2" s="14" t="s">
        <v>113</v>
      </c>
      <c r="KN2" s="14" t="s">
        <v>114</v>
      </c>
      <c r="KO2" s="14" t="s">
        <v>110</v>
      </c>
      <c r="KP2" s="14" t="s">
        <v>119</v>
      </c>
      <c r="KQ2" s="14" t="s">
        <v>24</v>
      </c>
      <c r="KR2" s="14" t="s">
        <v>68</v>
      </c>
      <c r="KS2" s="14" t="s">
        <v>115</v>
      </c>
      <c r="KT2" s="14" t="s">
        <v>18</v>
      </c>
      <c r="KU2" s="74" t="s">
        <v>108</v>
      </c>
      <c r="KV2" s="74"/>
      <c r="KW2" s="74"/>
      <c r="KX2" s="74"/>
      <c r="KY2" s="74" t="s">
        <v>109</v>
      </c>
      <c r="KZ2" s="74"/>
      <c r="LA2" s="74"/>
      <c r="LB2" s="74"/>
      <c r="LC2" s="74" t="s">
        <v>110</v>
      </c>
      <c r="LD2" s="74"/>
      <c r="LE2" s="74"/>
      <c r="LF2" s="74"/>
      <c r="LG2" s="74" t="s">
        <v>111</v>
      </c>
      <c r="LH2" s="74"/>
      <c r="LI2" s="74"/>
      <c r="LJ2" s="74"/>
      <c r="LK2" s="77" t="s">
        <v>112</v>
      </c>
      <c r="LL2" s="77"/>
      <c r="LM2" s="77"/>
      <c r="LN2" s="77"/>
      <c r="LO2" s="13" t="s">
        <v>113</v>
      </c>
      <c r="LP2" s="13" t="s">
        <v>114</v>
      </c>
      <c r="LQ2" s="13" t="s">
        <v>110</v>
      </c>
      <c r="LR2" s="13" t="s">
        <v>119</v>
      </c>
      <c r="LS2" s="13" t="s">
        <v>24</v>
      </c>
      <c r="LT2" s="13" t="s">
        <v>68</v>
      </c>
      <c r="LU2" s="13" t="s">
        <v>115</v>
      </c>
      <c r="LV2" s="13" t="s">
        <v>18</v>
      </c>
      <c r="LW2" s="71" t="s">
        <v>108</v>
      </c>
      <c r="LX2" s="71"/>
      <c r="LY2" s="71"/>
      <c r="LZ2" s="71"/>
      <c r="MA2" s="71" t="s">
        <v>109</v>
      </c>
      <c r="MB2" s="71"/>
      <c r="MC2" s="71"/>
      <c r="MD2" s="71"/>
      <c r="ME2" s="71" t="s">
        <v>110</v>
      </c>
      <c r="MF2" s="71"/>
      <c r="MG2" s="71"/>
      <c r="MH2" s="71"/>
      <c r="MI2" s="71" t="s">
        <v>111</v>
      </c>
      <c r="MJ2" s="71"/>
      <c r="MK2" s="71"/>
      <c r="ML2" s="71"/>
      <c r="MM2" s="79" t="s">
        <v>112</v>
      </c>
      <c r="MN2" s="79"/>
      <c r="MO2" s="79"/>
      <c r="MP2" s="79"/>
      <c r="MQ2" s="14" t="s">
        <v>113</v>
      </c>
      <c r="MR2" s="14" t="s">
        <v>114</v>
      </c>
      <c r="MS2" s="14" t="s">
        <v>110</v>
      </c>
      <c r="MT2" s="14" t="s">
        <v>119</v>
      </c>
      <c r="MU2" s="14" t="s">
        <v>24</v>
      </c>
      <c r="MV2" s="14" t="s">
        <v>68</v>
      </c>
      <c r="MW2" s="14" t="s">
        <v>115</v>
      </c>
      <c r="MX2" s="14" t="s">
        <v>18</v>
      </c>
      <c r="MY2" s="74" t="s">
        <v>108</v>
      </c>
      <c r="MZ2" s="74"/>
      <c r="NA2" s="74"/>
      <c r="NB2" s="74"/>
      <c r="NC2" s="74" t="s">
        <v>109</v>
      </c>
      <c r="ND2" s="74"/>
      <c r="NE2" s="74"/>
      <c r="NF2" s="74"/>
      <c r="NG2" s="74" t="s">
        <v>110</v>
      </c>
      <c r="NH2" s="74"/>
      <c r="NI2" s="74"/>
      <c r="NJ2" s="74"/>
      <c r="NK2" s="74" t="s">
        <v>111</v>
      </c>
      <c r="NL2" s="74"/>
      <c r="NM2" s="74"/>
      <c r="NN2" s="74"/>
      <c r="NO2" s="77" t="s">
        <v>112</v>
      </c>
      <c r="NP2" s="77"/>
      <c r="NQ2" s="77"/>
      <c r="NR2" s="77"/>
      <c r="NS2" s="13" t="s">
        <v>113</v>
      </c>
      <c r="NT2" s="13" t="s">
        <v>114</v>
      </c>
      <c r="NU2" s="13" t="s">
        <v>110</v>
      </c>
      <c r="NV2" s="13" t="s">
        <v>119</v>
      </c>
      <c r="NW2" s="13" t="s">
        <v>24</v>
      </c>
      <c r="NX2" s="13" t="s">
        <v>68</v>
      </c>
      <c r="NY2" s="13" t="s">
        <v>115</v>
      </c>
      <c r="NZ2" s="13" t="s">
        <v>18</v>
      </c>
      <c r="OA2" s="71" t="s">
        <v>108</v>
      </c>
      <c r="OB2" s="71"/>
      <c r="OC2" s="71"/>
      <c r="OD2" s="71"/>
      <c r="OE2" s="71" t="s">
        <v>109</v>
      </c>
      <c r="OF2" s="71"/>
      <c r="OG2" s="71"/>
      <c r="OH2" s="71"/>
      <c r="OI2" s="71" t="s">
        <v>110</v>
      </c>
      <c r="OJ2" s="71"/>
      <c r="OK2" s="71"/>
      <c r="OL2" s="71"/>
      <c r="OM2" s="71" t="s">
        <v>111</v>
      </c>
      <c r="ON2" s="71"/>
      <c r="OO2" s="71"/>
      <c r="OP2" s="71"/>
      <c r="OQ2" s="79" t="s">
        <v>112</v>
      </c>
      <c r="OR2" s="79"/>
      <c r="OS2" s="79"/>
      <c r="OT2" s="79"/>
      <c r="OU2" s="14" t="s">
        <v>113</v>
      </c>
      <c r="OV2" s="14" t="s">
        <v>114</v>
      </c>
      <c r="OW2" s="14" t="s">
        <v>110</v>
      </c>
      <c r="OX2" s="14" t="s">
        <v>119</v>
      </c>
      <c r="OY2" s="14" t="s">
        <v>24</v>
      </c>
      <c r="OZ2" s="14" t="s">
        <v>68</v>
      </c>
      <c r="PA2" s="14" t="s">
        <v>115</v>
      </c>
      <c r="PB2" s="14" t="s">
        <v>18</v>
      </c>
      <c r="PC2" s="74" t="s">
        <v>108</v>
      </c>
      <c r="PD2" s="74"/>
      <c r="PE2" s="74"/>
      <c r="PF2" s="74"/>
      <c r="PG2" s="74" t="s">
        <v>109</v>
      </c>
      <c r="PH2" s="74"/>
      <c r="PI2" s="74"/>
      <c r="PJ2" s="74"/>
      <c r="PK2" s="74" t="s">
        <v>110</v>
      </c>
      <c r="PL2" s="74"/>
      <c r="PM2" s="74"/>
      <c r="PN2" s="74"/>
      <c r="PO2" s="74" t="s">
        <v>111</v>
      </c>
      <c r="PP2" s="74"/>
      <c r="PQ2" s="74"/>
      <c r="PR2" s="74"/>
      <c r="PS2" s="77" t="s">
        <v>112</v>
      </c>
      <c r="PT2" s="77"/>
      <c r="PU2" s="77"/>
      <c r="PV2" s="77"/>
      <c r="PW2" s="13" t="s">
        <v>113</v>
      </c>
      <c r="PX2" s="13" t="s">
        <v>114</v>
      </c>
      <c r="PY2" s="13" t="s">
        <v>110</v>
      </c>
      <c r="PZ2" s="13" t="s">
        <v>119</v>
      </c>
      <c r="QA2" s="13" t="s">
        <v>24</v>
      </c>
      <c r="QB2" s="13" t="s">
        <v>68</v>
      </c>
      <c r="QC2" s="13" t="s">
        <v>115</v>
      </c>
      <c r="QD2" s="13" t="s">
        <v>18</v>
      </c>
      <c r="QE2" s="71" t="s">
        <v>108</v>
      </c>
      <c r="QF2" s="71"/>
      <c r="QG2" s="71"/>
      <c r="QH2" s="71"/>
      <c r="QI2" s="71" t="s">
        <v>109</v>
      </c>
      <c r="QJ2" s="71"/>
      <c r="QK2" s="71"/>
      <c r="QL2" s="71"/>
      <c r="QM2" s="71" t="s">
        <v>110</v>
      </c>
      <c r="QN2" s="71"/>
      <c r="QO2" s="71"/>
      <c r="QP2" s="71"/>
      <c r="QQ2" s="71" t="s">
        <v>111</v>
      </c>
      <c r="QR2" s="71"/>
      <c r="QS2" s="71"/>
      <c r="QT2" s="71"/>
      <c r="QU2" s="79" t="s">
        <v>112</v>
      </c>
      <c r="QV2" s="79"/>
      <c r="QW2" s="79"/>
      <c r="QX2" s="79"/>
      <c r="QY2" s="14" t="s">
        <v>113</v>
      </c>
      <c r="QZ2" s="14" t="s">
        <v>114</v>
      </c>
      <c r="RA2" s="14" t="s">
        <v>110</v>
      </c>
      <c r="RB2" s="14" t="s">
        <v>119</v>
      </c>
      <c r="RC2" s="14" t="s">
        <v>24</v>
      </c>
      <c r="RD2" s="14" t="s">
        <v>68</v>
      </c>
      <c r="RE2" s="14" t="s">
        <v>115</v>
      </c>
      <c r="RF2" s="14" t="s">
        <v>18</v>
      </c>
      <c r="RG2" s="74" t="s">
        <v>108</v>
      </c>
      <c r="RH2" s="74"/>
      <c r="RI2" s="74"/>
      <c r="RJ2" s="74"/>
      <c r="RK2" s="74" t="s">
        <v>109</v>
      </c>
      <c r="RL2" s="74"/>
      <c r="RM2" s="74"/>
      <c r="RN2" s="74"/>
      <c r="RO2" s="74" t="s">
        <v>110</v>
      </c>
      <c r="RP2" s="74"/>
      <c r="RQ2" s="74"/>
      <c r="RR2" s="74"/>
      <c r="RS2" s="74" t="s">
        <v>111</v>
      </c>
      <c r="RT2" s="74"/>
      <c r="RU2" s="74"/>
      <c r="RV2" s="74"/>
      <c r="RW2" s="77" t="s">
        <v>112</v>
      </c>
      <c r="RX2" s="77"/>
      <c r="RY2" s="77"/>
      <c r="RZ2" s="77"/>
      <c r="SA2" s="13" t="s">
        <v>113</v>
      </c>
      <c r="SB2" s="13" t="s">
        <v>114</v>
      </c>
      <c r="SC2" s="13" t="s">
        <v>110</v>
      </c>
      <c r="SD2" s="13" t="s">
        <v>119</v>
      </c>
      <c r="SE2" s="13" t="s">
        <v>24</v>
      </c>
      <c r="SF2" s="13" t="s">
        <v>68</v>
      </c>
      <c r="SG2" s="13" t="s">
        <v>115</v>
      </c>
      <c r="SH2" s="13" t="s">
        <v>18</v>
      </c>
      <c r="SI2" s="71" t="s">
        <v>108</v>
      </c>
      <c r="SJ2" s="71"/>
      <c r="SK2" s="71"/>
      <c r="SL2" s="71"/>
      <c r="SM2" s="71" t="s">
        <v>109</v>
      </c>
      <c r="SN2" s="71"/>
      <c r="SO2" s="71"/>
      <c r="SP2" s="71"/>
      <c r="SQ2" s="71" t="s">
        <v>110</v>
      </c>
      <c r="SR2" s="71"/>
      <c r="SS2" s="71"/>
      <c r="ST2" s="71"/>
      <c r="SU2" s="71" t="s">
        <v>111</v>
      </c>
      <c r="SV2" s="71"/>
      <c r="SW2" s="71"/>
      <c r="SX2" s="71"/>
      <c r="SY2" s="79" t="s">
        <v>112</v>
      </c>
      <c r="SZ2" s="79"/>
      <c r="TA2" s="79"/>
      <c r="TB2" s="79"/>
      <c r="TC2" s="14" t="s">
        <v>113</v>
      </c>
      <c r="TD2" s="14" t="s">
        <v>114</v>
      </c>
      <c r="TE2" s="14" t="s">
        <v>110</v>
      </c>
      <c r="TF2" s="14" t="s">
        <v>119</v>
      </c>
      <c r="TG2" s="14" t="s">
        <v>24</v>
      </c>
      <c r="TH2" s="14" t="s">
        <v>68</v>
      </c>
      <c r="TI2" s="14" t="s">
        <v>115</v>
      </c>
      <c r="TJ2" s="14" t="s">
        <v>18</v>
      </c>
      <c r="TK2" s="74" t="s">
        <v>108</v>
      </c>
      <c r="TL2" s="74"/>
      <c r="TM2" s="74"/>
      <c r="TN2" s="74"/>
      <c r="TO2" s="74" t="s">
        <v>109</v>
      </c>
      <c r="TP2" s="74"/>
      <c r="TQ2" s="74"/>
      <c r="TR2" s="74"/>
      <c r="TS2" s="74" t="s">
        <v>110</v>
      </c>
      <c r="TT2" s="74"/>
      <c r="TU2" s="74"/>
      <c r="TV2" s="74"/>
      <c r="TW2" s="74" t="s">
        <v>111</v>
      </c>
      <c r="TX2" s="74"/>
      <c r="TY2" s="74"/>
      <c r="TZ2" s="74"/>
      <c r="UA2" s="80" t="s">
        <v>112</v>
      </c>
      <c r="UB2" s="80"/>
      <c r="UC2" s="80"/>
      <c r="UD2" s="80"/>
      <c r="UE2" s="13"/>
      <c r="UF2" s="13" t="s">
        <v>113</v>
      </c>
      <c r="UG2" s="13" t="s">
        <v>114</v>
      </c>
      <c r="UH2" s="13" t="s">
        <v>110</v>
      </c>
      <c r="UI2" s="13" t="s">
        <v>119</v>
      </c>
      <c r="UJ2" s="13" t="s">
        <v>24</v>
      </c>
      <c r="UK2" s="13" t="s">
        <v>68</v>
      </c>
      <c r="UL2" s="13" t="s">
        <v>115</v>
      </c>
      <c r="UM2" s="13" t="s">
        <v>18</v>
      </c>
    </row>
    <row r="3" spans="1:559" x14ac:dyDescent="0.2">
      <c r="A3" s="67"/>
      <c r="B3" s="67"/>
      <c r="C3" s="67"/>
      <c r="D3" s="67"/>
      <c r="E3" s="67"/>
      <c r="F3" s="68"/>
      <c r="G3" s="68"/>
      <c r="H3" s="67"/>
      <c r="I3" s="68"/>
      <c r="J3" s="73"/>
      <c r="K3" s="69"/>
      <c r="L3" s="73"/>
      <c r="M3" s="69"/>
      <c r="N3" s="73"/>
      <c r="O3" s="69"/>
      <c r="P3" s="69"/>
      <c r="Q3" s="69"/>
      <c r="R3" s="72"/>
      <c r="S3" s="69"/>
      <c r="T3" s="69"/>
      <c r="U3" s="14" t="s">
        <v>15</v>
      </c>
      <c r="V3" s="14" t="s">
        <v>10</v>
      </c>
      <c r="W3" s="14" t="s">
        <v>29</v>
      </c>
      <c r="X3" s="14" t="s">
        <v>30</v>
      </c>
      <c r="Y3" s="14" t="s">
        <v>15</v>
      </c>
      <c r="Z3" s="14" t="s">
        <v>10</v>
      </c>
      <c r="AA3" s="14" t="s">
        <v>29</v>
      </c>
      <c r="AB3" s="14" t="s">
        <v>30</v>
      </c>
      <c r="AC3" s="14" t="s">
        <v>15</v>
      </c>
      <c r="AD3" s="14" t="s">
        <v>10</v>
      </c>
      <c r="AE3" s="14" t="s">
        <v>29</v>
      </c>
      <c r="AF3" s="14" t="s">
        <v>30</v>
      </c>
      <c r="AG3" s="14" t="s">
        <v>15</v>
      </c>
      <c r="AH3" s="14" t="s">
        <v>10</v>
      </c>
      <c r="AI3" s="14" t="s">
        <v>29</v>
      </c>
      <c r="AJ3" s="14" t="s">
        <v>30</v>
      </c>
      <c r="AK3" s="21" t="s">
        <v>15</v>
      </c>
      <c r="AL3" s="21" t="s">
        <v>10</v>
      </c>
      <c r="AM3" s="21" t="s">
        <v>29</v>
      </c>
      <c r="AN3" s="21" t="s">
        <v>30</v>
      </c>
      <c r="AO3" s="14" t="s">
        <v>54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29</v>
      </c>
      <c r="BA3" s="13" t="s">
        <v>30</v>
      </c>
      <c r="BB3" s="13" t="s">
        <v>15</v>
      </c>
      <c r="BC3" s="13" t="s">
        <v>10</v>
      </c>
      <c r="BD3" s="13" t="s">
        <v>29</v>
      </c>
      <c r="BE3" s="13" t="s">
        <v>30</v>
      </c>
      <c r="BF3" s="13" t="s">
        <v>15</v>
      </c>
      <c r="BG3" s="13" t="s">
        <v>10</v>
      </c>
      <c r="BH3" s="13" t="s">
        <v>29</v>
      </c>
      <c r="BI3" s="13" t="s">
        <v>30</v>
      </c>
      <c r="BJ3" s="13" t="s">
        <v>15</v>
      </c>
      <c r="BK3" s="13" t="s">
        <v>10</v>
      </c>
      <c r="BL3" s="13" t="s">
        <v>29</v>
      </c>
      <c r="BM3" s="13" t="s">
        <v>30</v>
      </c>
      <c r="BN3" s="16" t="s">
        <v>15</v>
      </c>
      <c r="BO3" s="16" t="s">
        <v>10</v>
      </c>
      <c r="BP3" s="16" t="s">
        <v>29</v>
      </c>
      <c r="BQ3" s="16" t="s">
        <v>30</v>
      </c>
      <c r="BR3" s="13" t="s">
        <v>54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29</v>
      </c>
      <c r="CD3" s="14" t="s">
        <v>30</v>
      </c>
      <c r="CE3" s="14" t="s">
        <v>15</v>
      </c>
      <c r="CF3" s="14" t="s">
        <v>10</v>
      </c>
      <c r="CG3" s="14" t="s">
        <v>29</v>
      </c>
      <c r="CH3" s="14" t="s">
        <v>30</v>
      </c>
      <c r="CI3" s="14" t="s">
        <v>15</v>
      </c>
      <c r="CJ3" s="14" t="s">
        <v>10</v>
      </c>
      <c r="CK3" s="14" t="s">
        <v>29</v>
      </c>
      <c r="CL3" s="14" t="s">
        <v>30</v>
      </c>
      <c r="CM3" s="14" t="s">
        <v>15</v>
      </c>
      <c r="CN3" s="14" t="s">
        <v>10</v>
      </c>
      <c r="CO3" s="14" t="s">
        <v>29</v>
      </c>
      <c r="CP3" s="14" t="s">
        <v>30</v>
      </c>
      <c r="CQ3" s="21" t="s">
        <v>15</v>
      </c>
      <c r="CR3" s="21" t="s">
        <v>10</v>
      </c>
      <c r="CS3" s="21" t="s">
        <v>29</v>
      </c>
      <c r="CT3" s="21" t="s">
        <v>30</v>
      </c>
      <c r="CU3" s="14" t="s">
        <v>54</v>
      </c>
      <c r="CV3" s="14"/>
      <c r="CW3" s="14"/>
      <c r="CX3" s="14"/>
      <c r="CY3" s="14"/>
      <c r="CZ3" s="14"/>
      <c r="DA3" s="14"/>
      <c r="DB3" s="14"/>
      <c r="DC3" s="14"/>
      <c r="DD3" s="50"/>
      <c r="DE3" s="50"/>
      <c r="DF3" s="50"/>
      <c r="DG3" s="14" t="s">
        <v>15</v>
      </c>
      <c r="DH3" s="14" t="s">
        <v>10</v>
      </c>
      <c r="DI3" s="14" t="s">
        <v>29</v>
      </c>
      <c r="DJ3" s="14" t="s">
        <v>30</v>
      </c>
      <c r="DK3" s="14" t="s">
        <v>15</v>
      </c>
      <c r="DL3" s="14" t="s">
        <v>10</v>
      </c>
      <c r="DM3" s="14" t="s">
        <v>29</v>
      </c>
      <c r="DN3" s="14" t="s">
        <v>30</v>
      </c>
      <c r="DO3" s="14" t="s">
        <v>15</v>
      </c>
      <c r="DP3" s="14" t="s">
        <v>10</v>
      </c>
      <c r="DQ3" s="14" t="s">
        <v>29</v>
      </c>
      <c r="DR3" s="14" t="s">
        <v>30</v>
      </c>
      <c r="DS3" s="14" t="s">
        <v>15</v>
      </c>
      <c r="DT3" s="14" t="s">
        <v>10</v>
      </c>
      <c r="DU3" s="14" t="s">
        <v>29</v>
      </c>
      <c r="DV3" s="14" t="s">
        <v>30</v>
      </c>
      <c r="DW3" s="15" t="s">
        <v>15</v>
      </c>
      <c r="DX3" s="15" t="s">
        <v>10</v>
      </c>
      <c r="DY3" s="15" t="s">
        <v>29</v>
      </c>
      <c r="DZ3" s="15" t="s">
        <v>30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29</v>
      </c>
      <c r="EL3" s="13" t="s">
        <v>30</v>
      </c>
      <c r="EM3" s="13" t="s">
        <v>15</v>
      </c>
      <c r="EN3" s="13" t="s">
        <v>10</v>
      </c>
      <c r="EO3" s="13" t="s">
        <v>29</v>
      </c>
      <c r="EP3" s="13" t="s">
        <v>30</v>
      </c>
      <c r="EQ3" s="13" t="s">
        <v>15</v>
      </c>
      <c r="ER3" s="13" t="s">
        <v>10</v>
      </c>
      <c r="ES3" s="13" t="s">
        <v>29</v>
      </c>
      <c r="ET3" s="13" t="s">
        <v>30</v>
      </c>
      <c r="EU3" s="13" t="s">
        <v>15</v>
      </c>
      <c r="EV3" s="13" t="s">
        <v>10</v>
      </c>
      <c r="EW3" s="13" t="s">
        <v>29</v>
      </c>
      <c r="EX3" s="13" t="s">
        <v>30</v>
      </c>
      <c r="EY3" s="16" t="s">
        <v>15</v>
      </c>
      <c r="EZ3" s="16" t="s">
        <v>10</v>
      </c>
      <c r="FA3" s="16" t="s">
        <v>29</v>
      </c>
      <c r="FB3" s="16" t="s">
        <v>30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29</v>
      </c>
      <c r="FN3" s="14" t="s">
        <v>30</v>
      </c>
      <c r="FO3" s="14" t="s">
        <v>15</v>
      </c>
      <c r="FP3" s="14" t="s">
        <v>10</v>
      </c>
      <c r="FQ3" s="14" t="s">
        <v>29</v>
      </c>
      <c r="FR3" s="14" t="s">
        <v>30</v>
      </c>
      <c r="FS3" s="14" t="s">
        <v>15</v>
      </c>
      <c r="FT3" s="14" t="s">
        <v>10</v>
      </c>
      <c r="FU3" s="14" t="s">
        <v>29</v>
      </c>
      <c r="FV3" s="14" t="s">
        <v>30</v>
      </c>
      <c r="FW3" s="14" t="s">
        <v>15</v>
      </c>
      <c r="FX3" s="14" t="s">
        <v>10</v>
      </c>
      <c r="FY3" s="14" t="s">
        <v>29</v>
      </c>
      <c r="FZ3" s="14" t="s">
        <v>30</v>
      </c>
      <c r="GA3" s="15" t="s">
        <v>15</v>
      </c>
      <c r="GB3" s="15" t="s">
        <v>10</v>
      </c>
      <c r="GC3" s="15" t="s">
        <v>29</v>
      </c>
      <c r="GD3" s="15" t="s">
        <v>30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29</v>
      </c>
      <c r="GP3" s="13" t="s">
        <v>30</v>
      </c>
      <c r="GQ3" s="13" t="s">
        <v>15</v>
      </c>
      <c r="GR3" s="13" t="s">
        <v>10</v>
      </c>
      <c r="GS3" s="13" t="s">
        <v>29</v>
      </c>
      <c r="GT3" s="13" t="s">
        <v>30</v>
      </c>
      <c r="GU3" s="13" t="s">
        <v>15</v>
      </c>
      <c r="GV3" s="13" t="s">
        <v>10</v>
      </c>
      <c r="GW3" s="13" t="s">
        <v>29</v>
      </c>
      <c r="GX3" s="13" t="s">
        <v>30</v>
      </c>
      <c r="GY3" s="13" t="s">
        <v>15</v>
      </c>
      <c r="GZ3" s="13" t="s">
        <v>10</v>
      </c>
      <c r="HA3" s="13" t="s">
        <v>29</v>
      </c>
      <c r="HB3" s="13" t="s">
        <v>30</v>
      </c>
      <c r="HC3" s="16" t="s">
        <v>15</v>
      </c>
      <c r="HD3" s="16" t="s">
        <v>10</v>
      </c>
      <c r="HE3" s="16" t="s">
        <v>29</v>
      </c>
      <c r="HF3" s="16" t="s">
        <v>30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29</v>
      </c>
      <c r="HR3" s="14" t="s">
        <v>30</v>
      </c>
      <c r="HS3" s="14" t="s">
        <v>15</v>
      </c>
      <c r="HT3" s="14" t="s">
        <v>10</v>
      </c>
      <c r="HU3" s="14" t="s">
        <v>29</v>
      </c>
      <c r="HV3" s="14" t="s">
        <v>30</v>
      </c>
      <c r="HW3" s="14" t="s">
        <v>15</v>
      </c>
      <c r="HX3" s="14" t="s">
        <v>10</v>
      </c>
      <c r="HY3" s="14" t="s">
        <v>29</v>
      </c>
      <c r="HZ3" s="14" t="s">
        <v>30</v>
      </c>
      <c r="IA3" s="14" t="s">
        <v>15</v>
      </c>
      <c r="IB3" s="14" t="s">
        <v>10</v>
      </c>
      <c r="IC3" s="14" t="s">
        <v>29</v>
      </c>
      <c r="ID3" s="14" t="s">
        <v>30</v>
      </c>
      <c r="IE3" s="15" t="s">
        <v>15</v>
      </c>
      <c r="IF3" s="15" t="s">
        <v>10</v>
      </c>
      <c r="IG3" s="15" t="s">
        <v>29</v>
      </c>
      <c r="IH3" s="15" t="s">
        <v>30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29</v>
      </c>
      <c r="IT3" s="13" t="s">
        <v>30</v>
      </c>
      <c r="IU3" s="13" t="s">
        <v>15</v>
      </c>
      <c r="IV3" s="13" t="s">
        <v>10</v>
      </c>
      <c r="IW3" s="13" t="s">
        <v>29</v>
      </c>
      <c r="IX3" s="13" t="s">
        <v>30</v>
      </c>
      <c r="IY3" s="13" t="s">
        <v>15</v>
      </c>
      <c r="IZ3" s="13" t="s">
        <v>10</v>
      </c>
      <c r="JA3" s="13" t="s">
        <v>29</v>
      </c>
      <c r="JB3" s="13" t="s">
        <v>30</v>
      </c>
      <c r="JC3" s="13" t="s">
        <v>15</v>
      </c>
      <c r="JD3" s="13" t="s">
        <v>10</v>
      </c>
      <c r="JE3" s="13" t="s">
        <v>29</v>
      </c>
      <c r="JF3" s="13" t="s">
        <v>30</v>
      </c>
      <c r="JG3" s="16" t="s">
        <v>15</v>
      </c>
      <c r="JH3" s="16" t="s">
        <v>10</v>
      </c>
      <c r="JI3" s="16" t="s">
        <v>29</v>
      </c>
      <c r="JJ3" s="16" t="s">
        <v>30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29</v>
      </c>
      <c r="JV3" s="14" t="s">
        <v>30</v>
      </c>
      <c r="JW3" s="14" t="s">
        <v>15</v>
      </c>
      <c r="JX3" s="14" t="s">
        <v>10</v>
      </c>
      <c r="JY3" s="14" t="s">
        <v>29</v>
      </c>
      <c r="JZ3" s="14" t="s">
        <v>30</v>
      </c>
      <c r="KA3" s="14" t="s">
        <v>15</v>
      </c>
      <c r="KB3" s="14" t="s">
        <v>10</v>
      </c>
      <c r="KC3" s="14" t="s">
        <v>29</v>
      </c>
      <c r="KD3" s="14" t="s">
        <v>30</v>
      </c>
      <c r="KE3" s="14" t="s">
        <v>15</v>
      </c>
      <c r="KF3" s="14" t="s">
        <v>10</v>
      </c>
      <c r="KG3" s="14" t="s">
        <v>29</v>
      </c>
      <c r="KH3" s="14" t="s">
        <v>30</v>
      </c>
      <c r="KI3" s="15" t="s">
        <v>15</v>
      </c>
      <c r="KJ3" s="15" t="s">
        <v>10</v>
      </c>
      <c r="KK3" s="15" t="s">
        <v>29</v>
      </c>
      <c r="KL3" s="15" t="s">
        <v>30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29</v>
      </c>
      <c r="KX3" s="13" t="s">
        <v>30</v>
      </c>
      <c r="KY3" s="13" t="s">
        <v>15</v>
      </c>
      <c r="KZ3" s="13" t="s">
        <v>10</v>
      </c>
      <c r="LA3" s="13" t="s">
        <v>29</v>
      </c>
      <c r="LB3" s="13" t="s">
        <v>30</v>
      </c>
      <c r="LC3" s="13" t="s">
        <v>15</v>
      </c>
      <c r="LD3" s="13" t="s">
        <v>10</v>
      </c>
      <c r="LE3" s="13" t="s">
        <v>29</v>
      </c>
      <c r="LF3" s="13" t="s">
        <v>30</v>
      </c>
      <c r="LG3" s="13" t="s">
        <v>15</v>
      </c>
      <c r="LH3" s="13" t="s">
        <v>10</v>
      </c>
      <c r="LI3" s="13" t="s">
        <v>29</v>
      </c>
      <c r="LJ3" s="13" t="s">
        <v>30</v>
      </c>
      <c r="LK3" s="16" t="s">
        <v>15</v>
      </c>
      <c r="LL3" s="16" t="s">
        <v>10</v>
      </c>
      <c r="LM3" s="16" t="s">
        <v>29</v>
      </c>
      <c r="LN3" s="16" t="s">
        <v>30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29</v>
      </c>
      <c r="LZ3" s="14" t="s">
        <v>30</v>
      </c>
      <c r="MA3" s="14" t="s">
        <v>15</v>
      </c>
      <c r="MB3" s="14" t="s">
        <v>10</v>
      </c>
      <c r="MC3" s="14" t="s">
        <v>29</v>
      </c>
      <c r="MD3" s="14" t="s">
        <v>30</v>
      </c>
      <c r="ME3" s="14" t="s">
        <v>15</v>
      </c>
      <c r="MF3" s="14" t="s">
        <v>10</v>
      </c>
      <c r="MG3" s="14" t="s">
        <v>29</v>
      </c>
      <c r="MH3" s="14" t="s">
        <v>30</v>
      </c>
      <c r="MI3" s="14" t="s">
        <v>15</v>
      </c>
      <c r="MJ3" s="14" t="s">
        <v>10</v>
      </c>
      <c r="MK3" s="14" t="s">
        <v>29</v>
      </c>
      <c r="ML3" s="14" t="s">
        <v>30</v>
      </c>
      <c r="MM3" s="15" t="s">
        <v>15</v>
      </c>
      <c r="MN3" s="15" t="s">
        <v>10</v>
      </c>
      <c r="MO3" s="15" t="s">
        <v>29</v>
      </c>
      <c r="MP3" s="15" t="s">
        <v>30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29</v>
      </c>
      <c r="NB3" s="13" t="s">
        <v>30</v>
      </c>
      <c r="NC3" s="13" t="s">
        <v>15</v>
      </c>
      <c r="ND3" s="13" t="s">
        <v>10</v>
      </c>
      <c r="NE3" s="13" t="s">
        <v>29</v>
      </c>
      <c r="NF3" s="13" t="s">
        <v>30</v>
      </c>
      <c r="NG3" s="13" t="s">
        <v>15</v>
      </c>
      <c r="NH3" s="13" t="s">
        <v>10</v>
      </c>
      <c r="NI3" s="13" t="s">
        <v>29</v>
      </c>
      <c r="NJ3" s="13" t="s">
        <v>30</v>
      </c>
      <c r="NK3" s="13" t="s">
        <v>15</v>
      </c>
      <c r="NL3" s="13" t="s">
        <v>10</v>
      </c>
      <c r="NM3" s="13" t="s">
        <v>29</v>
      </c>
      <c r="NN3" s="13" t="s">
        <v>30</v>
      </c>
      <c r="NO3" s="16" t="s">
        <v>15</v>
      </c>
      <c r="NP3" s="16" t="s">
        <v>10</v>
      </c>
      <c r="NQ3" s="16" t="s">
        <v>29</v>
      </c>
      <c r="NR3" s="16" t="s">
        <v>30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29</v>
      </c>
      <c r="OD3" s="14" t="s">
        <v>30</v>
      </c>
      <c r="OE3" s="14" t="s">
        <v>15</v>
      </c>
      <c r="OF3" s="14" t="s">
        <v>10</v>
      </c>
      <c r="OG3" s="14" t="s">
        <v>29</v>
      </c>
      <c r="OH3" s="14" t="s">
        <v>30</v>
      </c>
      <c r="OI3" s="14" t="s">
        <v>15</v>
      </c>
      <c r="OJ3" s="14" t="s">
        <v>10</v>
      </c>
      <c r="OK3" s="14" t="s">
        <v>29</v>
      </c>
      <c r="OL3" s="14" t="s">
        <v>30</v>
      </c>
      <c r="OM3" s="14" t="s">
        <v>15</v>
      </c>
      <c r="ON3" s="14" t="s">
        <v>10</v>
      </c>
      <c r="OO3" s="14" t="s">
        <v>29</v>
      </c>
      <c r="OP3" s="14" t="s">
        <v>30</v>
      </c>
      <c r="OQ3" s="15" t="s">
        <v>15</v>
      </c>
      <c r="OR3" s="15" t="s">
        <v>10</v>
      </c>
      <c r="OS3" s="15" t="s">
        <v>29</v>
      </c>
      <c r="OT3" s="15" t="s">
        <v>30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29</v>
      </c>
      <c r="PF3" s="13" t="s">
        <v>30</v>
      </c>
      <c r="PG3" s="13" t="s">
        <v>15</v>
      </c>
      <c r="PH3" s="13" t="s">
        <v>10</v>
      </c>
      <c r="PI3" s="13" t="s">
        <v>29</v>
      </c>
      <c r="PJ3" s="13" t="s">
        <v>30</v>
      </c>
      <c r="PK3" s="13" t="s">
        <v>15</v>
      </c>
      <c r="PL3" s="13" t="s">
        <v>10</v>
      </c>
      <c r="PM3" s="13" t="s">
        <v>29</v>
      </c>
      <c r="PN3" s="13" t="s">
        <v>30</v>
      </c>
      <c r="PO3" s="13" t="s">
        <v>15</v>
      </c>
      <c r="PP3" s="13" t="s">
        <v>10</v>
      </c>
      <c r="PQ3" s="13" t="s">
        <v>29</v>
      </c>
      <c r="PR3" s="13" t="s">
        <v>30</v>
      </c>
      <c r="PS3" s="16" t="s">
        <v>15</v>
      </c>
      <c r="PT3" s="16" t="s">
        <v>10</v>
      </c>
      <c r="PU3" s="16" t="s">
        <v>29</v>
      </c>
      <c r="PV3" s="16" t="s">
        <v>30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29</v>
      </c>
      <c r="QH3" s="14" t="s">
        <v>30</v>
      </c>
      <c r="QI3" s="14" t="s">
        <v>15</v>
      </c>
      <c r="QJ3" s="14" t="s">
        <v>10</v>
      </c>
      <c r="QK3" s="14" t="s">
        <v>29</v>
      </c>
      <c r="QL3" s="14" t="s">
        <v>30</v>
      </c>
      <c r="QM3" s="14" t="s">
        <v>15</v>
      </c>
      <c r="QN3" s="14" t="s">
        <v>10</v>
      </c>
      <c r="QO3" s="14" t="s">
        <v>29</v>
      </c>
      <c r="QP3" s="14" t="s">
        <v>30</v>
      </c>
      <c r="QQ3" s="14" t="s">
        <v>15</v>
      </c>
      <c r="QR3" s="14" t="s">
        <v>10</v>
      </c>
      <c r="QS3" s="14" t="s">
        <v>29</v>
      </c>
      <c r="QT3" s="14" t="s">
        <v>30</v>
      </c>
      <c r="QU3" s="15" t="s">
        <v>15</v>
      </c>
      <c r="QV3" s="15" t="s">
        <v>10</v>
      </c>
      <c r="QW3" s="15" t="s">
        <v>29</v>
      </c>
      <c r="QX3" s="15" t="s">
        <v>30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29</v>
      </c>
      <c r="RJ3" s="13" t="s">
        <v>30</v>
      </c>
      <c r="RK3" s="13" t="s">
        <v>15</v>
      </c>
      <c r="RL3" s="13" t="s">
        <v>10</v>
      </c>
      <c r="RM3" s="13" t="s">
        <v>29</v>
      </c>
      <c r="RN3" s="13" t="s">
        <v>30</v>
      </c>
      <c r="RO3" s="13" t="s">
        <v>15</v>
      </c>
      <c r="RP3" s="13" t="s">
        <v>10</v>
      </c>
      <c r="RQ3" s="13" t="s">
        <v>29</v>
      </c>
      <c r="RR3" s="13" t="s">
        <v>30</v>
      </c>
      <c r="RS3" s="13" t="s">
        <v>15</v>
      </c>
      <c r="RT3" s="13" t="s">
        <v>10</v>
      </c>
      <c r="RU3" s="13" t="s">
        <v>29</v>
      </c>
      <c r="RV3" s="13" t="s">
        <v>30</v>
      </c>
      <c r="RW3" s="16" t="s">
        <v>15</v>
      </c>
      <c r="RX3" s="16" t="s">
        <v>10</v>
      </c>
      <c r="RY3" s="16" t="s">
        <v>29</v>
      </c>
      <c r="RZ3" s="16" t="s">
        <v>30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29</v>
      </c>
      <c r="SL3" s="14" t="s">
        <v>30</v>
      </c>
      <c r="SM3" s="14" t="s">
        <v>15</v>
      </c>
      <c r="SN3" s="14" t="s">
        <v>10</v>
      </c>
      <c r="SO3" s="14" t="s">
        <v>29</v>
      </c>
      <c r="SP3" s="14" t="s">
        <v>30</v>
      </c>
      <c r="SQ3" s="14" t="s">
        <v>15</v>
      </c>
      <c r="SR3" s="14" t="s">
        <v>10</v>
      </c>
      <c r="SS3" s="14" t="s">
        <v>29</v>
      </c>
      <c r="ST3" s="14" t="s">
        <v>30</v>
      </c>
      <c r="SU3" s="14" t="s">
        <v>15</v>
      </c>
      <c r="SV3" s="14" t="s">
        <v>10</v>
      </c>
      <c r="SW3" s="14" t="s">
        <v>29</v>
      </c>
      <c r="SX3" s="14" t="s">
        <v>30</v>
      </c>
      <c r="SY3" s="15" t="s">
        <v>15</v>
      </c>
      <c r="SZ3" s="15" t="s">
        <v>10</v>
      </c>
      <c r="TA3" s="15" t="s">
        <v>29</v>
      </c>
      <c r="TB3" s="15" t="s">
        <v>30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29</v>
      </c>
      <c r="TN3" s="13" t="s">
        <v>30</v>
      </c>
      <c r="TO3" s="13" t="s">
        <v>15</v>
      </c>
      <c r="TP3" s="13" t="s">
        <v>10</v>
      </c>
      <c r="TQ3" s="13" t="s">
        <v>29</v>
      </c>
      <c r="TR3" s="13" t="s">
        <v>30</v>
      </c>
      <c r="TS3" s="13" t="s">
        <v>15</v>
      </c>
      <c r="TT3" s="13" t="s">
        <v>10</v>
      </c>
      <c r="TU3" s="13" t="s">
        <v>29</v>
      </c>
      <c r="TV3" s="13" t="s">
        <v>30</v>
      </c>
      <c r="TW3" s="13" t="s">
        <v>15</v>
      </c>
      <c r="TX3" s="13" t="s">
        <v>10</v>
      </c>
      <c r="TY3" s="13" t="s">
        <v>29</v>
      </c>
      <c r="TZ3" s="13" t="s">
        <v>30</v>
      </c>
      <c r="UA3" s="65" t="s">
        <v>15</v>
      </c>
      <c r="UB3" s="65" t="s">
        <v>10</v>
      </c>
      <c r="UC3" s="65" t="s">
        <v>29</v>
      </c>
      <c r="UD3" s="65" t="s">
        <v>30</v>
      </c>
      <c r="UE3" s="13" t="s">
        <v>54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72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,AND(QY4&gt;=RF$24,QZ4&gt;=RF$28,QY4&lt;&gt;""),AND(RD4&gt;=RF$24,RE4&gt;=RF$28,RD4&lt;&gt;""),AND(SA4&gt;=SH$24,SB4&gt;=SH$28,SA4&lt;&gt;""),AND(SF4&gt;=SH$24,SG4&gt;=SH$28,SF4&lt;&gt;""),AND(TC4&gt;=TJ$24,TD4&gt;=TJ$28,TC4&lt;&gt;""),AND(TI4&gt;=TJ$24,TJ4&gt;=TJ$28,TI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,AND(QZ4&gt;=RF$28,QZ4&lt;&gt;""),AND(RE4&gt;=RF$28,RE4&lt;&gt;""),AND(SB4&gt;=SH$28,SB4&lt;&gt;""),AND(SG4&gt;=SH$28,SG4&lt;&gt;""),AND(TD4&gt;=TJ$28,TD4&lt;&gt;""),AND(TJ4&gt;=TJ$28,TJ4&lt;&gt;"")),"P","")</f>
        <v>P</v>
      </c>
      <c r="H4" s="36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,AND(RB4&gt;=RF$25,RC4&gt;=RF$29,RB4&lt;&gt;""),AND(SD4&gt;=SH$25,SE4&gt;=SH$29,SD4&lt;&gt;""),AND(TF4&gt;=TJ$25,TG4&gt;=TJ$29,TF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13.6</v>
      </c>
      <c r="AQ4" s="40">
        <f>IF(SUM(U4:V4,X4:Z4,AB4)-W4-AA4&gt;0,SUM(U4:V4,X4:Z4,AB4)-W4-AA4,"")</f>
        <v>51.599999999999994</v>
      </c>
      <c r="AR4" s="40">
        <f>IF(SUM(AC4:AD4,AF4)-AE4&gt;0,SUM(AC4:AD4,AF4)-AE4,"")</f>
        <v>22.4</v>
      </c>
      <c r="AS4" s="40">
        <f>IF(SUM(V4,Z4,AD4)&gt;0,SUM(V4,Z4,AD4),"")</f>
        <v>18.399999999999999</v>
      </c>
      <c r="AT4" s="40">
        <f>IF(SUM(AQ4,AR4)&gt;0,SUM(AQ4,AR4),"")</f>
        <v>74</v>
      </c>
      <c r="AU4" s="40">
        <f>IF(SUM(AH4,AL4)&gt;0,SUM(AH4,AL4),"")</f>
        <v>13.6</v>
      </c>
      <c r="AV4" s="40">
        <f>IF(SUM(AG4:AH4,AJ4:AL4,AN4)-SUM(AI4,AM4)&gt;0,SUM(AG4:AH4,AJ4:AL4,AN4)-SUM(AI4,AM4),"")</f>
        <v>52</v>
      </c>
      <c r="AW4" s="40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8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7"/>
      <c r="CV4" s="40">
        <f>IF(SUM(CB4,CF4)&gt;0,SUM(CB4,CF4),"")</f>
        <v>11.600000000000001</v>
      </c>
      <c r="CW4" s="40">
        <f>IF(SUM(CA4:CB4,CD4:CF4,CH4)-CC4-CG4&gt;0,SUM(CA4:CB4,CD4:CF4,CH4)-CC4-CG4,"")</f>
        <v>48</v>
      </c>
      <c r="CX4" s="40">
        <f>IF(SUM(CI4:CJ4,CL4)-CK4&gt;0,SUM(CI4:CJ4,CL4)-CK4,"")</f>
        <v>25.700000000000003</v>
      </c>
      <c r="CY4" s="40">
        <f>IF(SUM(CB4,CF4,CJ4)&gt;0,SUM(CB4,CF4,CJ4),"")</f>
        <v>18.400000000000002</v>
      </c>
      <c r="CZ4" s="40">
        <f>IF(SUM(CW4,CX4)&gt;0,SUM(CW4,CX4),"")</f>
        <v>73.7</v>
      </c>
      <c r="DA4" s="40">
        <f>IF(SUM(CN4,CR4)&gt;0,SUM(CN4,CR4),"")</f>
        <v>14</v>
      </c>
      <c r="DB4" s="40">
        <f>IF(SUM(CM4:CN4,CP4:CR4,CT4)-SUM(CO4,CS4)&gt;0,SUM(CM4:CN4,CP4:CR4,CT4)-SUM(CO4,CS4),"")</f>
        <v>51.599999999999994</v>
      </c>
      <c r="DC4" s="40">
        <f>IF(SUM(CW4,CX4,DB4)&gt;0,SUM(CW4,CX4,DB4),"")</f>
        <v>125.3</v>
      </c>
      <c r="DD4" s="51" t="str">
        <f>IF(MAX(EB4,FD4,GF4,HH4,IJ4,JL4,KN4,LP4,MR4,NT4,OV4,PX4,QZ4,SB4,TD4)-IF(L4="",0,L4)&gt;0.001,MAX(EB4,FD4,GF4,HH4,IJ4,JL4,KN4,LP4,MR4,NT4,OV4,PX4,QZ4,SB4,TD4)-IF(L4="",0,L4),"")</f>
        <v/>
      </c>
      <c r="DE4" s="51" t="str">
        <f>IF(MAX(EC4,FE4,GG4,HI4,IK4,JM4,KO4,LQ4,MS4,NU4,OW4,PY4,RA4,SC4,TE4)-IF(N4="",0,N4)&gt;0.001,MAX(EC4,FE4,GG4,HI4,IK4,JM4,KO4,LQ4,MS4,NU4,OW4,PY4,RA4,SC4,TE4)-IF(N4="",0,N4),"")</f>
        <v/>
      </c>
      <c r="DF4" s="51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>
        <v>18.600000000000001</v>
      </c>
      <c r="JT4" s="17">
        <v>7.2</v>
      </c>
      <c r="JU4" s="17">
        <v>0.6</v>
      </c>
      <c r="JV4" s="17">
        <v>0</v>
      </c>
      <c r="JW4" s="17">
        <v>18.600000000000001</v>
      </c>
      <c r="JX4" s="17">
        <v>6.8</v>
      </c>
      <c r="JY4" s="17">
        <v>0.2</v>
      </c>
      <c r="JZ4" s="17">
        <v>0</v>
      </c>
      <c r="KA4" s="17"/>
      <c r="KB4" s="17"/>
      <c r="KC4" s="17"/>
      <c r="KD4" s="17"/>
      <c r="KE4" s="17">
        <v>18.600000000000001</v>
      </c>
      <c r="KF4" s="17">
        <v>6.8</v>
      </c>
      <c r="KG4" s="17">
        <v>0</v>
      </c>
      <c r="KH4" s="17">
        <v>0</v>
      </c>
      <c r="KI4" s="17"/>
      <c r="KJ4" s="17"/>
      <c r="KK4" s="17"/>
      <c r="KL4" s="17"/>
      <c r="KM4" s="40">
        <f>IF(SUM(JT4,JX4)&gt;0,SUM(JT4,JX4),"")</f>
        <v>14</v>
      </c>
      <c r="KN4" s="40">
        <f>IF(SUM(JS4:JT4,JV4:JX4,JZ4)-JU4-JY4&gt;0,SUM(JS4:JT4,JV4:JX4,JZ4)-JU4-JY4,"")</f>
        <v>50.4</v>
      </c>
      <c r="KO4" s="40" t="str">
        <f>IF(SUM(KA4:KB4,KD4)-KC4&gt;0,SUM(KA4:KB4,KD4)-KC4,"")</f>
        <v/>
      </c>
      <c r="KP4" s="40">
        <f>IF(SUM(JT4,JX4,KB4)&gt;0,SUM(JT4,JX4,KB4),"")</f>
        <v>14</v>
      </c>
      <c r="KQ4" s="40">
        <f>IF(SUM(KN4,KO4)&gt;0,SUM(KN4,KO4),"")</f>
        <v>50.4</v>
      </c>
      <c r="KR4" s="40">
        <f>IF(SUM(KF4,KJ4)&gt;0,SUM(KF4,KJ4),"")</f>
        <v>6.8</v>
      </c>
      <c r="KS4" s="40">
        <f>IF(SUM(KE4:KF4,KH4:KJ4,KL4)-SUM(KG4,KK4)&gt;0,SUM(KE4:KF4,KH4:KJ4,KL4)-SUM(KG4,KK4),"")</f>
        <v>25.400000000000002</v>
      </c>
      <c r="KT4" s="40">
        <f>IF(SUM(KN4,KO4,KS4)&gt;0,SUM(KN4,KO4,KS4),"")</f>
        <v>75.8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0" t="str">
        <f>IF(SUM(QF4,QJ4)&gt;0,SUM(QF4,QJ4),"")</f>
        <v/>
      </c>
      <c r="QZ4" s="40" t="str">
        <f>IF(SUM(QE4:QF4,QH4:QJ4,QL4)-QG4-QK4&gt;0,SUM(QE4:QF4,QH4:QJ4,QL4)-QG4-QK4,"")</f>
        <v/>
      </c>
      <c r="RA4" s="40" t="str">
        <f>IF(SUM(QM4:QN4,QP4)-QO4&gt;0,SUM(QM4:QN4,QP4)-QO4,"")</f>
        <v/>
      </c>
      <c r="RB4" s="40" t="str">
        <f>IF(SUM(QF4,QJ4,QN4)&gt;0,SUM(QF4,QJ4,QN4),"")</f>
        <v/>
      </c>
      <c r="RC4" s="40" t="str">
        <f>IF(SUM(QZ4,RA4)&gt;0,SUM(QZ4,RA4),"")</f>
        <v/>
      </c>
      <c r="RD4" s="40" t="str">
        <f>IF(SUM(QR4,QV4)&gt;0,SUM(QR4,QV4),"")</f>
        <v/>
      </c>
      <c r="RE4" s="40" t="str">
        <f>IF(SUM(QQ4:QR4,QT4:QV4,QX4)-SUM(QS4,QW4)&gt;0,SUM(QQ4:QR4,QT4:QV4,QX4)-SUM(QS4,QW4),"")</f>
        <v/>
      </c>
      <c r="RF4" s="40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0" t="str">
        <f>IF(SUM(SJ4,SN4)&gt;0,SUM(SJ4,SN4),"")</f>
        <v/>
      </c>
      <c r="TD4" s="40" t="str">
        <f>IF(SUM(SI4:SJ4,SL4:SN4,SP4)-SK4-SO4&gt;0,SUM(SI4:SJ4,SL4:SN4,SP4)-SK4-SO4,"")</f>
        <v/>
      </c>
      <c r="TE4" s="40" t="str">
        <f>IF(SUM(SQ4:SR4,ST4)-SS4&gt;0,SUM(SQ4:SR4,ST4)-SS4,"")</f>
        <v/>
      </c>
      <c r="TF4" s="40" t="str">
        <f>IF(SUM(SJ4,SN4,SR4)&gt;0,SUM(SJ4,SN4,SR4),"")</f>
        <v/>
      </c>
      <c r="TG4" s="40" t="str">
        <f>IF(SUM(TD4,TE4)&gt;0,SUM(TD4,TE4),"")</f>
        <v/>
      </c>
      <c r="TH4" s="40" t="str">
        <f>IF(SUM(SV4,SZ4)&gt;0,SUM(SV4,SZ4),"")</f>
        <v/>
      </c>
      <c r="TI4" s="40" t="str">
        <f>IF(SUM(SU4:SV4,SX4:SZ4,TB4)-SUM(SW4,TA4)&gt;0,SUM(SU4:SV4,SX4:SZ4,TB4)-SUM(SW4,TA4),"")</f>
        <v/>
      </c>
      <c r="TJ4" s="40" t="str">
        <f>IF(SUM(TD4,TE4,TI4)&gt;0,SUM(TD4,TE4,TI4),"")</f>
        <v/>
      </c>
      <c r="TK4" s="26">
        <f>IF($CU4="P",CA4,(CA4+AX4)/2)</f>
        <v>18.75</v>
      </c>
      <c r="TL4" s="26">
        <f>IF($CU4="P",CB4,(CB4+AY4)/2)</f>
        <v>7.2</v>
      </c>
      <c r="TM4" s="26">
        <f>IF($CU4="P",CC4,(CC4+AZ4)/2)</f>
        <v>0</v>
      </c>
      <c r="TN4" s="26">
        <f>IF($CU4="P",CD4,(CD4+BA4)/2)</f>
        <v>0.3</v>
      </c>
      <c r="TO4" s="26">
        <f>IF($CU4="P",CE4,(CE4+BB4)/2)</f>
        <v>18.25</v>
      </c>
      <c r="TP4" s="26">
        <f>IF($CU4="P",CF4,(CF4+BC4)/2)</f>
        <v>5.6</v>
      </c>
      <c r="TQ4" s="26">
        <f>IF($CU4="P",CG4,(CG4+BD4)/2)</f>
        <v>0.6</v>
      </c>
      <c r="TR4" s="26">
        <f>IF($CU4="P",CH4,(CH4+BE4)/2)</f>
        <v>0</v>
      </c>
      <c r="TS4" s="26">
        <f>IF($CU4="P",CI4,(CI4+BF4)/2)</f>
        <v>18.55</v>
      </c>
      <c r="TT4" s="26">
        <f>IF($CU4="P",CJ4,(CJ4+BG4)/2)</f>
        <v>6.8</v>
      </c>
      <c r="TU4" s="26">
        <f>IF($CU4="P",CK4,(CK4+BH4)/2)</f>
        <v>0.2</v>
      </c>
      <c r="TV4" s="26">
        <f>IF($CU4="P",CL4,(CL4+BI4)/2)</f>
        <v>0.3</v>
      </c>
      <c r="TW4" s="26">
        <f>IF($CU4="P",CM4,(CM4+BJ4)/2)</f>
        <v>18.55</v>
      </c>
      <c r="TX4" s="26">
        <f>IF($CU4="P",CN4,(CN4+BK4)/2)</f>
        <v>6.8000000000000007</v>
      </c>
      <c r="TY4" s="26">
        <f>IF($CU4="P",CO4,(CO4+BL4)/2)</f>
        <v>0.2</v>
      </c>
      <c r="TZ4" s="26">
        <f>IF($CU4="P",CP4,(CP4+BM4)/2)</f>
        <v>0.3</v>
      </c>
      <c r="UA4" s="26">
        <f>IF($CU4="P",CQ4,(CQ4+BN4)/2)</f>
        <v>18.850000000000001</v>
      </c>
      <c r="UB4" s="26">
        <f>IF($CU4="P",CR4,(CR4+BO4)/2)</f>
        <v>6.8</v>
      </c>
      <c r="UC4" s="26">
        <f>IF($CU4="P",CS4,(CS4+BP4)/2)</f>
        <v>0</v>
      </c>
      <c r="UD4" s="26">
        <f>IF($CU4="P",CT4,(CT4+BQ4)/2)</f>
        <v>0.3</v>
      </c>
      <c r="UE4" s="28" t="s">
        <v>55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219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,AND(QY5&gt;=RF$24,QZ5&gt;=RF$28,QY5&lt;&gt;""),AND(RD5&gt;=RF$24,RE5&gt;=RF$28,RD5&lt;&gt;""),AND(SA5&gt;=SH$24,SB5&gt;=SH$28,SA5&lt;&gt;""),AND(SF5&gt;=SH$24,SG5&gt;=SH$28,SF5&lt;&gt;""),AND(TC5&gt;=TJ$24,TD5&gt;=TJ$28,TC5&lt;&gt;""),AND(TI5&gt;=TJ$24,TJ5&gt;=TJ$28,TI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,AND(QZ5&gt;=RF$28,QZ5&lt;&gt;""),AND(RE5&gt;=RF$28,RE5&lt;&gt;""),AND(SB5&gt;=SH$28,SB5&lt;&gt;""),AND(SG5&gt;=SH$28,SG5&lt;&gt;""),AND(TD5&gt;=TJ$28,TD5&lt;&gt;""),AND(TJ5&gt;=TJ$28,TJ5&lt;&gt;"")),"P","")</f>
        <v>P</v>
      </c>
      <c r="H5" s="36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,AND(RB5&gt;=RF$26,RC5&gt;=RF$30,RB5&lt;&gt;""),AND(SD5&gt;=SH$26,SE5&gt;=SH$30,SD5&lt;&gt;""),AND(TF5&gt;=TJ$26,TG5&gt;=TJ$30,TF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,AND(RB5&gt;=RF$25,RC5&gt;=RF$29,RB5&lt;&gt;""),AND(SD5&gt;=SH$25,SE5&gt;=SH$29,SD5&lt;&gt;""),AND(TF5&gt;=TJ$25,TG5&gt;=TJ$29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IF(K5=0,"",IF(AND(L5=J5,L5=AQ5,K5=BT5),$U$1,IF(AND(L5=J5,L5=AQ5,L5=CW5),$U$1,IF(AND(L5=J5,L5=CW5,L5=BT5),$AX$1,IF(L5=CW5,$CA$1,IF(L5=BT5,$AX$1,IF(L5=AQ5,$U$1,"")))))))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7"/>
      <c r="AP5" s="40">
        <f>IF(SUM(V5,Z5)&gt;0,SUM(V5,Z5),"")</f>
        <v>10.399999999999999</v>
      </c>
      <c r="AQ5" s="40">
        <f>IF(SUM(U5:V5,X5:Z5,AB5)-W5-AA5&gt;0,SUM(U5:V5,X5:Z5,AB5)-W5-AA5,"")</f>
        <v>46.599999999999994</v>
      </c>
      <c r="AR5" s="40">
        <f>IF(SUM(AC5:AD5,AF5)-AE5&gt;0,SUM(AC5:AD5,AF5)-AE5,"")</f>
        <v>20.2</v>
      </c>
      <c r="AS5" s="40">
        <f>IF(SUM(V5,Z5,AD5)&gt;0,SUM(V5,Z5,AD5),"")</f>
        <v>13.599999999999998</v>
      </c>
      <c r="AT5" s="40">
        <f>IF(SUM(AQ5,AR5)&gt;0,SUM(AQ5,AR5),"")</f>
        <v>66.8</v>
      </c>
      <c r="AU5" s="40">
        <f>IF(SUM(AH5,AL5)&gt;0,SUM(AH5,AL5),"")</f>
        <v>11.6</v>
      </c>
      <c r="AV5" s="40">
        <f>IF(SUM(AG5:AH5,AJ5:AL5,AN5)-SUM(AI5,AM5)&gt;0,SUM(AG5:AH5,AJ5:AL5,AN5)-SUM(AI5,AM5),"")</f>
        <v>48.699999999999996</v>
      </c>
      <c r="AW5" s="40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8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7"/>
      <c r="CV5" s="40">
        <f>IF(SUM(CB5,CF5)&gt;0,SUM(CB5,CF5),"")</f>
        <v>13.2</v>
      </c>
      <c r="CW5" s="40">
        <f>IF(SUM(CA5:CB5,CD5:CF5,CH5)-CC5-CG5&gt;0,SUM(CA5:CB5,CD5:CF5,CH5)-CC5-CG5,"")</f>
        <v>51</v>
      </c>
      <c r="CX5" s="40">
        <f>IF(SUM(CI5:CJ5,CL5)-CK5&gt;0,SUM(CI5:CJ5,CL5)-CK5,"")</f>
        <v>23.099999999999998</v>
      </c>
      <c r="CY5" s="40">
        <f>IF(SUM(CB5,CF5,CJ5)&gt;0,SUM(CB5,CF5,CJ5),"")</f>
        <v>18.399999999999999</v>
      </c>
      <c r="CZ5" s="40">
        <f>IF(SUM(CW5,CX5)&gt;0,SUM(CW5,CX5),"")</f>
        <v>74.099999999999994</v>
      </c>
      <c r="DA5" s="40">
        <f>IF(SUM(CN5,CR5)&gt;0,SUM(CN5,CR5),"")</f>
        <v>13.2</v>
      </c>
      <c r="DB5" s="40">
        <f>IF(SUM(CM5:CN5,CP5:CR5,CT5)-SUM(CO5,CS5)&gt;0,SUM(CM5:CN5,CP5:CR5,CT5)-SUM(CO5,CS5),"")</f>
        <v>51.199999999999996</v>
      </c>
      <c r="DC5" s="40">
        <f>IF(SUM(CW5,CX5,DB5)&gt;0,SUM(CW5,CX5,DB5),"")</f>
        <v>125.29999999999998</v>
      </c>
      <c r="DD5" s="51">
        <f>IF(MAX(EB5,FD5,GF5,HH5,IJ5,JL5,KN5,LP5,MR5,NT5,OV5,PX5,QZ5,SB5,TD5)-IF(L5="",0,L5)&gt;0.001,MAX(EB5,FD5,GF5,HH5,IJ5,JL5,KN5,LP5,MR5,NT5,OV5,PX5,QZ5,SB5,TD5)-IF(L5="",0,L5),"")</f>
        <v>0.10000000000000142</v>
      </c>
      <c r="DE5" s="51">
        <f>IF(MAX(EC5,FE5,GG5,HI5,IK5,JM5,KO5,LQ5,MS5,NU5,OW5,PY5,RA5,SC5,TE5)-IF(N5="",0,N5)&gt;0.001,MAX(EC5,FE5,GG5,HI5,IK5,JM5,KO5,LQ5,MS5,NU5,OW5,PY5,RA5,SC5,TE5)-IF(N5="",0,N5),"")</f>
        <v>0.90000000000000213</v>
      </c>
      <c r="DF5" s="51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IF(SUM(GF5,GG5,GK5)&gt;0,SUM(GF5,GG5,GK5),"")</f>
        <v/>
      </c>
      <c r="GM5" s="18">
        <v>16.7</v>
      </c>
      <c r="GN5" s="18">
        <v>6.8</v>
      </c>
      <c r="GO5" s="18">
        <v>0.8</v>
      </c>
      <c r="GP5" s="18">
        <v>0</v>
      </c>
      <c r="GQ5" s="18">
        <v>18.600000000000001</v>
      </c>
      <c r="GR5" s="18">
        <v>6.4</v>
      </c>
      <c r="GS5" s="18">
        <v>0</v>
      </c>
      <c r="GT5" s="18">
        <v>0</v>
      </c>
      <c r="GU5" s="18">
        <v>18.600000000000001</v>
      </c>
      <c r="GV5" s="18">
        <v>6.4</v>
      </c>
      <c r="GW5" s="18">
        <v>0</v>
      </c>
      <c r="GX5" s="18">
        <v>0</v>
      </c>
      <c r="GY5" s="18">
        <v>18.8</v>
      </c>
      <c r="GZ5" s="18">
        <v>5.6</v>
      </c>
      <c r="HA5" s="18">
        <v>0</v>
      </c>
      <c r="HB5" s="18">
        <v>0</v>
      </c>
      <c r="HC5" s="18">
        <v>18.399999999999999</v>
      </c>
      <c r="HD5" s="18">
        <v>6</v>
      </c>
      <c r="HE5" s="18">
        <v>0</v>
      </c>
      <c r="HF5" s="18">
        <v>0</v>
      </c>
      <c r="HG5" s="11">
        <f>IF(SUM(GN5,GR5)&gt;0,SUM(GN5,GR5),"")</f>
        <v>13.2</v>
      </c>
      <c r="HH5" s="11">
        <f>IF(SUM(GM5:GN5,GP5:GR5,GT5)-GO5-GS5&gt;0,SUM(GM5:GN5,GP5:GR5,GT5)-GO5-GS5,"")</f>
        <v>47.7</v>
      </c>
      <c r="HI5" s="11">
        <f>IF(SUM(GU5:GV5,GX5)-GW5&gt;0,SUM(GU5:GV5,GX5)-GW5,"")</f>
        <v>25</v>
      </c>
      <c r="HJ5" s="11">
        <f>IF(SUM(GN5,GR5,GV5)&gt;0,SUM(GN5,GR5,GV5),"")</f>
        <v>19.600000000000001</v>
      </c>
      <c r="HK5" s="11">
        <f>IF(SUM(HH5,HI5)&gt;0,SUM(HH5,HI5),"")</f>
        <v>72.7</v>
      </c>
      <c r="HL5" s="11">
        <f>IF(SUM(GZ5,HD5)&gt;0,SUM(GZ5,HD5),"")</f>
        <v>11.6</v>
      </c>
      <c r="HM5" s="11">
        <f>IF(SUM(GY5:GZ5,HB5:HD5,HF5)-SUM(HA5,HE5)&gt;0,SUM(GY5:GZ5,HB5:HD5,HF5)-SUM(HA5,HE5),"")</f>
        <v>48.8</v>
      </c>
      <c r="HN5" s="11">
        <f>IF(SUM(HH5,HI5,HM5)&gt;0,SUM(HH5,HI5,HM5),"")</f>
        <v>121.5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>
        <v>18.8</v>
      </c>
      <c r="JT5" s="17">
        <v>7.2</v>
      </c>
      <c r="JU5" s="17">
        <v>0</v>
      </c>
      <c r="JV5" s="17">
        <v>0</v>
      </c>
      <c r="JW5" s="17">
        <v>18.600000000000001</v>
      </c>
      <c r="JX5" s="17">
        <v>6</v>
      </c>
      <c r="JY5" s="17">
        <v>0.2</v>
      </c>
      <c r="JZ5" s="17">
        <v>0</v>
      </c>
      <c r="KA5" s="17"/>
      <c r="KB5" s="17"/>
      <c r="KC5" s="17"/>
      <c r="KD5" s="17"/>
      <c r="KE5" s="17">
        <v>19</v>
      </c>
      <c r="KF5" s="17">
        <v>7.2</v>
      </c>
      <c r="KG5" s="17">
        <v>0</v>
      </c>
      <c r="KH5" s="17">
        <v>0</v>
      </c>
      <c r="KI5" s="17">
        <v>18.600000000000001</v>
      </c>
      <c r="KJ5" s="17">
        <v>6</v>
      </c>
      <c r="KK5" s="17">
        <v>0.6</v>
      </c>
      <c r="KL5" s="17">
        <v>0</v>
      </c>
      <c r="KM5" s="40">
        <f>IF(SUM(JT5,JX5)&gt;0,SUM(JT5,JX5),"")</f>
        <v>13.2</v>
      </c>
      <c r="KN5" s="40">
        <f>IF(SUM(JS5:JT5,JV5:JX5,JZ5)-JU5-JY5&gt;0,SUM(JS5:JT5,JV5:JX5,JZ5)-JU5-JY5,"")</f>
        <v>50.4</v>
      </c>
      <c r="KO5" s="40" t="str">
        <f>IF(SUM(KA5:KB5,KD5)-KC5&gt;0,SUM(KA5:KB5,KD5)-KC5,"")</f>
        <v/>
      </c>
      <c r="KP5" s="40">
        <f>IF(SUM(JT5,JX5,KB5)&gt;0,SUM(JT5,JX5,KB5),"")</f>
        <v>13.2</v>
      </c>
      <c r="KQ5" s="40">
        <f>IF(SUM(KN5,KO5)&gt;0,SUM(KN5,KO5),"")</f>
        <v>50.4</v>
      </c>
      <c r="KR5" s="40">
        <f>IF(SUM(KF5,KJ5)&gt;0,SUM(KF5,KJ5),"")</f>
        <v>13.2</v>
      </c>
      <c r="KS5" s="40">
        <f>IF(SUM(KE5:KF5,KH5:KJ5,KL5)-SUM(KG5,KK5)&gt;0,SUM(KE5:KF5,KH5:KJ5,KL5)-SUM(KG5,KK5),"")</f>
        <v>50.199999999999996</v>
      </c>
      <c r="KT5" s="40">
        <f>IF(SUM(KN5,KO5,KS5)&gt;0,SUM(KN5,KO5,KS5),"")</f>
        <v>100.6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0" t="str">
        <f>IF(SUM(QF5,QJ5)&gt;0,SUM(QF5,QJ5),"")</f>
        <v/>
      </c>
      <c r="QZ5" s="40" t="str">
        <f>IF(SUM(QE5:QF5,QH5:QJ5,QL5)-QG5-QK5&gt;0,SUM(QE5:QF5,QH5:QJ5,QL5)-QG5-QK5,"")</f>
        <v/>
      </c>
      <c r="RA5" s="40" t="str">
        <f>IF(SUM(QM5:QN5,QP5)-QO5&gt;0,SUM(QM5:QN5,QP5)-QO5,"")</f>
        <v/>
      </c>
      <c r="RB5" s="40" t="str">
        <f>IF(SUM(QF5,QJ5,QN5)&gt;0,SUM(QF5,QJ5,QN5),"")</f>
        <v/>
      </c>
      <c r="RC5" s="40" t="str">
        <f>IF(SUM(QZ5,RA5)&gt;0,SUM(QZ5,RA5),"")</f>
        <v/>
      </c>
      <c r="RD5" s="40" t="str">
        <f>IF(SUM(QR5,QV5)&gt;0,SUM(QR5,QV5),"")</f>
        <v/>
      </c>
      <c r="RE5" s="40" t="str">
        <f>IF(SUM(QQ5:QR5,QT5:QV5,QX5)-SUM(QS5,QW5)&gt;0,SUM(QQ5:QR5,QT5:QV5,QX5)-SUM(QS5,QW5),"")</f>
        <v/>
      </c>
      <c r="RF5" s="40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0" t="str">
        <f>IF(SUM(SJ5,SN5)&gt;0,SUM(SJ5,SN5),"")</f>
        <v/>
      </c>
      <c r="TD5" s="40" t="str">
        <f>IF(SUM(SI5:SJ5,SL5:SN5,SP5)-SK5-SO5&gt;0,SUM(SI5:SJ5,SL5:SN5,SP5)-SK5-SO5,"")</f>
        <v/>
      </c>
      <c r="TE5" s="40" t="str">
        <f>IF(SUM(SQ5:SR5,ST5)-SS5&gt;0,SUM(SQ5:SR5,ST5)-SS5,"")</f>
        <v/>
      </c>
      <c r="TF5" s="40" t="str">
        <f>IF(SUM(SJ5,SN5,SR5)&gt;0,SUM(SJ5,SN5,SR5),"")</f>
        <v/>
      </c>
      <c r="TG5" s="40" t="str">
        <f>IF(SUM(TD5,TE5)&gt;0,SUM(TD5,TE5),"")</f>
        <v/>
      </c>
      <c r="TH5" s="40" t="str">
        <f>IF(SUM(SV5,SZ5)&gt;0,SUM(SV5,SZ5),"")</f>
        <v/>
      </c>
      <c r="TI5" s="40" t="str">
        <f>IF(SUM(SU5:SV5,SX5:SZ5,TB5)-SUM(SW5,TA5)&gt;0,SUM(SU5:SV5,SX5:SZ5,TB5)-SUM(SW5,TA5),"")</f>
        <v/>
      </c>
      <c r="TJ5" s="40" t="str">
        <f>IF(SUM(TD5,TE5,TI5)&gt;0,SUM(TD5,TE5,TI5),"")</f>
        <v/>
      </c>
      <c r="TK5" s="26">
        <f>IF($CU5="P",CA5,(CA5+AX5)/2)</f>
        <v>18.899999999999999</v>
      </c>
      <c r="TL5" s="26">
        <f>IF($CU5="P",CB5,(CB5+AY5)/2)</f>
        <v>6.8</v>
      </c>
      <c r="TM5" s="26">
        <f>IF($CU5="P",CC5,(CC5+AZ5)/2)</f>
        <v>0</v>
      </c>
      <c r="TN5" s="26">
        <f>IF($CU5="P",CD5,(CD5+BA5)/2)</f>
        <v>0.3</v>
      </c>
      <c r="TO5" s="26">
        <f>IF($CU5="P",CE5,(CE5+BB5)/2)</f>
        <v>18.55</v>
      </c>
      <c r="TP5" s="26">
        <f>IF($CU5="P",CF5,(CF5+BC5)/2)</f>
        <v>6.4</v>
      </c>
      <c r="TQ5" s="26">
        <f>IF($CU5="P",CG5,(CG5+BD5)/2)</f>
        <v>0.3</v>
      </c>
      <c r="TR5" s="26">
        <f>IF($CU5="P",CH5,(CH5+BE5)/2)</f>
        <v>0</v>
      </c>
      <c r="TS5" s="26">
        <f>IF($CU5="P",CI5,(CI5+BF5)/2)</f>
        <v>18.299999999999997</v>
      </c>
      <c r="TT5" s="26">
        <f>IF($CU5="P",CJ5,(CJ5+BG5)/2)</f>
        <v>5.6</v>
      </c>
      <c r="TU5" s="26">
        <f>IF($CU5="P",CK5,(CK5+BH5)/2)</f>
        <v>0.6</v>
      </c>
      <c r="TV5" s="26">
        <f>IF($CU5="P",CL5,(CL5+BI5)/2)</f>
        <v>0.3</v>
      </c>
      <c r="TW5" s="26">
        <f>IF($CU5="P",CM5,(CM5+BJ5)/2)</f>
        <v>18.899999999999999</v>
      </c>
      <c r="TX5" s="26">
        <f>IF($CU5="P",CN5,(CN5+BK5)/2)</f>
        <v>6.8</v>
      </c>
      <c r="TY5" s="26">
        <f>IF($CU5="P",CO5,(CO5+BL5)/2)</f>
        <v>0</v>
      </c>
      <c r="TZ5" s="26">
        <f>IF($CU5="P",CP5,(CP5+BM5)/2)</f>
        <v>0.3</v>
      </c>
      <c r="UA5" s="26">
        <f>IF($CU5="P",CQ5,(CQ5+BN5)/2)</f>
        <v>18.95</v>
      </c>
      <c r="UB5" s="26">
        <f>IF($CU5="P",CR5,(CR5+BO5)/2)</f>
        <v>6.4</v>
      </c>
      <c r="UC5" s="26">
        <f>IF($CU5="P",CS5,(CS5+BP5)/2)</f>
        <v>0</v>
      </c>
      <c r="UD5" s="26">
        <f>IF($CU5="P",CT5,(CT5+BQ5)/2)</f>
        <v>0</v>
      </c>
      <c r="UE5" s="28" t="s">
        <v>55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92</v>
      </c>
      <c r="C6" s="4" t="s">
        <v>5</v>
      </c>
      <c r="D6" s="4">
        <v>1999</v>
      </c>
      <c r="E6" s="9">
        <f>SUM(J6:R6)+SUM(J6:N6)*0.0000001+SUM(J6)*0.0000000000001</f>
        <v>175.00001243000494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,AND(QY6&gt;=RF$24,QZ6&gt;=RF$28,QY6&lt;&gt;""),AND(RD6&gt;=RF$24,RE6&gt;=RF$28,RD6&lt;&gt;""),AND(SA6&gt;=SH$24,SB6&gt;=SH$28,SA6&lt;&gt;""),AND(SF6&gt;=SH$24,SG6&gt;=SH$28,SF6&lt;&gt;""),AND(TC6&gt;=TJ$24,TD6&gt;=TJ$28,TC6&lt;&gt;""),AND(TI6&gt;=TJ$24,TJ6&gt;=TJ$28,TI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,AND(QZ6&gt;=RF$28,QZ6&lt;&gt;""),AND(RE6&gt;=RF$28,RE6&lt;&gt;""),AND(SB6&gt;=SH$28,SB6&lt;&gt;""),AND(SG6&gt;=SH$28,SG6&lt;&gt;""),AND(TD6&gt;=TJ$28,TD6&lt;&gt;""),AND(TJ6&gt;=TJ$28,TJ6&lt;&gt;"")),"P","")</f>
        <v>P</v>
      </c>
      <c r="H6" s="36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,AND(RB6&gt;=RF$26,RC6&gt;=RF$30,RB6&lt;&gt;""),AND(SD6&gt;=SH$26,SE6&gt;=SH$30,SD6&lt;&gt;""),AND(TF6&gt;=TJ$26,TG6&gt;=TJ$30,TF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,AND(RB6&gt;=RF$25,RC6&gt;=RF$29,RB6&lt;&gt;""),AND(SD6&gt;=SH$25,SE6&gt;=SH$29,SD6&lt;&gt;""),AND(TF6&gt;=TJ$25,TG6&gt;=TJ$29,TF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7"/>
      <c r="AP6" s="40">
        <f>IF(SUM(V6,Z6)&gt;0,SUM(V6,Z6),"")</f>
        <v>13.6</v>
      </c>
      <c r="AQ6" s="40">
        <f>IF(SUM(U6:V6,X6:Z6,AB6)-W6-AA6&gt;0,SUM(U6:V6,X6:Z6,AB6)-W6-AA6,"")</f>
        <v>49.8</v>
      </c>
      <c r="AR6" s="40">
        <f>IF(SUM(AC6:AD6,AF6)-AE6&gt;0,SUM(AC6:AD6,AF6)-AE6,"")</f>
        <v>25.4</v>
      </c>
      <c r="AS6" s="40">
        <f>IF(SUM(V6,Z6,AD6)&gt;0,SUM(V6,Z6,AD6),"")</f>
        <v>20</v>
      </c>
      <c r="AT6" s="40">
        <f>IF(SUM(AQ6,AR6)&gt;0,SUM(AQ6,AR6),"")</f>
        <v>75.199999999999989</v>
      </c>
      <c r="AU6" s="40">
        <f>IF(SUM(AH6,AL6)&gt;0,SUM(AH6,AL6),"")</f>
        <v>12.8</v>
      </c>
      <c r="AV6" s="40">
        <f>IF(SUM(AG6:AH6,AJ6:AL6,AN6)-SUM(AI6,AM6)&gt;0,SUM(AG6:AH6,AJ6:AL6,AN6)-SUM(AI6,AM6),"")</f>
        <v>50.599999999999994</v>
      </c>
      <c r="AW6" s="40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8" t="s">
        <v>55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7"/>
      <c r="CV6" s="40">
        <f>IF(SUM(CB6,CF6)&gt;0,SUM(CB6,CF6),"")</f>
        <v>6.8</v>
      </c>
      <c r="CW6" s="40">
        <f>IF(SUM(CA6:CB6,CD6:CF6,CH6)-CC6-CG6&gt;0,SUM(CA6:CB6,CD6:CF6,CH6)-CC6-CG6,"")</f>
        <v>42.2</v>
      </c>
      <c r="CX6" s="40">
        <f>IF(SUM(CI6:CJ6,CL6)-CK6&gt;0,SUM(CI6:CJ6,CL6)-CK6,"")</f>
        <v>24.8</v>
      </c>
      <c r="CY6" s="40">
        <f>IF(SUM(CB6,CF6,CJ6)&gt;0,SUM(CB6,CF6,CJ6),"")</f>
        <v>12.8</v>
      </c>
      <c r="CZ6" s="40">
        <f>IF(SUM(CW6,CX6)&gt;0,SUM(CW6,CX6),"")</f>
        <v>67</v>
      </c>
      <c r="DA6" s="40" t="str">
        <f>IF(SUM(CN6,CR6)&gt;0,SUM(CN6,CR6),"")</f>
        <v/>
      </c>
      <c r="DB6" s="40" t="str">
        <f>IF(SUM(CM6:CN6,CP6:CR6,CT6)-SUM(CO6,CS6)&gt;0,SUM(CM6:CN6,CP6:CR6,CT6)-SUM(CO6,CS6),"")</f>
        <v/>
      </c>
      <c r="DC6" s="40">
        <f>IF(SUM(CW6,CX6,DB6)&gt;0,SUM(CW6,CX6,DB6),"")</f>
        <v>67</v>
      </c>
      <c r="DD6" s="51">
        <f>IF(MAX(EB6,FD6,GF6,HH6,IJ6,JL6,KN6,LP6,MR6,NT6,OV6,PX6,QZ6,SB6,TD6)-IF(L6="",0,L6)&gt;0.001,MAX(EB6,FD6,GF6,HH6,IJ6,JL6,KN6,LP6,MR6,NT6,OV6,PX6,QZ6,SB6,TD6)-IF(L6="",0,L6),"")</f>
        <v>0.10000000000000142</v>
      </c>
      <c r="DE6" s="51" t="str">
        <f>IF(MAX(EC6,FE6,GG6,HI6,IK6,JM6,KO6,LQ6,MS6,NU6,OW6,PY6,RA6,SC6,TE6)-IF(N6="",0,N6)&gt;0.001,MAX(EC6,FE6,GG6,HI6,IK6,JM6,KO6,LQ6,MS6,NU6,OW6,PY6,RA6,SC6,TE6)-IF(N6="",0,N6),"")</f>
        <v/>
      </c>
      <c r="DF6" s="51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IF(SUM(EB6,EC6,EG6)&gt;0,SUM(EB6,EC6,EG6),"")</f>
        <v/>
      </c>
      <c r="EI6" s="18">
        <v>17.2</v>
      </c>
      <c r="EJ6" s="18">
        <v>4</v>
      </c>
      <c r="EK6" s="18">
        <v>0</v>
      </c>
      <c r="EL6" s="18">
        <v>0</v>
      </c>
      <c r="EM6" s="18">
        <v>17.3</v>
      </c>
      <c r="EN6" s="18">
        <v>2.8</v>
      </c>
      <c r="EO6" s="18">
        <v>0</v>
      </c>
      <c r="EP6" s="18">
        <v>0</v>
      </c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>
        <f>IF(SUM(EJ6,EN6)&gt;0,SUM(EJ6,EN6),"")</f>
        <v>6.8</v>
      </c>
      <c r="FD6" s="11">
        <f>IF(SUM(EI6:EJ6,EL6:EN6,EP6)-EK6-EO6&gt;0,SUM(EI6:EJ6,EL6:EN6,EP6)-EK6-EO6,"")</f>
        <v>41.3</v>
      </c>
      <c r="FE6" s="11" t="str">
        <f>IF(SUM(EQ6:ER6,ET6)-ES6&gt;0,SUM(EQ6:ER6,ET6)-ES6,"")</f>
        <v/>
      </c>
      <c r="FF6" s="11">
        <f>IF(SUM(EJ6,EN6,ER6)&gt;0,SUM(EJ6,EN6,ER6),"")</f>
        <v>6.8</v>
      </c>
      <c r="FG6" s="11">
        <f>IF(SUM(FD6,FE6)&gt;0,SUM(FD6,FE6),"")</f>
        <v>41.3</v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>
        <f>IF(SUM(FD6,FE6,FI6)&gt;0,SUM(FD6,FE6,FI6),"")</f>
        <v>41.3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IF(SUM(GF6,GG6,GK6)&gt;0,SUM(GF6,GG6,GK6),"")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>
        <v>18.7</v>
      </c>
      <c r="IB6" s="17">
        <v>6</v>
      </c>
      <c r="IC6" s="17">
        <v>0</v>
      </c>
      <c r="ID6" s="17">
        <v>0</v>
      </c>
      <c r="IE6" s="17">
        <v>18.8</v>
      </c>
      <c r="IF6" s="17">
        <v>5.6</v>
      </c>
      <c r="IG6" s="17">
        <v>0</v>
      </c>
      <c r="IH6" s="17">
        <v>0</v>
      </c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>
        <f>IF(SUM(IB6,IF6)&gt;0,SUM(IB6,IF6),"")</f>
        <v>11.6</v>
      </c>
      <c r="IO6" s="40">
        <f>IF(SUM(IA6:IB6,ID6:IF6,IH6)-SUM(IC6,IG6)&gt;0,SUM(IA6:IB6,ID6:IF6,IH6)-SUM(IC6,IG6),"")</f>
        <v>49.1</v>
      </c>
      <c r="IP6" s="40">
        <f>IF(SUM(IJ6,IK6,IO6)&gt;0,SUM(IJ6,IK6,IO6),"")</f>
        <v>49.1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>
        <v>19</v>
      </c>
      <c r="JT6" s="17">
        <v>6.4</v>
      </c>
      <c r="JU6" s="17">
        <v>0</v>
      </c>
      <c r="JV6" s="17">
        <v>0</v>
      </c>
      <c r="JW6" s="17">
        <v>18.399999999999999</v>
      </c>
      <c r="JX6" s="17">
        <v>6</v>
      </c>
      <c r="JY6" s="17">
        <v>0.6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>IF(SUM(JT6,JX6)&gt;0,SUM(JT6,JX6),"")</f>
        <v>12.4</v>
      </c>
      <c r="KN6" s="40">
        <f>IF(SUM(JS6:JT6,JV6:JX6,JZ6)-JU6-JY6&gt;0,SUM(JS6:JT6,JV6:JX6,JZ6)-JU6-JY6,"")</f>
        <v>49.199999999999996</v>
      </c>
      <c r="KO6" s="40" t="str">
        <f>IF(SUM(KA6:KB6,KD6)-KC6&gt;0,SUM(KA6:KB6,KD6)-KC6,"")</f>
        <v/>
      </c>
      <c r="KP6" s="40">
        <f>IF(SUM(JT6,JX6,KB6)&gt;0,SUM(JT6,JX6,KB6),"")</f>
        <v>12.4</v>
      </c>
      <c r="KQ6" s="40">
        <f>IF(SUM(KN6,KO6)&gt;0,SUM(KN6,KO6),"")</f>
        <v>49.199999999999996</v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>
        <f>IF(SUM(KN6,KO6,KS6)&gt;0,SUM(KN6,KO6,KS6),"")</f>
        <v>49.199999999999996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0" t="str">
        <f>IF(SUM(QF6,QJ6)&gt;0,SUM(QF6,QJ6),"")</f>
        <v/>
      </c>
      <c r="QZ6" s="40" t="str">
        <f>IF(SUM(QE6:QF6,QH6:QJ6,QL6)-QG6-QK6&gt;0,SUM(QE6:QF6,QH6:QJ6,QL6)-QG6-QK6,"")</f>
        <v/>
      </c>
      <c r="RA6" s="40" t="str">
        <f>IF(SUM(QM6:QN6,QP6)-QO6&gt;0,SUM(QM6:QN6,QP6)-QO6,"")</f>
        <v/>
      </c>
      <c r="RB6" s="40" t="str">
        <f>IF(SUM(QF6,QJ6,QN6)&gt;0,SUM(QF6,QJ6,QN6),"")</f>
        <v/>
      </c>
      <c r="RC6" s="40" t="str">
        <f>IF(SUM(QZ6,RA6)&gt;0,SUM(QZ6,RA6),"")</f>
        <v/>
      </c>
      <c r="RD6" s="40" t="str">
        <f>IF(SUM(QR6,QV6)&gt;0,SUM(QR6,QV6),"")</f>
        <v/>
      </c>
      <c r="RE6" s="40" t="str">
        <f>IF(SUM(QQ6:QR6,QT6:QV6,QX6)-SUM(QS6,QW6)&gt;0,SUM(QQ6:QR6,QT6:QV6,QX6)-SUM(QS6,QW6),"")</f>
        <v/>
      </c>
      <c r="RF6" s="40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0" t="str">
        <f>IF(SUM(SJ6,SN6)&gt;0,SUM(SJ6,SN6),"")</f>
        <v/>
      </c>
      <c r="TD6" s="40" t="str">
        <f>IF(SUM(SI6:SJ6,SL6:SN6,SP6)-SK6-SO6&gt;0,SUM(SI6:SJ6,SL6:SN6,SP6)-SK6-SO6,"")</f>
        <v/>
      </c>
      <c r="TE6" s="40" t="str">
        <f>IF(SUM(SQ6:SR6,ST6)-SS6&gt;0,SUM(SQ6:SR6,ST6)-SS6,"")</f>
        <v/>
      </c>
      <c r="TF6" s="40" t="str">
        <f>IF(SUM(SJ6,SN6,SR6)&gt;0,SUM(SJ6,SN6,SR6),"")</f>
        <v/>
      </c>
      <c r="TG6" s="40" t="str">
        <f>IF(SUM(TD6,TE6)&gt;0,SUM(TD6,TE6),"")</f>
        <v/>
      </c>
      <c r="TH6" s="40" t="str">
        <f>IF(SUM(SV6,SZ6)&gt;0,SUM(SV6,SZ6),"")</f>
        <v/>
      </c>
      <c r="TI6" s="40" t="str">
        <f>IF(SUM(SU6:SV6,SX6:SZ6,TB6)-SUM(SW6,TA6)&gt;0,SUM(SU6:SV6,SX6:SZ6,TB6)-SUM(SW6,TA6),"")</f>
        <v/>
      </c>
      <c r="TJ6" s="40" t="str">
        <f>IF(SUM(TD6,TE6,TI6)&gt;0,SUM(TD6,TE6,TI6),"")</f>
        <v/>
      </c>
      <c r="TK6" s="26">
        <f>IF($CU6="P",CA6,(CA6+AX6)/2)</f>
        <v>18.200000000000003</v>
      </c>
      <c r="TL6" s="26">
        <f>IF($CU6="P",CB6,(CB6+AY6)/2)</f>
        <v>5.0999999999999996</v>
      </c>
      <c r="TM6" s="26">
        <f>IF($CU6="P",CC6,(CC6+AZ6)/2)</f>
        <v>0.15</v>
      </c>
      <c r="TN6" s="26">
        <f>IF($CU6="P",CD6,(CD6+BA6)/2)</f>
        <v>0.22499999999999998</v>
      </c>
      <c r="TO6" s="26">
        <f>IF($CU6="P",CE6,(CE6+BB6)/2)</f>
        <v>17.75</v>
      </c>
      <c r="TP6" s="26">
        <f>IF($CU6="P",CF6,(CF6+BC6)/2)</f>
        <v>4.5</v>
      </c>
      <c r="TQ6" s="26">
        <f>IF($CU6="P",CG6,(CG6+BD6)/2)</f>
        <v>0.05</v>
      </c>
      <c r="TR6" s="26">
        <f>IF($CU6="P",CH6,(CH6+BE6)/2)</f>
        <v>7.4999999999999997E-2</v>
      </c>
      <c r="TS6" s="26">
        <f>IF($CU6="P",CI6,(CI6+BF6)/2)</f>
        <v>18.8</v>
      </c>
      <c r="TT6" s="26">
        <f>IF($CU6="P",CJ6,(CJ6+BG6)/2)</f>
        <v>6.1</v>
      </c>
      <c r="TU6" s="26">
        <f>IF($CU6="P",CK6,(CK6+BH6)/2)</f>
        <v>0.2</v>
      </c>
      <c r="TV6" s="26">
        <f>IF($CU6="P",CL6,(CL6+BI6)/2)</f>
        <v>7.4999999999999997E-2</v>
      </c>
      <c r="TW6" s="26">
        <f>IF($CU6="P",CM6,(CM6+BJ6)/2)</f>
        <v>9.3000000000000007</v>
      </c>
      <c r="TX6" s="26">
        <f>IF($CU6="P",CN6,(CN6+BK6)/2)</f>
        <v>3</v>
      </c>
      <c r="TY6" s="26">
        <f>IF($CU6="P",CO6,(CO6+BL6)/2)</f>
        <v>0.15</v>
      </c>
      <c r="TZ6" s="26">
        <f>IF($CU6="P",CP6,(CP6+BM6)/2)</f>
        <v>0.15</v>
      </c>
      <c r="UA6" s="26">
        <f>IF($CU6="P",CQ6,(CQ6+BN6)/2)</f>
        <v>9.4</v>
      </c>
      <c r="UB6" s="26">
        <f>IF($CU6="P",CR6,(CR6+BO6)/2)</f>
        <v>3.2</v>
      </c>
      <c r="UC6" s="26">
        <f>IF($CU6="P",CS6,(CS6+BP6)/2)</f>
        <v>0.25</v>
      </c>
      <c r="UD6" s="26">
        <f>IF($CU6="P",CT6,(CT6+BQ6)/2)</f>
        <v>7.4999999999999997E-2</v>
      </c>
      <c r="UE6" s="28" t="s">
        <v>55</v>
      </c>
      <c r="UF6" s="11">
        <f>IF(SUM(TL6,TP6)&gt;0,SUM(TL6,TP6),"")</f>
        <v>9.6</v>
      </c>
      <c r="UG6" s="11">
        <f>IF(SUM(TK6:TL6,TN6:TP6,TR6)-TM6-TQ6&gt;0,SUM(TK6:TL6,TN6:TP6,TR6)-TM6-TQ6,"")</f>
        <v>45.650000000000013</v>
      </c>
      <c r="UH6" s="11">
        <f>IF(SUM(TS6:TT6,TV6)-TU6&gt;0,SUM(TS6:TT6,TV6)-TU6,"")</f>
        <v>24.774999999999999</v>
      </c>
      <c r="UI6" s="11">
        <f>IF(SUM(TL6,TP6,TT6)&gt;0,SUM(TL6,TP6,TT6),"")</f>
        <v>15.7</v>
      </c>
      <c r="UJ6" s="11">
        <f>IF(SUM(UG6,UH6)&gt;0,SUM(UG6,UH6),"")</f>
        <v>70.425000000000011</v>
      </c>
      <c r="UK6" s="11">
        <f>IF(SUM(TX6,UB6)&gt;0,SUM(TX6,UB6),"")</f>
        <v>6.2</v>
      </c>
      <c r="UL6" s="11">
        <f>IF(SUM(TW6:TX6,TZ6:UB6,UD6)-SUM(TY6,UC6)&gt;0,SUM(TW6:TX6,TZ6:UB6,UD6)-SUM(TY6,UC6),"")</f>
        <v>24.725000000000001</v>
      </c>
      <c r="UM6" s="11">
        <f>IF(SUM(UG6,UH6,UL6)&gt;0,SUM(UG6,UH6,UL6),"")</f>
        <v>95.15</v>
      </c>
    </row>
    <row r="7" spans="1:559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82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,AND(QY7&gt;=RF$24,QZ7&gt;=RF$28,QY7&lt;&gt;""),AND(RD7&gt;=RF$24,RE7&gt;=RF$28,RD7&lt;&gt;""),AND(SA7&gt;=SH$24,SB7&gt;=SH$28,SA7&lt;&gt;""),AND(SF7&gt;=SH$24,SG7&gt;=SH$28,SF7&lt;&gt;""),AND(TC7&gt;=TJ$24,TD7&gt;=TJ$28,TC7&lt;&gt;""),AND(TI7&gt;=TJ$24,TJ7&gt;=TJ$28,TI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,AND(QZ7&gt;=RF$28,QZ7&lt;&gt;""),AND(RE7&gt;=RF$28,RE7&lt;&gt;""),AND(SB7&gt;=SH$28,SB7&lt;&gt;""),AND(SG7&gt;=SH$28,SG7&lt;&gt;""),AND(TD7&gt;=TJ$28,TD7&lt;&gt;""),AND(TJ7&gt;=TJ$28,TJ7&lt;&gt;"")),"P","")</f>
        <v>P</v>
      </c>
      <c r="H7" s="36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,AND(RB7&gt;=RF$26,RC7&gt;=RF$30,RB7&lt;&gt;""),AND(SD7&gt;=SH$26,SE7&gt;=SH$30,SD7&lt;&gt;""),AND(TF7&gt;=TJ$26,TG7&gt;=TJ$30,TF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,AND(RB7&gt;=RF$25,RC7&gt;=RF$29,RB7&lt;&gt;""),AND(SD7&gt;=SH$25,SE7&gt;=SH$29,SD7&lt;&gt;""),AND(TF7&gt;=TJ$25,TG7&gt;=TJ$29,TF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7"/>
      <c r="AP7" s="40">
        <f>IF(SUM(V7,Z7)&gt;0,SUM(V7,Z7),"")</f>
        <v>11.2</v>
      </c>
      <c r="AQ7" s="40">
        <f>IF(SUM(U7:V7,X7:Z7,AB7)-W7-AA7&gt;0,SUM(U7:V7,X7:Z7,AB7)-W7-AA7,"")</f>
        <v>48.300000000000004</v>
      </c>
      <c r="AR7" s="40">
        <f>IF(SUM(AC7:AD7,AF7)-AE7&gt;0,SUM(AC7:AD7,AF7)-AE7,"")</f>
        <v>24.700000000000003</v>
      </c>
      <c r="AS7" s="40">
        <f>IF(SUM(V7,Z7,AD7)&gt;0,SUM(V7,Z7,AD7),"")</f>
        <v>17.600000000000001</v>
      </c>
      <c r="AT7" s="40">
        <f>IF(SUM(AQ7,AR7)&gt;0,SUM(AQ7,AR7),"")</f>
        <v>73</v>
      </c>
      <c r="AU7" s="40">
        <f>IF(SUM(AH7,AL7)&gt;0,SUM(AH7,AL7),"")</f>
        <v>13.2</v>
      </c>
      <c r="AV7" s="40">
        <f>IF(SUM(AG7:AH7,AJ7:AL7,AN7)-SUM(AI7,AM7)&gt;0,SUM(AG7:AH7,AJ7:AL7,AN7)-SUM(AI7,AM7),"")</f>
        <v>49.7</v>
      </c>
      <c r="AW7" s="40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8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7"/>
      <c r="CV7" s="40">
        <f>IF(SUM(CB7,CF7)&gt;0,SUM(CB7,CF7),"")</f>
        <v>12.4</v>
      </c>
      <c r="CW7" s="40">
        <f>IF(SUM(CA7:CB7,CD7:CF7,CH7)-CC7-CG7&gt;0,SUM(CA7:CB7,CD7:CF7,CH7)-CC7-CG7,"")</f>
        <v>48.3</v>
      </c>
      <c r="CX7" s="40">
        <f>IF(SUM(CI7:CJ7,CL7)-CK7&gt;0,SUM(CI7:CJ7,CL7)-CK7,"")</f>
        <v>23.2</v>
      </c>
      <c r="CY7" s="40">
        <f>IF(SUM(CB7,CF7,CJ7)&gt;0,SUM(CB7,CF7,CJ7),"")</f>
        <v>17.600000000000001</v>
      </c>
      <c r="CZ7" s="40">
        <f>IF(SUM(CW7,CX7)&gt;0,SUM(CW7,CX7),"")</f>
        <v>71.5</v>
      </c>
      <c r="DA7" s="40">
        <f>IF(SUM(CN7,CR7)&gt;0,SUM(CN7,CR7),"")</f>
        <v>12.4</v>
      </c>
      <c r="DB7" s="40">
        <f>IF(SUM(CM7:CN7,CP7:CR7,CT7)-SUM(CO7,CS7)&gt;0,SUM(CM7:CN7,CP7:CR7,CT7)-SUM(CO7,CS7),"")</f>
        <v>49.5</v>
      </c>
      <c r="DC7" s="40">
        <f>IF(SUM(CW7,CX7,DB7)&gt;0,SUM(CW7,CX7,DB7),"")</f>
        <v>121</v>
      </c>
      <c r="DD7" s="51">
        <f>IF(MAX(EB7,FD7,GF7,HH7,IJ7,JL7,KN7,LP7,MR7,NT7,OV7,PX7,QZ7,SB7,TD7)-IF(L7="",0,L7)&gt;0.001,MAX(EB7,FD7,GF7,HH7,IJ7,JL7,KN7,LP7,MR7,NT7,OV7,PX7,QZ7,SB7,TD7)-IF(L7="",0,L7),"")</f>
        <v>1.1000000000000014</v>
      </c>
      <c r="DE7" s="51" t="str">
        <f>IF(MAX(EC7,FE7,GG7,HI7,IK7,JM7,KO7,LQ7,MS7,NU7,OW7,PY7,RA7,SC7,TE7)-IF(N7="",0,N7)&gt;0.001,MAX(EC7,FE7,GG7,HI7,IK7,JM7,KO7,LQ7,MS7,NU7,OW7,PY7,RA7,SC7,TE7)-IF(N7="",0,N7),"")</f>
        <v/>
      </c>
      <c r="DF7" s="51" t="str">
        <f>IF(MAX(EG7,FI7,GK7,HM7,IO7,JQ7,KS7,LU7,MW7,NY7,PA7,QC7,RE7,SG7,TI7)-IF(P7="",0,P7)&gt;0.001,MAX(EG7,FI7,GK7,HM7,IO7,JQ7,KS7,LU7,MW7,NY7,PA7,QC7,RE7,SG7,TI7)-IF(P7="",0,P7),"")</f>
        <v/>
      </c>
      <c r="DG7" s="17">
        <v>18.100000000000001</v>
      </c>
      <c r="DH7" s="17">
        <v>6.4</v>
      </c>
      <c r="DI7" s="17">
        <v>0</v>
      </c>
      <c r="DJ7" s="17">
        <v>0</v>
      </c>
      <c r="DK7" s="17">
        <v>18.3</v>
      </c>
      <c r="DL7" s="17">
        <v>5.2</v>
      </c>
      <c r="DM7" s="17">
        <v>0.8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>
        <f>IF(SUM(DH7,DL7)&gt;0,SUM(DH7,DL7),"")</f>
        <v>11.600000000000001</v>
      </c>
      <c r="EB7" s="40">
        <f>IF(SUM(DG7:DH7,DJ7:DL7,DN7)-DI7-DM7&gt;0,SUM(DG7:DH7,DJ7:DL7,DN7)-DI7-DM7,"")</f>
        <v>47.2</v>
      </c>
      <c r="EC7" s="40" t="str">
        <f>IF(SUM(DO7:DP7,DR7)-DQ7&gt;0,SUM(DO7:DP7,DR7)-DQ7,"")</f>
        <v/>
      </c>
      <c r="ED7" s="40">
        <f>IF(SUM(DH7,DL7,DP7)&gt;0,SUM(DH7,DL7,DP7),"")</f>
        <v>11.600000000000001</v>
      </c>
      <c r="EE7" s="40">
        <f>IF(SUM(EB7,EC7)&gt;0,SUM(EB7,EC7),"")</f>
        <v>47.2</v>
      </c>
      <c r="EF7" s="40" t="str">
        <f>IF(SUM(DT7,DX7)&gt;0,SUM(DT7,DX7),"")</f>
        <v/>
      </c>
      <c r="EG7" s="40" t="str">
        <f>IF(SUM(DS7:DT7,DV7:DX7,DZ7)-SUM(DU7,DY7)&gt;0,SUM(DS7:DT7,DV7:DX7,DZ7)-SUM(DU7,DY7),"")</f>
        <v/>
      </c>
      <c r="EH7" s="40">
        <f>IF(SUM(EB7,EC7,EG7)&gt;0,SUM(EB7,EC7,EG7),"")</f>
        <v>47.2</v>
      </c>
      <c r="EI7" s="18">
        <v>18.399999999999999</v>
      </c>
      <c r="EJ7" s="18">
        <v>7.2</v>
      </c>
      <c r="EK7" s="18">
        <v>0</v>
      </c>
      <c r="EL7" s="18">
        <v>0</v>
      </c>
      <c r="EM7" s="18">
        <v>18.399999999999999</v>
      </c>
      <c r="EN7" s="18">
        <v>6</v>
      </c>
      <c r="EO7" s="18">
        <v>0.6</v>
      </c>
      <c r="EP7" s="18">
        <v>0</v>
      </c>
      <c r="EQ7" s="18">
        <v>18.100000000000001</v>
      </c>
      <c r="ER7" s="18">
        <v>6</v>
      </c>
      <c r="ES7" s="18">
        <v>0</v>
      </c>
      <c r="ET7" s="18">
        <v>0</v>
      </c>
      <c r="EU7" s="18">
        <v>18.399999999999999</v>
      </c>
      <c r="EV7" s="18">
        <v>6.4</v>
      </c>
      <c r="EW7" s="18">
        <v>0</v>
      </c>
      <c r="EX7" s="18">
        <v>0</v>
      </c>
      <c r="EY7" s="18"/>
      <c r="EZ7" s="18"/>
      <c r="FA7" s="18"/>
      <c r="FB7" s="18"/>
      <c r="FC7" s="11">
        <f>IF(SUM(EJ7,EN7)&gt;0,SUM(EJ7,EN7),"")</f>
        <v>13.2</v>
      </c>
      <c r="FD7" s="11">
        <f>IF(SUM(EI7:EJ7,EL7:EN7,EP7)-EK7-EO7&gt;0,SUM(EI7:EJ7,EL7:EN7,EP7)-EK7-EO7,"")</f>
        <v>49.4</v>
      </c>
      <c r="FE7" s="11">
        <f>IF(SUM(EQ7:ER7,ET7)-ES7&gt;0,SUM(EQ7:ER7,ET7)-ES7,"")</f>
        <v>24.1</v>
      </c>
      <c r="FF7" s="11">
        <f>IF(SUM(EJ7,EN7,ER7)&gt;0,SUM(EJ7,EN7,ER7),"")</f>
        <v>19.2</v>
      </c>
      <c r="FG7" s="11">
        <f>IF(SUM(FD7,FE7)&gt;0,SUM(FD7,FE7),"")</f>
        <v>73.5</v>
      </c>
      <c r="FH7" s="11">
        <f>IF(SUM(EV7,EZ7)&gt;0,SUM(EV7,EZ7),"")</f>
        <v>6.4</v>
      </c>
      <c r="FI7" s="11">
        <f>IF(SUM(EU7:EV7,EX7:EZ7,FB7)-SUM(EW7,FA7)&gt;0,SUM(EU7:EV7,EX7:EZ7,FB7)-SUM(EW7,FA7),"")</f>
        <v>24.799999999999997</v>
      </c>
      <c r="FJ7" s="11">
        <f>IF(SUM(FD7,FE7,FI7)&gt;0,SUM(FD7,FE7,FI7),"")</f>
        <v>98.3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0" t="str">
        <f>IF(SUM(QF7,QJ7)&gt;0,SUM(QF7,QJ7),"")</f>
        <v/>
      </c>
      <c r="QZ7" s="40" t="str">
        <f>IF(SUM(QE7:QF7,QH7:QJ7,QL7)-QG7-QK7&gt;0,SUM(QE7:QF7,QH7:QJ7,QL7)-QG7-QK7,"")</f>
        <v/>
      </c>
      <c r="RA7" s="40" t="str">
        <f>IF(SUM(QM7:QN7,QP7)-QO7&gt;0,SUM(QM7:QN7,QP7)-QO7,"")</f>
        <v/>
      </c>
      <c r="RB7" s="40" t="str">
        <f>IF(SUM(QF7,QJ7,QN7)&gt;0,SUM(QF7,QJ7,QN7),"")</f>
        <v/>
      </c>
      <c r="RC7" s="40" t="str">
        <f>IF(SUM(QZ7,RA7)&gt;0,SUM(QZ7,RA7),"")</f>
        <v/>
      </c>
      <c r="RD7" s="40" t="str">
        <f>IF(SUM(QR7,QV7)&gt;0,SUM(QR7,QV7),"")</f>
        <v/>
      </c>
      <c r="RE7" s="40" t="str">
        <f>IF(SUM(QQ7:QR7,QT7:QV7,QX7)-SUM(QS7,QW7)&gt;0,SUM(QQ7:QR7,QT7:QV7,QX7)-SUM(QS7,QW7),"")</f>
        <v/>
      </c>
      <c r="RF7" s="40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0" t="str">
        <f>IF(SUM(SJ7,SN7)&gt;0,SUM(SJ7,SN7),"")</f>
        <v/>
      </c>
      <c r="TD7" s="40" t="str">
        <f>IF(SUM(SI7:SJ7,SL7:SN7,SP7)-SK7-SO7&gt;0,SUM(SI7:SJ7,SL7:SN7,SP7)-SK7-SO7,"")</f>
        <v/>
      </c>
      <c r="TE7" s="40" t="str">
        <f>IF(SUM(SQ7:SR7,ST7)-SS7&gt;0,SUM(SQ7:SR7,ST7)-SS7,"")</f>
        <v/>
      </c>
      <c r="TF7" s="40" t="str">
        <f>IF(SUM(SJ7,SN7,SR7)&gt;0,SUM(SJ7,SN7,SR7),"")</f>
        <v/>
      </c>
      <c r="TG7" s="40" t="str">
        <f>IF(SUM(TD7,TE7)&gt;0,SUM(TD7,TE7),"")</f>
        <v/>
      </c>
      <c r="TH7" s="40" t="str">
        <f>IF(SUM(SV7,SZ7)&gt;0,SUM(SV7,SZ7),"")</f>
        <v/>
      </c>
      <c r="TI7" s="40" t="str">
        <f>IF(SUM(SU7:SV7,SX7:SZ7,TB7)-SUM(SW7,TA7)&gt;0,SUM(SU7:SV7,SX7:SZ7,TB7)-SUM(SW7,TA7),"")</f>
        <v/>
      </c>
      <c r="TJ7" s="40" t="str">
        <f>IF(SUM(TD7,TE7,TI7)&gt;0,SUM(TD7,TE7,TI7),"")</f>
        <v/>
      </c>
      <c r="TK7" s="26">
        <f>IF($CU7="P",CA7,(CA7+AX7)/2)</f>
        <v>18.3</v>
      </c>
      <c r="TL7" s="26">
        <f>IF($CU7="P",CB7,(CB7+AY7)/2)</f>
        <v>6.4</v>
      </c>
      <c r="TM7" s="26">
        <f>IF($CU7="P",CC7,(CC7+AZ7)/2)</f>
        <v>0.4</v>
      </c>
      <c r="TN7" s="26">
        <f>IF($CU7="P",CD7,(CD7+BA7)/2)</f>
        <v>0</v>
      </c>
      <c r="TO7" s="26">
        <f>IF($CU7="P",CE7,(CE7+BB7)/2)</f>
        <v>17.899999999999999</v>
      </c>
      <c r="TP7" s="26">
        <f>IF($CU7="P",CF7,(CF7+BC7)/2)</f>
        <v>4.2</v>
      </c>
      <c r="TQ7" s="26">
        <f>IF($CU7="P",CG7,(CG7+BD7)/2)</f>
        <v>0.3</v>
      </c>
      <c r="TR7" s="26">
        <f>IF($CU7="P",CH7,(CH7+BE7)/2)</f>
        <v>0</v>
      </c>
      <c r="TS7" s="26">
        <f>IF($CU7="P",CI7,(CI7+BF7)/2)</f>
        <v>17.350000000000001</v>
      </c>
      <c r="TT7" s="26">
        <f>IF($CU7="P",CJ7,(CJ7+BG7)/2)</f>
        <v>5.2</v>
      </c>
      <c r="TU7" s="26">
        <f>IF($CU7="P",CK7,(CK7+BH7)/2)</f>
        <v>0.7</v>
      </c>
      <c r="TV7" s="26">
        <f>IF($CU7="P",CL7,(CL7+BI7)/2)</f>
        <v>0.3</v>
      </c>
      <c r="TW7" s="26">
        <f>IF($CU7="P",CM7,(CM7+BJ7)/2)</f>
        <v>18.45</v>
      </c>
      <c r="TX7" s="26">
        <f>IF($CU7="P",CN7,(CN7+BK7)/2)</f>
        <v>6.4</v>
      </c>
      <c r="TY7" s="26">
        <f>IF($CU7="P",CO7,(CO7+BL7)/2)</f>
        <v>0</v>
      </c>
      <c r="TZ7" s="26">
        <f>IF($CU7="P",CP7,(CP7+BM7)/2)</f>
        <v>0.15</v>
      </c>
      <c r="UA7" s="26">
        <f>IF($CU7="P",CQ7,(CQ7+BN7)/2)</f>
        <v>17.350000000000001</v>
      </c>
      <c r="UB7" s="26">
        <f>IF($CU7="P",CR7,(CR7+BO7)/2)</f>
        <v>5.2</v>
      </c>
      <c r="UC7" s="26">
        <f>IF($CU7="P",CS7,(CS7+BP7)/2)</f>
        <v>0.4</v>
      </c>
      <c r="UD7" s="26">
        <f>IF($CU7="P",CT7,(CT7+BQ7)/2)</f>
        <v>0</v>
      </c>
      <c r="UE7" s="28" t="s">
        <v>55</v>
      </c>
      <c r="UF7" s="11">
        <f>IF(SUM(TL7,TP7)&gt;0,SUM(TL7,TP7),"")</f>
        <v>10.600000000000001</v>
      </c>
      <c r="UG7" s="11">
        <f>IF(SUM(TK7:TL7,TN7:TP7,TR7)-TM7-TQ7&gt;0,SUM(TK7:TL7,TN7:TP7,TR7)-TM7-TQ7,"")</f>
        <v>46.100000000000009</v>
      </c>
      <c r="UH7" s="11">
        <f>IF(SUM(TS7:TT7,TV7)-TU7&gt;0,SUM(TS7:TT7,TV7)-TU7,"")</f>
        <v>22.150000000000002</v>
      </c>
      <c r="UI7" s="11">
        <f>IF(SUM(TL7,TP7,TT7)&gt;0,SUM(TL7,TP7,TT7),"")</f>
        <v>15.8</v>
      </c>
      <c r="UJ7" s="11">
        <f>IF(SUM(UG7,UH7)&gt;0,SUM(UG7,UH7),"")</f>
        <v>68.250000000000014</v>
      </c>
      <c r="UK7" s="11">
        <f>IF(SUM(TX7,UB7)&gt;0,SUM(TX7,UB7),"")</f>
        <v>11.600000000000001</v>
      </c>
      <c r="UL7" s="11">
        <f>IF(SUM(TW7:TX7,TZ7:UB7,UD7)-SUM(TY7,UC7)&gt;0,SUM(TW7:TX7,TZ7:UB7,UD7)-SUM(TY7,UC7),"")</f>
        <v>47.150000000000006</v>
      </c>
      <c r="UM7" s="11">
        <f>IF(SUM(UG7,UH7,UL7)&gt;0,SUM(UG7,UH7,UL7),"")</f>
        <v>115.40000000000002</v>
      </c>
    </row>
    <row r="8" spans="1:559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91</v>
      </c>
      <c r="C8" s="4" t="s">
        <v>6</v>
      </c>
      <c r="D8" s="4">
        <v>2004</v>
      </c>
      <c r="E8" s="9">
        <f>SUM(J8:R8)+SUM(J8:N8)*0.0000001+SUM(J8)*0.0000000000001</f>
        <v>170.70001215000497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,AND(QY8&gt;=RF$24,QZ8&gt;=RF$28,QY8&lt;&gt;""),AND(RD8&gt;=RF$24,RE8&gt;=RF$28,RD8&lt;&gt;""),AND(SA8&gt;=SH$24,SB8&gt;=SH$28,SA8&lt;&gt;""),AND(SF8&gt;=SH$24,SG8&gt;=SH$28,SF8&lt;&gt;""),AND(TC8&gt;=TJ$24,TD8&gt;=TJ$28,TC8&lt;&gt;""),AND(TI8&gt;=TJ$24,TJ8&gt;=TJ$28,TI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,AND(QZ8&gt;=RF$28,QZ8&lt;&gt;""),AND(RE8&gt;=RF$28,RE8&lt;&gt;""),AND(SB8&gt;=SH$28,SB8&lt;&gt;""),AND(SG8&gt;=SH$28,SG8&lt;&gt;""),AND(TD8&gt;=TJ$28,TD8&lt;&gt;""),AND(TJ8&gt;=TJ$28,TJ8&lt;&gt;"")),"P","")</f>
        <v>P</v>
      </c>
      <c r="H8" s="36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,AND(RB8&gt;=RF$26,RC8&gt;=RF$30,RB8&lt;&gt;""),AND(SD8&gt;=SH$26,SE8&gt;=SH$30,SD8&lt;&gt;""),AND(TF8&gt;=TJ$26,TG8&gt;=TJ$30,TF8&lt;&gt;"")),"Excellence",IF(I8="P","Worlds Team",IF(F8="P","National Team","")))))</f>
        <v>Excellence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,AND(RB8&gt;=RF$25,RC8&gt;=RF$29,RB8&lt;&gt;""),AND(SD8&gt;=SH$25,SE8&gt;=SH$29,SD8&lt;&gt;""),AND(TF8&gt;=TJ$25,TG8&gt;=TJ$29,TF8&lt;&gt;"")),"P","")</f>
        <v>P</v>
      </c>
      <c r="J8" s="8">
        <f>IF(COUNT(AQ8,BT8,CW8)&gt;0,LARGE((AQ8,BT8,CW8),1),0)</f>
        <v>49.699999999999996</v>
      </c>
      <c r="K8" s="8" t="str">
        <f>IF(J8=0,"",IF(J8=CW8,$CA$1,IF(J8=BT8,$AX$1,IF(J8=AQ8,$U$1,""))))</f>
        <v>2024 Elite Canada</v>
      </c>
      <c r="L8" s="8">
        <f>IF(COUNT(AQ8,BT8,CW8)&gt;1,LARGE((AQ8,BT8,CW8),2),0)</f>
        <v>48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23.8</v>
      </c>
      <c r="O8" s="8" t="str">
        <f>IF(N8=0,"",IF(N8=CX8,$CA$1,IF(N8=BU8,$AX$1,IF(N8=AR8,$U$1,""))))</f>
        <v>2024 Nationals</v>
      </c>
      <c r="P8" s="8">
        <f>IF(MAX(AV8,BY8,DB8)&gt;0,MAX(AV8,BY8,DB8),0)</f>
        <v>47.5</v>
      </c>
      <c r="Q8" s="8" t="str">
        <f>IF(P8=0,"",IF(P8=DB8,$CA$1,IF(P8=BY8,$AX$1,IF(P8=AV8,$U$1,""))))</f>
        <v>2024 Elite Canada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World Cup POR (July 7)</v>
      </c>
      <c r="U8" s="19">
        <v>18.600000000000001</v>
      </c>
      <c r="V8" s="19">
        <v>6.4</v>
      </c>
      <c r="W8" s="19">
        <v>0</v>
      </c>
      <c r="X8" s="19">
        <v>0</v>
      </c>
      <c r="Y8" s="19">
        <v>18.100000000000001</v>
      </c>
      <c r="Z8" s="19">
        <v>4.4000000000000004</v>
      </c>
      <c r="AA8" s="19">
        <v>0.6</v>
      </c>
      <c r="AB8" s="19">
        <v>0</v>
      </c>
      <c r="AC8" s="19">
        <v>18.100000000000001</v>
      </c>
      <c r="AD8" s="19">
        <v>5.2</v>
      </c>
      <c r="AE8" s="19">
        <v>0.6</v>
      </c>
      <c r="AF8" s="19">
        <v>0</v>
      </c>
      <c r="AG8" s="19">
        <v>18</v>
      </c>
      <c r="AH8" s="19">
        <v>6.4</v>
      </c>
      <c r="AI8" s="19">
        <v>0.6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7"/>
      <c r="AP8" s="40">
        <f>IF(SUM(V8,Z8)&gt;0,SUM(V8,Z8),"")</f>
        <v>10.8</v>
      </c>
      <c r="AQ8" s="40">
        <f>IF(SUM(U8:V8,X8:Z8,AB8)-W8-AA8&gt;0,SUM(U8:V8,X8:Z8,AB8)-W8-AA8,"")</f>
        <v>46.9</v>
      </c>
      <c r="AR8" s="40">
        <f>IF(SUM(AC8:AD8,AF8)-AE8&gt;0,SUM(AC8:AD8,AF8)-AE8,"")</f>
        <v>22.7</v>
      </c>
      <c r="AS8" s="40">
        <f>IF(SUM(V8,Z8,AD8)&gt;0,SUM(V8,Z8,AD8),"")</f>
        <v>16</v>
      </c>
      <c r="AT8" s="40">
        <f>IF(SUM(AQ8,AR8)&gt;0,SUM(AQ8,AR8),"")</f>
        <v>69.599999999999994</v>
      </c>
      <c r="AU8" s="40">
        <f>IF(SUM(AH8,AL8)&gt;0,SUM(AH8,AL8),"")</f>
        <v>6.4</v>
      </c>
      <c r="AV8" s="40">
        <f>IF(SUM(AG8:AH8,AJ8:AL8,AN8)-SUM(AI8,AM8)&gt;0,SUM(AG8:AH8,AJ8:AL8,AN8)-SUM(AI8,AM8),"")</f>
        <v>23.799999999999997</v>
      </c>
      <c r="AW8" s="40">
        <f>IF(SUM(AQ8,AR8,AV8)&gt;0,SUM(AQ8,AR8,AV8),"")</f>
        <v>93.399999999999991</v>
      </c>
      <c r="AX8" s="18">
        <v>18.600000000000001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6.8</v>
      </c>
      <c r="BD8" s="18">
        <v>0.2</v>
      </c>
      <c r="BE8" s="18">
        <v>0.3</v>
      </c>
      <c r="BF8" s="18">
        <v>18.8</v>
      </c>
      <c r="BG8" s="18">
        <v>5.6</v>
      </c>
      <c r="BH8" s="18">
        <v>0.6</v>
      </c>
      <c r="BI8" s="18">
        <v>0</v>
      </c>
      <c r="BJ8" s="18">
        <v>18</v>
      </c>
      <c r="BK8" s="18">
        <v>5.6</v>
      </c>
      <c r="BL8" s="18">
        <v>0.8</v>
      </c>
      <c r="BM8" s="18">
        <v>0</v>
      </c>
      <c r="BN8" s="18">
        <v>18.399999999999999</v>
      </c>
      <c r="BO8" s="18">
        <v>6</v>
      </c>
      <c r="BP8" s="18">
        <v>0</v>
      </c>
      <c r="BQ8" s="18">
        <v>0.3</v>
      </c>
      <c r="BR8" s="28"/>
      <c r="BS8" s="11">
        <f>IF(SUM(AY8,BC8)&gt;0,SUM(AY8,BC8),"")</f>
        <v>13.2</v>
      </c>
      <c r="BT8" s="11">
        <f>IF(SUM(AX8:AY8,BA8:BC8,BE8)-AZ8-BD8&gt;0,SUM(AX8:AY8,BA8:BC8,BE8)-AZ8-BD8,"")</f>
        <v>49.699999999999996</v>
      </c>
      <c r="BU8" s="11">
        <f>IF(SUM(BF8:BG8,BI8)-BH8&gt;0,SUM(BF8:BG8,BI8)-BH8,"")</f>
        <v>23.799999999999997</v>
      </c>
      <c r="BV8" s="11">
        <f>IF(SUM(AY8,BC8,BG8)&gt;0,SUM(AY8,BC8,BG8),"")</f>
        <v>18.799999999999997</v>
      </c>
      <c r="BW8" s="11">
        <f>IF(SUM(BT8,BU8)&gt;0,SUM(BT8,BU8),"")</f>
        <v>73.5</v>
      </c>
      <c r="BX8" s="11">
        <f>IF(SUM(BK8,BO8)&gt;0,SUM(BK8,BO8),"")</f>
        <v>11.6</v>
      </c>
      <c r="BY8" s="11">
        <f>IF(SUM(BJ8:BK8,BM8:BO8,BQ8)-SUM(BL8,BP8)&gt;0,SUM(BJ8:BK8,BM8:BO8,BQ8)-SUM(BL8,BP8),"")</f>
        <v>47.5</v>
      </c>
      <c r="BZ8" s="11">
        <f>IF(SUM(BT8,BU8,BY8)&gt;0,SUM(BT8,BU8,BY8),"")</f>
        <v>121</v>
      </c>
      <c r="CA8" s="19">
        <v>17</v>
      </c>
      <c r="CB8" s="19">
        <v>6.8</v>
      </c>
      <c r="CC8" s="19">
        <v>0.8</v>
      </c>
      <c r="CD8" s="19">
        <v>0.3</v>
      </c>
      <c r="CE8" s="19">
        <v>18.600000000000001</v>
      </c>
      <c r="CF8" s="19">
        <v>6</v>
      </c>
      <c r="CG8" s="19">
        <v>0.2</v>
      </c>
      <c r="CH8" s="19">
        <v>0.3</v>
      </c>
      <c r="CI8" s="19">
        <v>18.399999999999999</v>
      </c>
      <c r="CJ8" s="19">
        <v>5.6</v>
      </c>
      <c r="CK8" s="19">
        <v>0.2</v>
      </c>
      <c r="CL8" s="19">
        <v>0</v>
      </c>
      <c r="CM8" s="19">
        <v>17.600000000000001</v>
      </c>
      <c r="CN8" s="19">
        <v>2.4</v>
      </c>
      <c r="CO8" s="19">
        <v>0</v>
      </c>
      <c r="CP8" s="19">
        <v>0</v>
      </c>
      <c r="CQ8" s="19">
        <v>19.100000000000001</v>
      </c>
      <c r="CR8" s="19">
        <v>5.6</v>
      </c>
      <c r="CS8" s="19">
        <v>0</v>
      </c>
      <c r="CT8" s="19">
        <v>0</v>
      </c>
      <c r="CU8" s="27"/>
      <c r="CV8" s="40">
        <f>IF(SUM(CB8,CF8)&gt;0,SUM(CB8,CF8),"")</f>
        <v>12.8</v>
      </c>
      <c r="CW8" s="40">
        <f>IF(SUM(CA8:CB8,CD8:CF8,CH8)-CC8-CG8&gt;0,SUM(CA8:CB8,CD8:CF8,CH8)-CC8-CG8,"")</f>
        <v>48</v>
      </c>
      <c r="CX8" s="40">
        <f>IF(SUM(CI8:CJ8,CL8)-CK8&gt;0,SUM(CI8:CJ8,CL8)-CK8,"")</f>
        <v>23.8</v>
      </c>
      <c r="CY8" s="40">
        <f>IF(SUM(CB8,CF8,CJ8)&gt;0,SUM(CB8,CF8,CJ8),"")</f>
        <v>18.399999999999999</v>
      </c>
      <c r="CZ8" s="40">
        <f>IF(SUM(CW8,CX8)&gt;0,SUM(CW8,CX8),"")</f>
        <v>71.8</v>
      </c>
      <c r="DA8" s="40">
        <f>IF(SUM(CN8,CR8)&gt;0,SUM(CN8,CR8),"")</f>
        <v>8</v>
      </c>
      <c r="DB8" s="40">
        <f>IF(SUM(CM8:CN8,CP8:CR8,CT8)-SUM(CO8,CS8)&gt;0,SUM(CM8:CN8,CP8:CR8,CT8)-SUM(CO8,CS8),"")</f>
        <v>44.7</v>
      </c>
      <c r="DC8" s="40">
        <f>IF(SUM(CW8,CX8,DB8)&gt;0,SUM(CW8,CX8,DB8),"")</f>
        <v>116.5</v>
      </c>
      <c r="DD8" s="51">
        <f>IF(MAX(EB8,FD8,GF8,HH8,IJ8,JL8,KN8,LP8,MR8,NT8,OV8,PX8,QZ8,SB8,TD8)-IF(L8="",0,L8)&gt;0.001,MAX(EB8,FD8,GF8,HH8,IJ8,JL8,KN8,LP8,MR8,NT8,OV8,PX8,QZ8,SB8,TD8)-IF(L8="",0,L8),"")</f>
        <v>1.7000000000000028</v>
      </c>
      <c r="DE8" s="51" t="str">
        <f>IF(MAX(EC8,FE8,GG8,HI8,IK8,JM8,KO8,LQ8,MS8,NU8,OW8,PY8,RA8,SC8,TE8)-IF(N8="",0,N8)&gt;0.001,MAX(EC8,FE8,GG8,HI8,IK8,JM8,KO8,LQ8,MS8,NU8,OW8,PY8,RA8,SC8,TE8)-IF(N8="",0,N8),"")</f>
        <v/>
      </c>
      <c r="DF8" s="51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0</v>
      </c>
      <c r="FL8" s="17">
        <v>0</v>
      </c>
      <c r="FM8" s="17">
        <v>0</v>
      </c>
      <c r="FN8" s="17">
        <v>0</v>
      </c>
      <c r="FO8" s="17">
        <v>17.399999999999999</v>
      </c>
      <c r="FP8" s="17">
        <v>2.8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>IF(SUM(FL8,FP8)&gt;0,SUM(FL8,FP8),"")</f>
        <v>2.8</v>
      </c>
      <c r="GF8" s="40">
        <f>IF(SUM(FK8:FL8,FN8:FP8,FR8)-FM8-FQ8&gt;0,SUM(FK8:FL8,FN8:FP8,FR8)-FM8-FQ8,"")</f>
        <v>20.2</v>
      </c>
      <c r="GG8" s="40" t="str">
        <f>IF(SUM(FS8:FT8,FV8)-FU8&gt;0,SUM(FS8:FT8,FV8)-FU8,"")</f>
        <v/>
      </c>
      <c r="GH8" s="40">
        <f>IF(SUM(FL8,FP8,FT8)&gt;0,SUM(FL8,FP8,FT8),"")</f>
        <v>2.8</v>
      </c>
      <c r="GI8" s="40">
        <f>IF(SUM(GF8,GG8)&gt;0,SUM(GF8,GG8),"")</f>
        <v>20.2</v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>
        <f>IF(SUM(GF8,GG8,GK8)&gt;0,SUM(GF8,GG8,GK8),"")</f>
        <v>20.2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>
        <v>18.8</v>
      </c>
      <c r="JT8" s="17">
        <v>6.8</v>
      </c>
      <c r="JU8" s="17">
        <v>0.8</v>
      </c>
      <c r="JV8" s="17">
        <v>0</v>
      </c>
      <c r="JW8" s="17">
        <v>18.5</v>
      </c>
      <c r="JX8" s="17">
        <v>6.4</v>
      </c>
      <c r="JY8" s="17">
        <v>0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>
        <f>IF(SUM(JT8,JX8)&gt;0,SUM(JT8,JX8),"")</f>
        <v>13.2</v>
      </c>
      <c r="KN8" s="40">
        <f>IF(SUM(JS8:JT8,JV8:JX8,JZ8)-JU8-JY8&gt;0,SUM(JS8:JT8,JV8:JX8,JZ8)-JU8-JY8,"")</f>
        <v>49.7</v>
      </c>
      <c r="KO8" s="40" t="str">
        <f>IF(SUM(KA8:KB8,KD8)-KC8&gt;0,SUM(KA8:KB8,KD8)-KC8,"")</f>
        <v/>
      </c>
      <c r="KP8" s="40">
        <f>IF(SUM(JT8,JX8,KB8)&gt;0,SUM(JT8,JX8,KB8),"")</f>
        <v>13.2</v>
      </c>
      <c r="KQ8" s="40">
        <f>IF(SUM(KN8,KO8)&gt;0,SUM(KN8,KO8),"")</f>
        <v>49.7</v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>
        <f>IF(SUM(KN8,KO8,KS8)&gt;0,SUM(KN8,KO8,KS8),"")</f>
        <v>49.7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0" t="str">
        <f>IF(SUM(QF8,QJ8)&gt;0,SUM(QF8,QJ8),"")</f>
        <v/>
      </c>
      <c r="QZ8" s="40" t="str">
        <f>IF(SUM(QE8:QF8,QH8:QJ8,QL8)-QG8-QK8&gt;0,SUM(QE8:QF8,QH8:QJ8,QL8)-QG8-QK8,"")</f>
        <v/>
      </c>
      <c r="RA8" s="40" t="str">
        <f>IF(SUM(QM8:QN8,QP8)-QO8&gt;0,SUM(QM8:QN8,QP8)-QO8,"")</f>
        <v/>
      </c>
      <c r="RB8" s="40" t="str">
        <f>IF(SUM(QF8,QJ8,QN8)&gt;0,SUM(QF8,QJ8,QN8),"")</f>
        <v/>
      </c>
      <c r="RC8" s="40" t="str">
        <f>IF(SUM(QZ8,RA8)&gt;0,SUM(QZ8,RA8),"")</f>
        <v/>
      </c>
      <c r="RD8" s="40" t="str">
        <f>IF(SUM(QR8,QV8)&gt;0,SUM(QR8,QV8),"")</f>
        <v/>
      </c>
      <c r="RE8" s="40" t="str">
        <f>IF(SUM(QQ8:QR8,QT8:QV8,QX8)-SUM(QS8,QW8)&gt;0,SUM(QQ8:QR8,QT8:QV8,QX8)-SUM(QS8,QW8),"")</f>
        <v/>
      </c>
      <c r="RF8" s="40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0" t="str">
        <f>IF(SUM(SJ8,SN8)&gt;0,SUM(SJ8,SN8),"")</f>
        <v/>
      </c>
      <c r="TD8" s="40" t="str">
        <f>IF(SUM(SI8:SJ8,SL8:SN8,SP8)-SK8-SO8&gt;0,SUM(SI8:SJ8,SL8:SN8,SP8)-SK8-SO8,"")</f>
        <v/>
      </c>
      <c r="TE8" s="40" t="str">
        <f>IF(SUM(SQ8:SR8,ST8)-SS8&gt;0,SUM(SQ8:SR8,ST8)-SS8,"")</f>
        <v/>
      </c>
      <c r="TF8" s="40" t="str">
        <f>IF(SUM(SJ8,SN8,SR8)&gt;0,SUM(SJ8,SN8,SR8),"")</f>
        <v/>
      </c>
      <c r="TG8" s="40" t="str">
        <f>IF(SUM(TD8,TE8)&gt;0,SUM(TD8,TE8),"")</f>
        <v/>
      </c>
      <c r="TH8" s="40" t="str">
        <f>IF(SUM(SV8,SZ8)&gt;0,SUM(SV8,SZ8),"")</f>
        <v/>
      </c>
      <c r="TI8" s="40" t="str">
        <f>IF(SUM(SU8:SV8,SX8:SZ8,TB8)-SUM(SW8,TA8)&gt;0,SUM(SU8:SV8,SX8:SZ8,TB8)-SUM(SW8,TA8),"")</f>
        <v/>
      </c>
      <c r="TJ8" s="40" t="str">
        <f>IF(SUM(TD8,TE8,TI8)&gt;0,SUM(TD8,TE8,TI8),"")</f>
        <v/>
      </c>
      <c r="TK8" s="26">
        <f>IF($CU8="P",CA8,(CA8+AX8)/2)</f>
        <v>17.8</v>
      </c>
      <c r="TL8" s="26">
        <f>IF($CU8="P",CB8,(CB8+AY8)/2)</f>
        <v>6.6</v>
      </c>
      <c r="TM8" s="26">
        <f>IF($CU8="P",CC8,(CC8+AZ8)/2)</f>
        <v>0.8</v>
      </c>
      <c r="TN8" s="26">
        <f>IF($CU8="P",CD8,(CD8+BA8)/2)</f>
        <v>0.15</v>
      </c>
      <c r="TO8" s="26">
        <f>IF($CU8="P",CE8,(CE8+BB8)/2)</f>
        <v>18.600000000000001</v>
      </c>
      <c r="TP8" s="26">
        <f>IF($CU8="P",CF8,(CF8+BC8)/2)</f>
        <v>6.4</v>
      </c>
      <c r="TQ8" s="26">
        <f>IF($CU8="P",CG8,(CG8+BD8)/2)</f>
        <v>0.2</v>
      </c>
      <c r="TR8" s="26">
        <f>IF($CU8="P",CH8,(CH8+BE8)/2)</f>
        <v>0.3</v>
      </c>
      <c r="TS8" s="26">
        <f>IF($CU8="P",CI8,(CI8+BF8)/2)</f>
        <v>18.600000000000001</v>
      </c>
      <c r="TT8" s="26">
        <f>IF($CU8="P",CJ8,(CJ8+BG8)/2)</f>
        <v>5.6</v>
      </c>
      <c r="TU8" s="26">
        <f>IF($CU8="P",CK8,(CK8+BH8)/2)</f>
        <v>0.4</v>
      </c>
      <c r="TV8" s="26">
        <f>IF($CU8="P",CL8,(CL8+BI8)/2)</f>
        <v>0</v>
      </c>
      <c r="TW8" s="26">
        <f>IF($CU8="P",CM8,(CM8+BJ8)/2)</f>
        <v>17.8</v>
      </c>
      <c r="TX8" s="26">
        <f>IF($CU8="P",CN8,(CN8+BK8)/2)</f>
        <v>4</v>
      </c>
      <c r="TY8" s="26">
        <f>IF($CU8="P",CO8,(CO8+BL8)/2)</f>
        <v>0.4</v>
      </c>
      <c r="TZ8" s="26">
        <f>IF($CU8="P",CP8,(CP8+BM8)/2)</f>
        <v>0</v>
      </c>
      <c r="UA8" s="26">
        <f>IF($CU8="P",CQ8,(CQ8+BN8)/2)</f>
        <v>18.75</v>
      </c>
      <c r="UB8" s="26">
        <f>IF($CU8="P",CR8,(CR8+BO8)/2)</f>
        <v>5.8</v>
      </c>
      <c r="UC8" s="26">
        <f>IF($CU8="P",CS8,(CS8+BP8)/2)</f>
        <v>0</v>
      </c>
      <c r="UD8" s="26">
        <f>IF($CU8="P",CT8,(CT8+BQ8)/2)</f>
        <v>0.15</v>
      </c>
      <c r="UE8" s="28" t="s">
        <v>55</v>
      </c>
      <c r="UF8" s="11">
        <f>IF(SUM(TL8,TP8)&gt;0,SUM(TL8,TP8),"")</f>
        <v>13</v>
      </c>
      <c r="UG8" s="11">
        <f>IF(SUM(TK8:TL8,TN8:TP8,TR8)-TM8-TQ8&gt;0,SUM(TK8:TL8,TN8:TP8,TR8)-TM8-TQ8,"")</f>
        <v>48.849999999999994</v>
      </c>
      <c r="UH8" s="11">
        <f>IF(SUM(TS8:TT8,TV8)-TU8&gt;0,SUM(TS8:TT8,TV8)-TU8,"")</f>
        <v>23.800000000000004</v>
      </c>
      <c r="UI8" s="11">
        <f>IF(SUM(TL8,TP8,TT8)&gt;0,SUM(TL8,TP8,TT8),"")</f>
        <v>18.600000000000001</v>
      </c>
      <c r="UJ8" s="11">
        <f>IF(SUM(UG8,UH8)&gt;0,SUM(UG8,UH8),"")</f>
        <v>72.650000000000006</v>
      </c>
      <c r="UK8" s="11">
        <f>IF(SUM(TX8,UB8)&gt;0,SUM(TX8,UB8),"")</f>
        <v>9.8000000000000007</v>
      </c>
      <c r="UL8" s="11">
        <f>IF(SUM(TW8:TX8,TZ8:UB8,UD8)-SUM(TY8,UC8)&gt;0,SUM(TW8:TX8,TZ8:UB8,UD8)-SUM(TY8,UC8),"")</f>
        <v>46.099999999999994</v>
      </c>
      <c r="UM8" s="11">
        <f>IF(SUM(UG8,UH8,UL8)&gt;0,SUM(UG8,UH8,UL8),"")</f>
        <v>118.75</v>
      </c>
    </row>
    <row r="9" spans="1:559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137</v>
      </c>
      <c r="C9" s="4" t="s">
        <v>5</v>
      </c>
      <c r="D9" s="4">
        <v>2001</v>
      </c>
      <c r="E9" s="9">
        <f>SUM(J9:R9)+SUM(J9:N9)*0.0000001+SUM(J9)*0.0000000000001</f>
        <v>170.20001221000487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,AND(QY9&gt;=RF$24,QZ9&gt;=RF$28,QY9&lt;&gt;""),AND(RD9&gt;=RF$24,RE9&gt;=RF$28,RD9&lt;&gt;""),AND(SA9&gt;=SH$24,SB9&gt;=SH$28,SA9&lt;&gt;""),AND(SF9&gt;=SH$24,SG9&gt;=SH$28,SF9&lt;&gt;""),AND(TC9&gt;=TJ$24,TD9&gt;=TJ$28,TC9&lt;&gt;""),AND(TI9&gt;=TJ$24,TJ9&gt;=TJ$28,TI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,AND(QZ9&gt;=RF$28,QZ9&lt;&gt;""),AND(RE9&gt;=RF$28,RE9&lt;&gt;""),AND(SB9&gt;=SH$28,SB9&lt;&gt;""),AND(SG9&gt;=SH$28,SG9&lt;&gt;""),AND(TD9&gt;=TJ$28,TD9&lt;&gt;""),AND(TJ9&gt;=TJ$28,TJ9&lt;&gt;"")),"P","")</f>
        <v>P</v>
      </c>
      <c r="H9" s="36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,AND(RB9&gt;=RF$26,RC9&gt;=RF$30,RB9&lt;&gt;""),AND(SD9&gt;=SH$26,SE9&gt;=SH$30,SD9&lt;&gt;""),AND(TF9&gt;=TJ$26,TG9&gt;=TJ$30,TF9&lt;&gt;"")),"Excellence",IF(I9="P","Worlds Team",IF(F9="P","National Team","")))))</f>
        <v>Worlds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,AND(RB9&gt;=RF$25,RC9&gt;=RF$29,RB9&lt;&gt;""),AND(SD9&gt;=SH$25,SE9&gt;=SH$29,SD9&lt;&gt;""),AND(TF9&gt;=TJ$25,TG9&gt;=TJ$29,TF9&lt;&gt;"")),"P","")</f>
        <v>P</v>
      </c>
      <c r="J9" s="8">
        <f>IF(COUNT(AQ9,BT9,CW9)&gt;0,LARGE((AQ9,BT9,CW9),1),0)</f>
        <v>48.9</v>
      </c>
      <c r="K9" s="8" t="str">
        <f>IF(J9=0,"",IF(J9=CW9,$CA$1,IF(J9=BT9,$AX$1,IF(J9=AQ9,$U$1,""))))</f>
        <v>2024 Nationals</v>
      </c>
      <c r="L9" s="8">
        <f>IF(COUNT(AQ9,BT9,CW9)&gt;1,LARGE((AQ9,BT9,CW9),2),0)</f>
        <v>48.699999999999996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24.5</v>
      </c>
      <c r="O9" s="8" t="str">
        <f>IF(N9=0,"",IF(N9=CX9,$CA$1,IF(N9=BU9,$AX$1,IF(N9=AR9,$U$1,""))))</f>
        <v>2023 Domestic 3rd Trial</v>
      </c>
      <c r="P9" s="8">
        <f>IF(MAX(AV9,BY9,DB9)&gt;0,MAX(AV9,BY9,DB9),0)</f>
        <v>48.1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18.2</v>
      </c>
      <c r="V9" s="19">
        <v>5.6</v>
      </c>
      <c r="W9" s="19">
        <v>0.2</v>
      </c>
      <c r="X9" s="19">
        <v>0</v>
      </c>
      <c r="Y9" s="19">
        <v>19</v>
      </c>
      <c r="Z9" s="19">
        <v>5.0999999999999996</v>
      </c>
      <c r="AA9" s="19">
        <v>0</v>
      </c>
      <c r="AB9" s="19">
        <v>0.3</v>
      </c>
      <c r="AC9" s="19">
        <v>18.5</v>
      </c>
      <c r="AD9" s="19">
        <v>6</v>
      </c>
      <c r="AE9" s="19">
        <v>0</v>
      </c>
      <c r="AF9" s="19">
        <v>0</v>
      </c>
      <c r="AG9" s="19">
        <v>18.5</v>
      </c>
      <c r="AH9" s="19">
        <v>5.6</v>
      </c>
      <c r="AI9" s="19">
        <v>0.6</v>
      </c>
      <c r="AJ9" s="19">
        <v>0</v>
      </c>
      <c r="AK9" s="19">
        <v>18.600000000000001</v>
      </c>
      <c r="AL9" s="19">
        <v>6</v>
      </c>
      <c r="AM9" s="19">
        <v>0</v>
      </c>
      <c r="AN9" s="19">
        <v>0</v>
      </c>
      <c r="AO9" s="27"/>
      <c r="AP9" s="40">
        <f>IF(SUM(V9,Z9)&gt;0,SUM(V9,Z9),"")</f>
        <v>10.7</v>
      </c>
      <c r="AQ9" s="40">
        <f>IF(SUM(U9:V9,X9:Z9,AB9)-W9-AA9&gt;0,SUM(U9:V9,X9:Z9,AB9)-W9-AA9,"")</f>
        <v>47.999999999999993</v>
      </c>
      <c r="AR9" s="40">
        <f>IF(SUM(AC9:AD9,AF9)-AE9&gt;0,SUM(AC9:AD9,AF9)-AE9,"")</f>
        <v>24.5</v>
      </c>
      <c r="AS9" s="40">
        <f>IF(SUM(V9,Z9,AD9)&gt;0,SUM(V9,Z9,AD9),"")</f>
        <v>16.7</v>
      </c>
      <c r="AT9" s="40">
        <f>IF(SUM(AQ9,AR9)&gt;0,SUM(AQ9,AR9),"")</f>
        <v>72.5</v>
      </c>
      <c r="AU9" s="40">
        <f>IF(SUM(AH9,AL9)&gt;0,SUM(AH9,AL9),"")</f>
        <v>11.6</v>
      </c>
      <c r="AV9" s="40">
        <f>IF(SUM(AG9:AH9,AJ9:AL9,AN9)-SUM(AI9,AM9)&gt;0,SUM(AG9:AH9,AJ9:AL9,AN9)-SUM(AI9,AM9),"")</f>
        <v>48.1</v>
      </c>
      <c r="AW9" s="40">
        <f>IF(SUM(AQ9,AR9,AV9)&gt;0,SUM(AQ9,AR9,AV9),"")</f>
        <v>120.6</v>
      </c>
      <c r="AX9" s="18">
        <v>18.7</v>
      </c>
      <c r="AY9" s="18">
        <v>5.2</v>
      </c>
      <c r="AZ9" s="18">
        <v>0</v>
      </c>
      <c r="BA9" s="18">
        <v>0</v>
      </c>
      <c r="BB9" s="18">
        <v>18.399999999999999</v>
      </c>
      <c r="BC9" s="18">
        <v>6.4</v>
      </c>
      <c r="BD9" s="18">
        <v>0</v>
      </c>
      <c r="BE9" s="18">
        <v>0</v>
      </c>
      <c r="BF9" s="18">
        <v>19</v>
      </c>
      <c r="BG9" s="18">
        <v>3.1</v>
      </c>
      <c r="BH9" s="18">
        <v>1</v>
      </c>
      <c r="BI9" s="18">
        <v>0</v>
      </c>
      <c r="BJ9" s="18">
        <v>18.5</v>
      </c>
      <c r="BK9" s="18">
        <v>5.2</v>
      </c>
      <c r="BL9" s="18">
        <v>0</v>
      </c>
      <c r="BM9" s="18">
        <v>0</v>
      </c>
      <c r="BN9" s="18">
        <v>18.2</v>
      </c>
      <c r="BO9" s="18">
        <v>6.4</v>
      </c>
      <c r="BP9" s="18">
        <v>0.2</v>
      </c>
      <c r="BQ9" s="18">
        <v>0</v>
      </c>
      <c r="BR9" s="28"/>
      <c r="BS9" s="11">
        <f>IF(SUM(AY9,BC9)&gt;0,SUM(AY9,BC9),"")</f>
        <v>11.600000000000001</v>
      </c>
      <c r="BT9" s="11">
        <f>IF(SUM(AX9:AY9,BA9:BC9,BE9)-AZ9-BD9&gt;0,SUM(AX9:AY9,BA9:BC9,BE9)-AZ9-BD9,"")</f>
        <v>48.699999999999996</v>
      </c>
      <c r="BU9" s="11">
        <f>IF(SUM(BF9:BG9,BI9)-BH9&gt;0,SUM(BF9:BG9,BI9)-BH9,"")</f>
        <v>21.1</v>
      </c>
      <c r="BV9" s="11">
        <f>IF(SUM(AY9,BC9,BG9)&gt;0,SUM(AY9,BC9,BG9),"")</f>
        <v>14.700000000000001</v>
      </c>
      <c r="BW9" s="11">
        <f>IF(SUM(BT9,BU9)&gt;0,SUM(BT9,BU9),"")</f>
        <v>69.8</v>
      </c>
      <c r="BX9" s="11">
        <f>IF(SUM(BK9,BO9)&gt;0,SUM(BK9,BO9),"")</f>
        <v>11.600000000000001</v>
      </c>
      <c r="BY9" s="11">
        <f>IF(SUM(BJ9:BK9,BM9:BO9,BQ9)-SUM(BL9,BP9)&gt;0,SUM(BJ9:BK9,BM9:BO9,BQ9)-SUM(BL9,BP9),"")</f>
        <v>48.099999999999994</v>
      </c>
      <c r="BZ9" s="11">
        <f>IF(SUM(BT9,BU9,BY9)&gt;0,SUM(BT9,BU9,BY9),"")</f>
        <v>117.89999999999999</v>
      </c>
      <c r="CA9" s="19">
        <v>18.7</v>
      </c>
      <c r="CB9" s="19">
        <v>5.6</v>
      </c>
      <c r="CC9" s="19">
        <v>0</v>
      </c>
      <c r="CD9" s="19">
        <v>0</v>
      </c>
      <c r="CE9" s="19">
        <v>18.600000000000001</v>
      </c>
      <c r="CF9" s="19">
        <v>6</v>
      </c>
      <c r="CG9" s="19">
        <v>0</v>
      </c>
      <c r="CH9" s="19">
        <v>0</v>
      </c>
      <c r="CI9" s="19">
        <v>17.2</v>
      </c>
      <c r="CJ9" s="19">
        <v>2.4</v>
      </c>
      <c r="CK9" s="19">
        <v>0</v>
      </c>
      <c r="CL9" s="19">
        <v>0</v>
      </c>
      <c r="CM9" s="19">
        <v>18.399999999999999</v>
      </c>
      <c r="CN9" s="19">
        <v>5.6</v>
      </c>
      <c r="CO9" s="19">
        <v>0</v>
      </c>
      <c r="CP9" s="19">
        <v>0</v>
      </c>
      <c r="CQ9" s="19">
        <v>18.100000000000001</v>
      </c>
      <c r="CR9" s="19">
        <v>5.2</v>
      </c>
      <c r="CS9" s="19">
        <v>0.2</v>
      </c>
      <c r="CT9" s="19">
        <v>0</v>
      </c>
      <c r="CU9" s="27"/>
      <c r="CV9" s="40">
        <f>IF(SUM(CB9,CF9)&gt;0,SUM(CB9,CF9),"")</f>
        <v>11.6</v>
      </c>
      <c r="CW9" s="40">
        <f>IF(SUM(CA9:CB9,CD9:CF9,CH9)-CC9-CG9&gt;0,SUM(CA9:CB9,CD9:CF9,CH9)-CC9-CG9,"")</f>
        <v>48.9</v>
      </c>
      <c r="CX9" s="40">
        <f>IF(SUM(CI9:CJ9,CL9)-CK9&gt;0,SUM(CI9:CJ9,CL9)-CK9,"")</f>
        <v>19.599999999999998</v>
      </c>
      <c r="CY9" s="40">
        <f>IF(SUM(CB9,CF9,CJ9)&gt;0,SUM(CB9,CF9,CJ9),"")</f>
        <v>14</v>
      </c>
      <c r="CZ9" s="40">
        <f>IF(SUM(CW9,CX9)&gt;0,SUM(CW9,CX9),"")</f>
        <v>68.5</v>
      </c>
      <c r="DA9" s="40">
        <f>IF(SUM(CN9,CR9)&gt;0,SUM(CN9,CR9),"")</f>
        <v>10.8</v>
      </c>
      <c r="DB9" s="40">
        <f>IF(SUM(CM9:CN9,CP9:CR9,CT9)-SUM(CO9,CS9)&gt;0,SUM(CM9:CN9,CP9:CR9,CT9)-SUM(CO9,CS9),"")</f>
        <v>47.1</v>
      </c>
      <c r="DC9" s="40">
        <f>IF(SUM(CW9,CX9,DB9)&gt;0,SUM(CW9,CX9,DB9),"")</f>
        <v>115.6</v>
      </c>
      <c r="DD9" s="51" t="str">
        <f>IF(MAX(EB9,FD9,GF9,HH9,IJ9,JL9,KN9,LP9,MR9,NT9,OV9,PX9,QZ9,SB9,TD9)-IF(L9="",0,L9)&gt;0.001,MAX(EB9,FD9,GF9,HH9,IJ9,JL9,KN9,LP9,MR9,NT9,OV9,PX9,QZ9,SB9,TD9)-IF(L9="",0,L9),"")</f>
        <v/>
      </c>
      <c r="DE9" s="51" t="str">
        <f>IF(MAX(EC9,FE9,GG9,HI9,IK9,JM9,KO9,LQ9,MS9,NU9,OW9,PY9,RA9,SC9,TE9)-IF(N9="",0,N9)&gt;0.001,MAX(EC9,FE9,GG9,HI9,IK9,JM9,KO9,LQ9,MS9,NU9,OW9,PY9,RA9,SC9,TE9)-IF(N9="",0,N9),"")</f>
        <v/>
      </c>
      <c r="DF9" s="51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>
        <v>18.600000000000001</v>
      </c>
      <c r="IB9" s="17">
        <v>5.6</v>
      </c>
      <c r="IC9" s="17">
        <v>0</v>
      </c>
      <c r="ID9" s="17">
        <v>0</v>
      </c>
      <c r="IE9" s="17">
        <v>18.5</v>
      </c>
      <c r="IF9" s="17">
        <v>6</v>
      </c>
      <c r="IG9" s="17">
        <v>0.8</v>
      </c>
      <c r="IH9" s="17">
        <v>0</v>
      </c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>
        <f>IF(SUM(IB9,IF9)&gt;0,SUM(IB9,IF9),"")</f>
        <v>11.6</v>
      </c>
      <c r="IO9" s="40">
        <f>IF(SUM(IA9:IB9,ID9:IF9,IH9)-SUM(IC9,IG9)&gt;0,SUM(IA9:IB9,ID9:IF9,IH9)-SUM(IC9,IG9),"")</f>
        <v>47.900000000000006</v>
      </c>
      <c r="IP9" s="40">
        <f>IF(SUM(IJ9,IK9,IO9)&gt;0,SUM(IJ9,IK9,IO9),"")</f>
        <v>47.900000000000006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0" t="str">
        <f>IF(SUM(QF9,QJ9)&gt;0,SUM(QF9,QJ9),"")</f>
        <v/>
      </c>
      <c r="QZ9" s="40" t="str">
        <f>IF(SUM(QE9:QF9,QH9:QJ9,QL9)-QG9-QK9&gt;0,SUM(QE9:QF9,QH9:QJ9,QL9)-QG9-QK9,"")</f>
        <v/>
      </c>
      <c r="RA9" s="40" t="str">
        <f>IF(SUM(QM9:QN9,QP9)-QO9&gt;0,SUM(QM9:QN9,QP9)-QO9,"")</f>
        <v/>
      </c>
      <c r="RB9" s="40" t="str">
        <f>IF(SUM(QF9,QJ9,QN9)&gt;0,SUM(QF9,QJ9,QN9),"")</f>
        <v/>
      </c>
      <c r="RC9" s="40" t="str">
        <f>IF(SUM(QZ9,RA9)&gt;0,SUM(QZ9,RA9),"")</f>
        <v/>
      </c>
      <c r="RD9" s="40" t="str">
        <f>IF(SUM(QR9,QV9)&gt;0,SUM(QR9,QV9),"")</f>
        <v/>
      </c>
      <c r="RE9" s="40" t="str">
        <f>IF(SUM(QQ9:QR9,QT9:QV9,QX9)-SUM(QS9,QW9)&gt;0,SUM(QQ9:QR9,QT9:QV9,QX9)-SUM(QS9,QW9),"")</f>
        <v/>
      </c>
      <c r="RF9" s="40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0" t="str">
        <f>IF(SUM(SJ9,SN9)&gt;0,SUM(SJ9,SN9),"")</f>
        <v/>
      </c>
      <c r="TD9" s="40" t="str">
        <f>IF(SUM(SI9:SJ9,SL9:SN9,SP9)-SK9-SO9&gt;0,SUM(SI9:SJ9,SL9:SN9,SP9)-SK9-SO9,"")</f>
        <v/>
      </c>
      <c r="TE9" s="40" t="str">
        <f>IF(SUM(SQ9:SR9,ST9)-SS9&gt;0,SUM(SQ9:SR9,ST9)-SS9,"")</f>
        <v/>
      </c>
      <c r="TF9" s="40" t="str">
        <f>IF(SUM(SJ9,SN9,SR9)&gt;0,SUM(SJ9,SN9,SR9),"")</f>
        <v/>
      </c>
      <c r="TG9" s="40" t="str">
        <f>IF(SUM(TD9,TE9)&gt;0,SUM(TD9,TE9),"")</f>
        <v/>
      </c>
      <c r="TH9" s="40" t="str">
        <f>IF(SUM(SV9,SZ9)&gt;0,SUM(SV9,SZ9),"")</f>
        <v/>
      </c>
      <c r="TI9" s="40" t="str">
        <f>IF(SUM(SU9:SV9,SX9:SZ9,TB9)-SUM(SW9,TA9)&gt;0,SUM(SU9:SV9,SX9:SZ9,TB9)-SUM(SW9,TA9),"")</f>
        <v/>
      </c>
      <c r="TJ9" s="40" t="str">
        <f>IF(SUM(TD9,TE9,TI9)&gt;0,SUM(TD9,TE9,TI9),"")</f>
        <v/>
      </c>
      <c r="TK9" s="26">
        <f>IF($CU9="P",CA9,(CA9+AX9)/2)</f>
        <v>18.7</v>
      </c>
      <c r="TL9" s="26">
        <f>IF($CU9="P",CB9,(CB9+AY9)/2)</f>
        <v>5.4</v>
      </c>
      <c r="TM9" s="26">
        <f>IF($CU9="P",CC9,(CC9+AZ9)/2)</f>
        <v>0</v>
      </c>
      <c r="TN9" s="26">
        <f>IF($CU9="P",CD9,(CD9+BA9)/2)</f>
        <v>0</v>
      </c>
      <c r="TO9" s="26">
        <f>IF($CU9="P",CE9,(CE9+BB9)/2)</f>
        <v>18.5</v>
      </c>
      <c r="TP9" s="26">
        <f>IF($CU9="P",CF9,(CF9+BC9)/2)</f>
        <v>6.2</v>
      </c>
      <c r="TQ9" s="26">
        <f>IF($CU9="P",CG9,(CG9+BD9)/2)</f>
        <v>0</v>
      </c>
      <c r="TR9" s="26">
        <f>IF($CU9="P",CH9,(CH9+BE9)/2)</f>
        <v>0</v>
      </c>
      <c r="TS9" s="26">
        <f>IF($CU9="P",CI9,(CI9+BF9)/2)</f>
        <v>18.100000000000001</v>
      </c>
      <c r="TT9" s="26">
        <f>IF($CU9="P",CJ9,(CJ9+BG9)/2)</f>
        <v>2.75</v>
      </c>
      <c r="TU9" s="26">
        <f>IF($CU9="P",CK9,(CK9+BH9)/2)</f>
        <v>0.5</v>
      </c>
      <c r="TV9" s="26">
        <f>IF($CU9="P",CL9,(CL9+BI9)/2)</f>
        <v>0</v>
      </c>
      <c r="TW9" s="26">
        <f>IF($CU9="P",CM9,(CM9+BJ9)/2)</f>
        <v>18.45</v>
      </c>
      <c r="TX9" s="26">
        <f>IF($CU9="P",CN9,(CN9+BK9)/2)</f>
        <v>5.4</v>
      </c>
      <c r="TY9" s="26">
        <f>IF($CU9="P",CO9,(CO9+BL9)/2)</f>
        <v>0</v>
      </c>
      <c r="TZ9" s="26">
        <f>IF($CU9="P",CP9,(CP9+BM9)/2)</f>
        <v>0</v>
      </c>
      <c r="UA9" s="26">
        <f>IF($CU9="P",CQ9,(CQ9+BN9)/2)</f>
        <v>18.149999999999999</v>
      </c>
      <c r="UB9" s="26">
        <f>IF($CU9="P",CR9,(CR9+BO9)/2)</f>
        <v>5.8000000000000007</v>
      </c>
      <c r="UC9" s="26">
        <f>IF($CU9="P",CS9,(CS9+BP9)/2)</f>
        <v>0.2</v>
      </c>
      <c r="UD9" s="26">
        <f>IF($CU9="P",CT9,(CT9+BQ9)/2)</f>
        <v>0</v>
      </c>
      <c r="UE9" s="28" t="s">
        <v>55</v>
      </c>
      <c r="UF9" s="11">
        <f>IF(SUM(TL9,TP9)&gt;0,SUM(TL9,TP9),"")</f>
        <v>11.600000000000001</v>
      </c>
      <c r="UG9" s="11">
        <f>IF(SUM(TK9:TL9,TN9:TP9,TR9)-TM9-TQ9&gt;0,SUM(TK9:TL9,TN9:TP9,TR9)-TM9-TQ9,"")</f>
        <v>48.800000000000004</v>
      </c>
      <c r="UH9" s="11">
        <f>IF(SUM(TS9:TT9,TV9)-TU9&gt;0,SUM(TS9:TT9,TV9)-TU9,"")</f>
        <v>20.350000000000001</v>
      </c>
      <c r="UI9" s="11">
        <f>IF(SUM(TL9,TP9,TT9)&gt;0,SUM(TL9,TP9,TT9),"")</f>
        <v>14.350000000000001</v>
      </c>
      <c r="UJ9" s="11">
        <f>IF(SUM(UG9,UH9)&gt;0,SUM(UG9,UH9),"")</f>
        <v>69.150000000000006</v>
      </c>
      <c r="UK9" s="11">
        <f>IF(SUM(TX9,UB9)&gt;0,SUM(TX9,UB9),"")</f>
        <v>11.200000000000001</v>
      </c>
      <c r="UL9" s="11">
        <f>IF(SUM(TW9:TX9,TZ9:UB9,UD9)-SUM(TY9,UC9)&gt;0,SUM(TW9:TX9,TZ9:UB9,UD9)-SUM(TY9,UC9),"")</f>
        <v>47.599999999999994</v>
      </c>
      <c r="UM9" s="11">
        <f>IF(SUM(UG9,UH9,UL9)&gt;0,SUM(UG9,UH9,UL9),"")</f>
        <v>116.75</v>
      </c>
    </row>
    <row r="10" spans="1:559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90</v>
      </c>
      <c r="C10" s="4" t="s">
        <v>38</v>
      </c>
      <c r="D10" s="4">
        <v>2002</v>
      </c>
      <c r="E10" s="9">
        <f>SUM(J10:R10)+SUM(J10:N10)*0.0000001+SUM(J10)*0.0000000000001</f>
        <v>169.35001165250463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,AND(QY10&gt;=RF$24,QZ10&gt;=RF$28,QY10&lt;&gt;""),AND(RD10&gt;=RF$24,RE10&gt;=RF$28,RD10&lt;&gt;""),AND(SA10&gt;=SH$24,SB10&gt;=SH$28,SA10&lt;&gt;""),AND(SF10&gt;=SH$24,SG10&gt;=SH$28,SF10&lt;&gt;""),AND(TC10&gt;=TJ$24,TD10&gt;=TJ$28,TC10&lt;&gt;""),AND(TI10&gt;=TJ$24,TJ10&gt;=TJ$28,TI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,AND(QZ10&gt;=RF$28,QZ10&lt;&gt;""),AND(RE10&gt;=RF$28,RE10&lt;&gt;""),AND(SB10&gt;=SH$28,SB10&lt;&gt;""),AND(SG10&gt;=SH$28,SG10&lt;&gt;""),AND(TD10&gt;=TJ$28,TD10&lt;&gt;""),AND(TJ10&gt;=TJ$28,TJ10&lt;&gt;"")),"P","")</f>
        <v>P</v>
      </c>
      <c r="H10" s="36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,AND(RB10&gt;=RF$26,RC10&gt;=RF$30,RB10&lt;&gt;""),AND(SD10&gt;=SH$26,SE10&gt;=SH$30,SD10&lt;&gt;""),AND(TF10&gt;=TJ$26,TG10&gt;=TJ$30,TF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,AND(RB10&gt;=RF$25,RC10&gt;=RF$29,RB10&lt;&gt;""),AND(SD10&gt;=SH$25,SE10&gt;=SH$29,SD10&lt;&gt;""),AND(TF10&gt;=TJ$25,TG10&gt;=TJ$29,TF10&lt;&gt;"")),"P","")</f>
        <v>P</v>
      </c>
      <c r="J10" s="8">
        <f>IF(COUNT(AQ10,BT10,CW10)&gt;0,LARGE((AQ10,BT10,CW10),1),0)</f>
        <v>46.249999999999993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45.274999999999999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49.79999999999999</v>
      </c>
      <c r="Q10" s="8" t="str">
        <f>IF(P10=0,"",IF(P10=DB10,$CA$1,IF(P10=BY10,$AX$1,IF(P10=AV10,$U$1,""))))</f>
        <v>2023 Domestic 3rd Trial</v>
      </c>
      <c r="R10" s="8">
        <f>IF(MAX(DD10:DF10)&gt;0,MAX(DD10:DF10),"")</f>
        <v>3.0249999999999986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18.2</v>
      </c>
      <c r="V10" s="19">
        <v>6</v>
      </c>
      <c r="W10" s="19">
        <v>0.2</v>
      </c>
      <c r="X10" s="19">
        <v>0.3</v>
      </c>
      <c r="Y10" s="19">
        <v>17.600000000000001</v>
      </c>
      <c r="Z10" s="19">
        <v>2.4</v>
      </c>
      <c r="AA10" s="19">
        <v>0</v>
      </c>
      <c r="AB10" s="19">
        <v>0</v>
      </c>
      <c r="AC10" s="19">
        <v>18.600000000000001</v>
      </c>
      <c r="AD10" s="19">
        <v>6.4</v>
      </c>
      <c r="AE10" s="19">
        <v>0</v>
      </c>
      <c r="AF10" s="19">
        <v>0</v>
      </c>
      <c r="AG10" s="19">
        <v>18.7</v>
      </c>
      <c r="AH10" s="19">
        <v>6.4</v>
      </c>
      <c r="AI10" s="19">
        <v>0</v>
      </c>
      <c r="AJ10" s="19">
        <v>0</v>
      </c>
      <c r="AK10" s="19">
        <v>18.2</v>
      </c>
      <c r="AL10" s="19">
        <v>6.8</v>
      </c>
      <c r="AM10" s="19">
        <v>0.6</v>
      </c>
      <c r="AN10" s="19">
        <v>0.3</v>
      </c>
      <c r="AO10" s="27"/>
      <c r="AP10" s="40">
        <f>IF(SUM(V10,Z10)&gt;0,SUM(V10,Z10),"")</f>
        <v>8.4</v>
      </c>
      <c r="AQ10" s="40">
        <f>IF(SUM(U10:V10,X10:Z10,AB10)-W10-AA10&gt;0,SUM(U10:V10,X10:Z10,AB10)-W10-AA10,"")</f>
        <v>44.3</v>
      </c>
      <c r="AR10" s="40">
        <f>IF(SUM(AC10:AD10,AF10)-AE10&gt;0,SUM(AC10:AD10,AF10)-AE10,"")</f>
        <v>25</v>
      </c>
      <c r="AS10" s="40">
        <f>IF(SUM(V10,Z10,AD10)&gt;0,SUM(V10,Z10,AD10),"")</f>
        <v>14.8</v>
      </c>
      <c r="AT10" s="40">
        <f>IF(SUM(AQ10,AR10)&gt;0,SUM(AQ10,AR10),"")</f>
        <v>69.3</v>
      </c>
      <c r="AU10" s="40">
        <f>IF(SUM(AH10,AL10)&gt;0,SUM(AH10,AL10),"")</f>
        <v>13.2</v>
      </c>
      <c r="AV10" s="40">
        <f>IF(SUM(AG10:AH10,AJ10:AL10,AN10)-SUM(AI10,AM10)&gt;0,SUM(AG10:AH10,AJ10:AL10,AN10)-SUM(AI10,AM10),"")</f>
        <v>49.79999999999999</v>
      </c>
      <c r="AW10" s="40">
        <f>IF(SUM(AQ10,AR10,AV10)&gt;0,SUM(AQ10,AR10,AV10),"")</f>
        <v>119.1</v>
      </c>
      <c r="AX10" s="18">
        <v>18.049999999999997</v>
      </c>
      <c r="AY10" s="18">
        <v>5.8</v>
      </c>
      <c r="AZ10" s="18">
        <v>0.1</v>
      </c>
      <c r="BA10" s="18">
        <v>0.15</v>
      </c>
      <c r="BB10" s="18">
        <v>18.149999999999999</v>
      </c>
      <c r="BC10" s="18">
        <v>4.2</v>
      </c>
      <c r="BD10" s="18">
        <v>0</v>
      </c>
      <c r="BE10" s="18">
        <v>0</v>
      </c>
      <c r="BF10" s="18">
        <v>18.3</v>
      </c>
      <c r="BG10" s="18">
        <v>5.8000000000000007</v>
      </c>
      <c r="BH10" s="18">
        <v>0.3</v>
      </c>
      <c r="BI10" s="18">
        <v>0.15</v>
      </c>
      <c r="BJ10" s="18">
        <v>18.649999999999999</v>
      </c>
      <c r="BK10" s="18">
        <v>6.2</v>
      </c>
      <c r="BL10" s="18">
        <v>0.1</v>
      </c>
      <c r="BM10" s="18">
        <v>0</v>
      </c>
      <c r="BN10" s="18">
        <v>18.399999999999999</v>
      </c>
      <c r="BO10" s="18">
        <v>6.1999999999999993</v>
      </c>
      <c r="BP10" s="18">
        <v>0.3</v>
      </c>
      <c r="BQ10" s="18">
        <v>0.15</v>
      </c>
      <c r="BR10" s="28" t="s">
        <v>55</v>
      </c>
      <c r="BS10" s="11">
        <f>IF(SUM(AY10,BC10)&gt;0,SUM(AY10,BC10),"")</f>
        <v>10</v>
      </c>
      <c r="BT10" s="11">
        <f>IF(SUM(AX10:AY10,BA10:BC10,BE10)-AZ10-BD10&gt;0,SUM(AX10:AY10,BA10:BC10,BE10)-AZ10-BD10,"")</f>
        <v>46.249999999999993</v>
      </c>
      <c r="BU10" s="11">
        <f>IF(SUM(BF10:BG10,BI10)-BH10&gt;0,SUM(BF10:BG10,BI10)-BH10,"")</f>
        <v>23.95</v>
      </c>
      <c r="BV10" s="11">
        <f>IF(SUM(AY10,BC10,BG10)&gt;0,SUM(AY10,BC10,BG10),"")</f>
        <v>15.8</v>
      </c>
      <c r="BW10" s="11">
        <f>IF(SUM(BT10,BU10)&gt;0,SUM(BT10,BU10),"")</f>
        <v>70.199999999999989</v>
      </c>
      <c r="BX10" s="11">
        <f>IF(SUM(BK10,BO10)&gt;0,SUM(BK10,BO10),"")</f>
        <v>12.399999999999999</v>
      </c>
      <c r="BY10" s="11">
        <f>IF(SUM(BJ10:BK10,BM10:BO10,BQ10)-SUM(BL10,BP10)&gt;0,SUM(BJ10:BK10,BM10:BO10,BQ10)-SUM(BL10,BP10),"")</f>
        <v>49.2</v>
      </c>
      <c r="BZ10" s="11">
        <f>IF(SUM(BT10,BU10,BY10)&gt;0,SUM(BT10,BU10,BY10),"")</f>
        <v>119.39999999999999</v>
      </c>
      <c r="CA10" s="19">
        <v>18.125</v>
      </c>
      <c r="CB10" s="19">
        <v>5.9</v>
      </c>
      <c r="CC10" s="19">
        <v>0.15000000000000002</v>
      </c>
      <c r="CD10" s="19">
        <v>0.22499999999999998</v>
      </c>
      <c r="CE10" s="19">
        <v>17.875</v>
      </c>
      <c r="CF10" s="19">
        <v>3.3</v>
      </c>
      <c r="CG10" s="19">
        <v>0</v>
      </c>
      <c r="CH10" s="19">
        <v>0</v>
      </c>
      <c r="CI10" s="19">
        <v>18.450000000000003</v>
      </c>
      <c r="CJ10" s="19">
        <v>6.1000000000000005</v>
      </c>
      <c r="CK10" s="19">
        <v>0.15</v>
      </c>
      <c r="CL10" s="19">
        <v>7.4999999999999997E-2</v>
      </c>
      <c r="CM10" s="19">
        <v>18.674999999999997</v>
      </c>
      <c r="CN10" s="19">
        <v>6.3000000000000007</v>
      </c>
      <c r="CO10" s="19">
        <v>0.05</v>
      </c>
      <c r="CP10" s="19">
        <v>0</v>
      </c>
      <c r="CQ10" s="19">
        <v>18.299999999999997</v>
      </c>
      <c r="CR10" s="19">
        <v>6.5</v>
      </c>
      <c r="CS10" s="19">
        <v>0.44999999999999996</v>
      </c>
      <c r="CT10" s="19">
        <v>0.22499999999999998</v>
      </c>
      <c r="CU10" s="27" t="s">
        <v>55</v>
      </c>
      <c r="CV10" s="40">
        <f>IF(SUM(CB10,CF10)&gt;0,SUM(CB10,CF10),"")</f>
        <v>9.1999999999999993</v>
      </c>
      <c r="CW10" s="40">
        <f>IF(SUM(CA10:CB10,CD10:CF10,CH10)-CC10-CG10&gt;0,SUM(CA10:CB10,CD10:CF10,CH10)-CC10-CG10,"")</f>
        <v>45.274999999999999</v>
      </c>
      <c r="CX10" s="40">
        <f>IF(SUM(CI10:CJ10,CL10)-CK10&gt;0,SUM(CI10:CJ10,CL10)-CK10,"")</f>
        <v>24.475000000000005</v>
      </c>
      <c r="CY10" s="40">
        <f>IF(SUM(CB10,CF10,CJ10)&gt;0,SUM(CB10,CF10,CJ10),"")</f>
        <v>15.3</v>
      </c>
      <c r="CZ10" s="40">
        <f>IF(SUM(CW10,CX10)&gt;0,SUM(CW10,CX10),"")</f>
        <v>69.75</v>
      </c>
      <c r="DA10" s="40">
        <f>IF(SUM(CN10,CR10)&gt;0,SUM(CN10,CR10),"")</f>
        <v>12.8</v>
      </c>
      <c r="DB10" s="40">
        <f>IF(SUM(CM10:CN10,CP10:CR10,CT10)-SUM(CO10,CS10)&gt;0,SUM(CM10:CN10,CP10:CR10,CT10)-SUM(CO10,CS10),"")</f>
        <v>49.499999999999993</v>
      </c>
      <c r="DC10" s="40">
        <f>IF(SUM(CW10,CX10,DB10)&gt;0,SUM(CW10,CX10,DB10),"")</f>
        <v>119.25</v>
      </c>
      <c r="DD10" s="51">
        <f>IF(MAX(EB10,FD10,GF10,HH10,IJ10,JL10,KN10,LP10,MR10,NT10,OV10,PX10,QZ10,SB10,TD10)-IF(L10="",0,L10)&gt;0.001,MAX(EB10,FD10,GF10,HH10,IJ10,JL10,KN10,LP10,MR10,NT10,OV10,PX10,QZ10,SB10,TD10)-IF(L10="",0,L10),"")</f>
        <v>3.0249999999999986</v>
      </c>
      <c r="DE10" s="51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1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18.399999999999999</v>
      </c>
      <c r="DH10" s="17">
        <v>6.4</v>
      </c>
      <c r="DI10" s="17">
        <v>0</v>
      </c>
      <c r="DJ10" s="17">
        <v>0</v>
      </c>
      <c r="DK10" s="17">
        <v>18.399999999999999</v>
      </c>
      <c r="DL10" s="17">
        <v>5.2</v>
      </c>
      <c r="DM10" s="17">
        <v>0.2</v>
      </c>
      <c r="DN10" s="17">
        <v>0</v>
      </c>
      <c r="DO10" s="17"/>
      <c r="DP10" s="17"/>
      <c r="DQ10" s="17"/>
      <c r="DR10" s="17"/>
      <c r="DS10" s="17">
        <v>18.600000000000001</v>
      </c>
      <c r="DT10" s="17">
        <v>6.4</v>
      </c>
      <c r="DU10" s="17">
        <v>0</v>
      </c>
      <c r="DV10" s="17">
        <v>0</v>
      </c>
      <c r="DW10" s="17">
        <v>18.600000000000001</v>
      </c>
      <c r="DX10" s="17">
        <v>5.2</v>
      </c>
      <c r="DY10" s="17">
        <v>0.6</v>
      </c>
      <c r="DZ10" s="17">
        <v>0</v>
      </c>
      <c r="EA10" s="40">
        <f>IF(SUM(DH10,DL10)&gt;0,SUM(DH10,DL10),"")</f>
        <v>11.600000000000001</v>
      </c>
      <c r="EB10" s="40">
        <f>IF(SUM(DG10:DH10,DJ10:DL10,DN10)-DI10-DM10&gt;0,SUM(DG10:DH10,DJ10:DL10,DN10)-DI10-DM10,"")</f>
        <v>48.199999999999996</v>
      </c>
      <c r="EC10" s="40" t="str">
        <f>IF(SUM(DO10:DP10,DR10)-DQ10&gt;0,SUM(DO10:DP10,DR10)-DQ10,"")</f>
        <v/>
      </c>
      <c r="ED10" s="40">
        <f>IF(SUM(DH10,DL10,DP10)&gt;0,SUM(DH10,DL10,DP10),"")</f>
        <v>11.600000000000001</v>
      </c>
      <c r="EE10" s="40">
        <f>IF(SUM(EB10,EC10)&gt;0,SUM(EB10,EC10),"")</f>
        <v>48.199999999999996</v>
      </c>
      <c r="EF10" s="40">
        <f>IF(SUM(DT10,DX10)&gt;0,SUM(DT10,DX10),"")</f>
        <v>11.600000000000001</v>
      </c>
      <c r="EG10" s="40">
        <f>IF(SUM(DS10:DT10,DV10:DX10,DZ10)-SUM(DU10,DY10)&gt;0,SUM(DS10:DT10,DV10:DX10,DZ10)-SUM(DU10,DY10),"")</f>
        <v>48.2</v>
      </c>
      <c r="EH10" s="40">
        <f>IF(SUM(EB10,EC10,EG10)&gt;0,SUM(EB10,EC10,EG10),"")</f>
        <v>96.4</v>
      </c>
      <c r="EI10" s="18">
        <v>17.8</v>
      </c>
      <c r="EJ10" s="18">
        <v>5.6</v>
      </c>
      <c r="EK10" s="18">
        <v>0</v>
      </c>
      <c r="EL10" s="18">
        <v>0</v>
      </c>
      <c r="EM10" s="18">
        <v>18.100000000000001</v>
      </c>
      <c r="EN10" s="18">
        <v>6.8</v>
      </c>
      <c r="EO10" s="18">
        <v>0</v>
      </c>
      <c r="EP10" s="18">
        <v>0</v>
      </c>
      <c r="EQ10" s="18">
        <v>18.2</v>
      </c>
      <c r="ER10" s="18">
        <v>6.8</v>
      </c>
      <c r="ES10" s="18">
        <v>0.2</v>
      </c>
      <c r="ET10" s="18">
        <v>0</v>
      </c>
      <c r="EU10" s="18">
        <v>18.3</v>
      </c>
      <c r="EV10" s="18">
        <v>7.2</v>
      </c>
      <c r="EW10" s="18">
        <v>0.2</v>
      </c>
      <c r="EX10" s="18">
        <v>0</v>
      </c>
      <c r="EY10" s="18"/>
      <c r="EZ10" s="18"/>
      <c r="FA10" s="18"/>
      <c r="FB10" s="18"/>
      <c r="FC10" s="11">
        <f>IF(SUM(EJ10,EN10)&gt;0,SUM(EJ10,EN10),"")</f>
        <v>12.399999999999999</v>
      </c>
      <c r="FD10" s="11">
        <f>IF(SUM(EI10:EJ10,EL10:EN10,EP10)-EK10-EO10&gt;0,SUM(EI10:EJ10,EL10:EN10,EP10)-EK10-EO10,"")</f>
        <v>48.3</v>
      </c>
      <c r="FE10" s="11">
        <f>IF(SUM(EQ10:ER10,ET10)-ES10&gt;0,SUM(EQ10:ER10,ET10)-ES10,"")</f>
        <v>24.8</v>
      </c>
      <c r="FF10" s="11">
        <f>IF(SUM(EJ10,EN10,ER10)&gt;0,SUM(EJ10,EN10,ER10),"")</f>
        <v>19.2</v>
      </c>
      <c r="FG10" s="11">
        <f>IF(SUM(FD10,FE10)&gt;0,SUM(FD10,FE10),"")</f>
        <v>73.099999999999994</v>
      </c>
      <c r="FH10" s="11">
        <f>IF(SUM(EV10,EZ10)&gt;0,SUM(EV10,EZ10),"")</f>
        <v>7.2</v>
      </c>
      <c r="FI10" s="11">
        <f>IF(SUM(EU10:EV10,EX10:EZ10,FB10)-SUM(EW10,FA10)&gt;0,SUM(EU10:EV10,EX10:EZ10,FB10)-SUM(EW10,FA10),"")</f>
        <v>25.3</v>
      </c>
      <c r="FJ10" s="11">
        <f>IF(SUM(FD10,FE10,FI10)&gt;0,SUM(FD10,FE10,FI10),"")</f>
        <v>98.399999999999991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0" t="str">
        <f>IF(SUM(QF10,QJ10)&gt;0,SUM(QF10,QJ10),"")</f>
        <v/>
      </c>
      <c r="QZ10" s="40" t="str">
        <f>IF(SUM(QE10:QF10,QH10:QJ10,QL10)-QG10-QK10&gt;0,SUM(QE10:QF10,QH10:QJ10,QL10)-QG10-QK10,"")</f>
        <v/>
      </c>
      <c r="RA10" s="40" t="str">
        <f>IF(SUM(QM10:QN10,QP10)-QO10&gt;0,SUM(QM10:QN10,QP10)-QO10,"")</f>
        <v/>
      </c>
      <c r="RB10" s="40" t="str">
        <f>IF(SUM(QF10,QJ10,QN10)&gt;0,SUM(QF10,QJ10,QN10),"")</f>
        <v/>
      </c>
      <c r="RC10" s="40" t="str">
        <f>IF(SUM(QZ10,RA10)&gt;0,SUM(QZ10,RA10),"")</f>
        <v/>
      </c>
      <c r="RD10" s="40" t="str">
        <f>IF(SUM(QR10,QV10)&gt;0,SUM(QR10,QV10),"")</f>
        <v/>
      </c>
      <c r="RE10" s="40" t="str">
        <f>IF(SUM(QQ10:QR10,QT10:QV10,QX10)-SUM(QS10,QW10)&gt;0,SUM(QQ10:QR10,QT10:QV10,QX10)-SUM(QS10,QW10),"")</f>
        <v/>
      </c>
      <c r="RF10" s="40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0" t="str">
        <f>IF(SUM(SJ10,SN10)&gt;0,SUM(SJ10,SN10),"")</f>
        <v/>
      </c>
      <c r="TD10" s="40" t="str">
        <f>IF(SUM(SI10:SJ10,SL10:SN10,SP10)-SK10-SO10&gt;0,SUM(SI10:SJ10,SL10:SN10,SP10)-SK10-SO10,"")</f>
        <v/>
      </c>
      <c r="TE10" s="40" t="str">
        <f>IF(SUM(SQ10:SR10,ST10)-SS10&gt;0,SUM(SQ10:SR10,ST10)-SS10,"")</f>
        <v/>
      </c>
      <c r="TF10" s="40" t="str">
        <f>IF(SUM(SJ10,SN10,SR10)&gt;0,SUM(SJ10,SN10,SR10),"")</f>
        <v/>
      </c>
      <c r="TG10" s="40" t="str">
        <f>IF(SUM(TD10,TE10)&gt;0,SUM(TD10,TE10),"")</f>
        <v/>
      </c>
      <c r="TH10" s="40" t="str">
        <f>IF(SUM(SV10,SZ10)&gt;0,SUM(SV10,SZ10),"")</f>
        <v/>
      </c>
      <c r="TI10" s="40" t="str">
        <f>IF(SUM(SU10:SV10,SX10:SZ10,TB10)-SUM(SW10,TA10)&gt;0,SUM(SU10:SV10,SX10:SZ10,TB10)-SUM(SW10,TA10),"")</f>
        <v/>
      </c>
      <c r="TJ10" s="40" t="str">
        <f>IF(SUM(TD10,TE10,TI10)&gt;0,SUM(TD10,TE10,TI10),"")</f>
        <v/>
      </c>
      <c r="TK10" s="26">
        <f>IF($CU10="P",CA10,(CA10+AX10)/2)</f>
        <v>18.125</v>
      </c>
      <c r="TL10" s="26">
        <f>IF($CU10="P",CB10,(CB10+AY10)/2)</f>
        <v>5.9</v>
      </c>
      <c r="TM10" s="26">
        <f>IF($CU10="P",CC10,(CC10+AZ10)/2)</f>
        <v>0.15000000000000002</v>
      </c>
      <c r="TN10" s="26">
        <f>IF($CU10="P",CD10,(CD10+BA10)/2)</f>
        <v>0.22499999999999998</v>
      </c>
      <c r="TO10" s="26">
        <f>IF($CU10="P",CE10,(CE10+BB10)/2)</f>
        <v>17.875</v>
      </c>
      <c r="TP10" s="26">
        <f>IF($CU10="P",CF10,(CF10+BC10)/2)</f>
        <v>3.3</v>
      </c>
      <c r="TQ10" s="26">
        <f>IF($CU10="P",CG10,(CG10+BD10)/2)</f>
        <v>0</v>
      </c>
      <c r="TR10" s="26">
        <f>IF($CU10="P",CH10,(CH10+BE10)/2)</f>
        <v>0</v>
      </c>
      <c r="TS10" s="26">
        <f>IF($CU10="P",CI10,(CI10+BF10)/2)</f>
        <v>18.450000000000003</v>
      </c>
      <c r="TT10" s="26">
        <f>IF($CU10="P",CJ10,(CJ10+BG10)/2)</f>
        <v>6.1000000000000005</v>
      </c>
      <c r="TU10" s="26">
        <f>IF($CU10="P",CK10,(CK10+BH10)/2)</f>
        <v>0.15</v>
      </c>
      <c r="TV10" s="26">
        <f>IF($CU10="P",CL10,(CL10+BI10)/2)</f>
        <v>7.4999999999999997E-2</v>
      </c>
      <c r="TW10" s="26">
        <f>IF($CU10="P",CM10,(CM10+BJ10)/2)</f>
        <v>18.674999999999997</v>
      </c>
      <c r="TX10" s="26">
        <f>IF($CU10="P",CN10,(CN10+BK10)/2)</f>
        <v>6.3000000000000007</v>
      </c>
      <c r="TY10" s="26">
        <f>IF($CU10="P",CO10,(CO10+BL10)/2)</f>
        <v>0.05</v>
      </c>
      <c r="TZ10" s="26">
        <f>IF($CU10="P",CP10,(CP10+BM10)/2)</f>
        <v>0</v>
      </c>
      <c r="UA10" s="26">
        <f>IF($CU10="P",CQ10,(CQ10+BN10)/2)</f>
        <v>18.299999999999997</v>
      </c>
      <c r="UB10" s="26">
        <f>IF($CU10="P",CR10,(CR10+BO10)/2)</f>
        <v>6.5</v>
      </c>
      <c r="UC10" s="26">
        <f>IF($CU10="P",CS10,(CS10+BP10)/2)</f>
        <v>0.44999999999999996</v>
      </c>
      <c r="UD10" s="26">
        <f>IF($CU10="P",CT10,(CT10+BQ10)/2)</f>
        <v>0.22499999999999998</v>
      </c>
      <c r="UE10" s="28" t="s">
        <v>55</v>
      </c>
      <c r="UF10" s="11">
        <f>IF(SUM(TL10,TP10)&gt;0,SUM(TL10,TP10),"")</f>
        <v>9.1999999999999993</v>
      </c>
      <c r="UG10" s="11">
        <f>IF(SUM(TK10:TL10,TN10:TP10,TR10)-TM10-TQ10&gt;0,SUM(TK10:TL10,TN10:TP10,TR10)-TM10-TQ10,"")</f>
        <v>45.274999999999999</v>
      </c>
      <c r="UH10" s="11">
        <f>IF(SUM(TS10:TT10,TV10)-TU10&gt;0,SUM(TS10:TT10,TV10)-TU10,"")</f>
        <v>24.475000000000005</v>
      </c>
      <c r="UI10" s="11">
        <f>IF(SUM(TL10,TP10,TT10)&gt;0,SUM(TL10,TP10,TT10),"")</f>
        <v>15.3</v>
      </c>
      <c r="UJ10" s="11">
        <f>IF(SUM(UG10,UH10)&gt;0,SUM(UG10,UH10),"")</f>
        <v>69.75</v>
      </c>
      <c r="UK10" s="11">
        <f>IF(SUM(TX10,UB10)&gt;0,SUM(TX10,UB10),"")</f>
        <v>12.8</v>
      </c>
      <c r="UL10" s="11">
        <f>IF(SUM(TW10:TX10,TZ10:UB10,UD10)-SUM(TY10,UC10)&gt;0,SUM(TW10:TX10,TZ10:UB10,UD10)-SUM(TY10,UC10),"")</f>
        <v>49.499999999999993</v>
      </c>
      <c r="UM10" s="11">
        <f>IF(SUM(UG10,UH10,UL10)&gt;0,SUM(UG10,UH10,UL10),"")</f>
        <v>119.25</v>
      </c>
    </row>
    <row r="11" spans="1:559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83</v>
      </c>
      <c r="C11" s="4" t="s">
        <v>6</v>
      </c>
      <c r="D11" s="4">
        <v>1996</v>
      </c>
      <c r="E11" s="9">
        <f>SUM(J11:R11)+SUM(J11:N11)*0.0000001+SUM(J11)*0.0000000000001</f>
        <v>168.60001175500477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,AND(QY11&gt;=RF$24,QZ11&gt;=RF$28,QY11&lt;&gt;""),AND(RD11&gt;=RF$24,RE11&gt;=RF$28,RD11&lt;&gt;""),AND(SA11&gt;=SH$24,SB11&gt;=SH$28,SA11&lt;&gt;""),AND(SF11&gt;=SH$24,SG11&gt;=SH$28,SF11&lt;&gt;""),AND(TC11&gt;=TJ$24,TD11&gt;=TJ$28,TC11&lt;&gt;""),AND(TI11&gt;=TJ$24,TJ11&gt;=TJ$28,TI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,AND(QZ11&gt;=RF$28,QZ11&lt;&gt;""),AND(RE11&gt;=RF$28,RE11&lt;&gt;""),AND(SB11&gt;=SH$28,SB11&lt;&gt;""),AND(SG11&gt;=SH$28,SG11&lt;&gt;""),AND(TD11&gt;=TJ$28,TD11&lt;&gt;""),AND(TJ11&gt;=TJ$28,TJ11&lt;&gt;"")),"P","")</f>
        <v>P</v>
      </c>
      <c r="H11" s="36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,AND(RB11&gt;=RF$26,RC11&gt;=RF$30,RB11&lt;&gt;""),AND(SD11&gt;=SH$26,SE11&gt;=SH$30,SD11&lt;&gt;""),AND(TF11&gt;=TJ$26,TG11&gt;=TJ$30,TF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,AND(RB11&gt;=RF$25,RC11&gt;=RF$29,RB11&lt;&gt;""),AND(SD11&gt;=SH$25,SE11&gt;=SH$29,SD11&lt;&gt;""),AND(TF11&gt;=TJ$25,TG11&gt;=TJ$29,TF11&lt;&gt;"")),"P","")</f>
        <v/>
      </c>
      <c r="J11" s="8">
        <f>IF(COUNT(AQ11,BT11,CW11)&gt;0,LARGE((AQ11,BT11,CW11),1),0)</f>
        <v>47.699999999999996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45.45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24.4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49.199999999999996</v>
      </c>
      <c r="Q11" s="8" t="str">
        <f>IF(P11=0,"",IF(P11=DB11,$CA$1,IF(P11=BY11,$AX$1,IF(P11=AV11,$U$1,""))))</f>
        <v>2023 Domestic 3rd Trial</v>
      </c>
      <c r="R11" s="8">
        <f>IF(MAX(DD11:DF11)&gt;0,MAX(DD11:DF11),"")</f>
        <v>1.8500000000000014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>
        <v>18.8</v>
      </c>
      <c r="V11" s="19">
        <v>5.2</v>
      </c>
      <c r="W11" s="19">
        <v>0</v>
      </c>
      <c r="X11" s="19">
        <v>0</v>
      </c>
      <c r="Y11" s="19">
        <v>18.399999999999999</v>
      </c>
      <c r="Z11" s="19">
        <v>5.2</v>
      </c>
      <c r="AA11" s="19">
        <v>0.2</v>
      </c>
      <c r="AB11" s="19">
        <v>0.3</v>
      </c>
      <c r="AC11" s="19">
        <v>18.3</v>
      </c>
      <c r="AD11" s="19">
        <v>5.6</v>
      </c>
      <c r="AE11" s="19">
        <v>0</v>
      </c>
      <c r="AF11" s="19">
        <v>0</v>
      </c>
      <c r="AG11" s="19">
        <v>18.899999999999999</v>
      </c>
      <c r="AH11" s="19">
        <v>5.2</v>
      </c>
      <c r="AI11" s="19">
        <v>0</v>
      </c>
      <c r="AJ11" s="19">
        <v>0</v>
      </c>
      <c r="AK11" s="19">
        <v>18.899999999999999</v>
      </c>
      <c r="AL11" s="19">
        <v>6.4</v>
      </c>
      <c r="AM11" s="19">
        <v>0.2</v>
      </c>
      <c r="AN11" s="19">
        <v>0</v>
      </c>
      <c r="AO11" s="27"/>
      <c r="AP11" s="40">
        <f>IF(SUM(V11,Z11)&gt;0,SUM(V11,Z11),"")</f>
        <v>10.4</v>
      </c>
      <c r="AQ11" s="40">
        <f>IF(SUM(U11:V11,X11:Z11,AB11)-W11-AA11&gt;0,SUM(U11:V11,X11:Z11,AB11)-W11-AA11,"")</f>
        <v>47.699999999999996</v>
      </c>
      <c r="AR11" s="40">
        <f>IF(SUM(AC11:AD11,AF11)-AE11&gt;0,SUM(AC11:AD11,AF11)-AE11,"")</f>
        <v>23.9</v>
      </c>
      <c r="AS11" s="40">
        <f>IF(SUM(V11,Z11,AD11)&gt;0,SUM(V11,Z11,AD11),"")</f>
        <v>16</v>
      </c>
      <c r="AT11" s="40">
        <f>IF(SUM(AQ11,AR11)&gt;0,SUM(AQ11,AR11),"")</f>
        <v>71.599999999999994</v>
      </c>
      <c r="AU11" s="40">
        <f>IF(SUM(AH11,AL11)&gt;0,SUM(AH11,AL11),"")</f>
        <v>11.600000000000001</v>
      </c>
      <c r="AV11" s="40">
        <f>IF(SUM(AG11:AH11,AJ11:AL11,AN11)-SUM(AI11,AM11)&gt;0,SUM(AG11:AH11,AJ11:AL11,AN11)-SUM(AI11,AM11),"")</f>
        <v>49.199999999999996</v>
      </c>
      <c r="AW11" s="40">
        <f>IF(SUM(AQ11,AR11,AV11)&gt;0,SUM(AQ11,AR11,AV11),"")</f>
        <v>120.79999999999998</v>
      </c>
      <c r="AX11" s="18">
        <v>17.600000000000001</v>
      </c>
      <c r="AY11" s="18">
        <v>6</v>
      </c>
      <c r="AZ11" s="18">
        <v>0.6</v>
      </c>
      <c r="BA11" s="18">
        <v>0</v>
      </c>
      <c r="BB11" s="18">
        <v>17</v>
      </c>
      <c r="BC11" s="18">
        <v>3.2</v>
      </c>
      <c r="BD11" s="18">
        <v>0</v>
      </c>
      <c r="BE11" s="18">
        <v>0</v>
      </c>
      <c r="BF11" s="18">
        <v>18.8</v>
      </c>
      <c r="BG11" s="18">
        <v>5.6</v>
      </c>
      <c r="BH11" s="18">
        <v>0</v>
      </c>
      <c r="BI11" s="18">
        <v>0</v>
      </c>
      <c r="BJ11" s="18">
        <v>18.3</v>
      </c>
      <c r="BK11" s="18">
        <v>6</v>
      </c>
      <c r="BL11" s="18">
        <v>0</v>
      </c>
      <c r="BM11" s="18">
        <v>0</v>
      </c>
      <c r="BN11" s="18">
        <v>18.2</v>
      </c>
      <c r="BO11" s="18">
        <v>5.6</v>
      </c>
      <c r="BP11" s="18">
        <v>0.2</v>
      </c>
      <c r="BQ11" s="18">
        <v>0</v>
      </c>
      <c r="BR11" s="28"/>
      <c r="BS11" s="11">
        <f>IF(SUM(AY11,BC11)&gt;0,SUM(AY11,BC11),"")</f>
        <v>9.1999999999999993</v>
      </c>
      <c r="BT11" s="11">
        <f>IF(SUM(AX11:AY11,BA11:BC11,BE11)-AZ11-BD11&gt;0,SUM(AX11:AY11,BA11:BC11,BE11)-AZ11-BD11,"")</f>
        <v>43.2</v>
      </c>
      <c r="BU11" s="11">
        <f>IF(SUM(BF11:BG11,BI11)-BH11&gt;0,SUM(BF11:BG11,BI11)-BH11,"")</f>
        <v>24.4</v>
      </c>
      <c r="BV11" s="11">
        <f>IF(SUM(AY11,BC11,BG11)&gt;0,SUM(AY11,BC11,BG11),"")</f>
        <v>14.799999999999999</v>
      </c>
      <c r="BW11" s="11">
        <f>IF(SUM(BT11,BU11)&gt;0,SUM(BT11,BU11),"")</f>
        <v>67.599999999999994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47.9</v>
      </c>
      <c r="BZ11" s="11">
        <f>IF(SUM(BT11,BU11,BY11)&gt;0,SUM(BT11,BU11,BY11),"")</f>
        <v>115.5</v>
      </c>
      <c r="CA11" s="19">
        <v>18.200000000000003</v>
      </c>
      <c r="CB11" s="19">
        <v>5.6</v>
      </c>
      <c r="CC11" s="19">
        <v>0.3</v>
      </c>
      <c r="CD11" s="19">
        <v>0</v>
      </c>
      <c r="CE11" s="19">
        <v>17.7</v>
      </c>
      <c r="CF11" s="19">
        <v>4.2</v>
      </c>
      <c r="CG11" s="19">
        <v>0.1</v>
      </c>
      <c r="CH11" s="19">
        <v>0.15</v>
      </c>
      <c r="CI11" s="19">
        <v>18.55</v>
      </c>
      <c r="CJ11" s="19">
        <v>5.6</v>
      </c>
      <c r="CK11" s="19">
        <v>0</v>
      </c>
      <c r="CL11" s="19">
        <v>0</v>
      </c>
      <c r="CM11" s="19">
        <v>18.600000000000001</v>
      </c>
      <c r="CN11" s="19">
        <v>5.6</v>
      </c>
      <c r="CO11" s="19">
        <v>0</v>
      </c>
      <c r="CP11" s="19">
        <v>0</v>
      </c>
      <c r="CQ11" s="19">
        <v>18.549999999999997</v>
      </c>
      <c r="CR11" s="19">
        <v>6</v>
      </c>
      <c r="CS11" s="19">
        <v>0.2</v>
      </c>
      <c r="CT11" s="19">
        <v>0</v>
      </c>
      <c r="CU11" s="27" t="s">
        <v>55</v>
      </c>
      <c r="CV11" s="40">
        <f>IF(SUM(CB11,CF11)&gt;0,SUM(CB11,CF11),"")</f>
        <v>9.8000000000000007</v>
      </c>
      <c r="CW11" s="40">
        <f>IF(SUM(CA11:CB11,CD11:CF11,CH11)-CC11-CG11&gt;0,SUM(CA11:CB11,CD11:CF11,CH11)-CC11-CG11,"")</f>
        <v>45.45</v>
      </c>
      <c r="CX11" s="40">
        <f>IF(SUM(CI11:CJ11,CL11)-CK11&gt;0,SUM(CI11:CJ11,CL11)-CK11,"")</f>
        <v>24.15</v>
      </c>
      <c r="CY11" s="40">
        <f>IF(SUM(CB11,CF11,CJ11)&gt;0,SUM(CB11,CF11,CJ11),"")</f>
        <v>15.4</v>
      </c>
      <c r="CZ11" s="40">
        <f>IF(SUM(CW11,CX11)&gt;0,SUM(CW11,CX11),"")</f>
        <v>69.599999999999994</v>
      </c>
      <c r="DA11" s="40">
        <f>IF(SUM(CN11,CR11)&gt;0,SUM(CN11,CR11),"")</f>
        <v>11.6</v>
      </c>
      <c r="DB11" s="40">
        <f>IF(SUM(CM11:CN11,CP11:CR11,CT11)-SUM(CO11,CS11)&gt;0,SUM(CM11:CN11,CP11:CR11,CT11)-SUM(CO11,CS11),"")</f>
        <v>48.55</v>
      </c>
      <c r="DC11" s="40">
        <f>IF(SUM(CW11,CX11,DB11)&gt;0,SUM(CW11,CX11,DB11),"")</f>
        <v>118.14999999999999</v>
      </c>
      <c r="DD11" s="51">
        <f>IF(MAX(EB11,FD11,GF11,HH11,IJ11,JL11,KN11,LP11,MR11,NT11,OV11,PX11,QZ11,SB11,TD11)-IF(L11="",0,L11)&gt;0.001,MAX(EB11,FD11,GF11,HH11,IJ11,JL11,KN11,LP11,MR11,NT11,OV11,PX11,QZ11,SB11,TD11)-IF(L11="",0,L11),"")</f>
        <v>1.8500000000000014</v>
      </c>
      <c r="DE11" s="51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1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17.600000000000001</v>
      </c>
      <c r="DH11" s="17">
        <v>6</v>
      </c>
      <c r="DI11" s="17">
        <v>0.8</v>
      </c>
      <c r="DJ11" s="17">
        <v>0</v>
      </c>
      <c r="DK11" s="17">
        <v>18.3</v>
      </c>
      <c r="DL11" s="17">
        <v>6.4</v>
      </c>
      <c r="DM11" s="17">
        <v>0.2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>
        <f>IF(SUM(DH11,DL11)&gt;0,SUM(DH11,DL11),"")</f>
        <v>12.4</v>
      </c>
      <c r="EB11" s="40">
        <f>IF(SUM(DG11:DH11,DJ11:DL11,DN11)-DI11-DM11&gt;0,SUM(DG11:DH11,DJ11:DL11,DN11)-DI11-DM11,"")</f>
        <v>47.300000000000004</v>
      </c>
      <c r="EC11" s="40" t="str">
        <f>IF(SUM(DO11:DP11,DR11)-DQ11&gt;0,SUM(DO11:DP11,DR11)-DQ11,"")</f>
        <v/>
      </c>
      <c r="ED11" s="40">
        <f>IF(SUM(DH11,DL11,DP11)&gt;0,SUM(DH11,DL11,DP11),"")</f>
        <v>12.4</v>
      </c>
      <c r="EE11" s="40">
        <f>IF(SUM(EB11,EC11)&gt;0,SUM(EB11,EC11),"")</f>
        <v>47.300000000000004</v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>
        <f>IF(SUM(EB11,EC11,EG11)&gt;0,SUM(EB11,EC11,EG11),"")</f>
        <v>47.300000000000004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0" t="str">
        <f>IF(SUM(QF11,QJ11)&gt;0,SUM(QF11,QJ11),"")</f>
        <v/>
      </c>
      <c r="QZ11" s="40" t="str">
        <f>IF(SUM(QE11:QF11,QH11:QJ11,QL11)-QG11-QK11&gt;0,SUM(QE11:QF11,QH11:QJ11,QL11)-QG11-QK11,"")</f>
        <v/>
      </c>
      <c r="RA11" s="40" t="str">
        <f>IF(SUM(QM11:QN11,QP11)-QO11&gt;0,SUM(QM11:QN11,QP11)-QO11,"")</f>
        <v/>
      </c>
      <c r="RB11" s="40" t="str">
        <f>IF(SUM(QF11,QJ11,QN11)&gt;0,SUM(QF11,QJ11,QN11),"")</f>
        <v/>
      </c>
      <c r="RC11" s="40" t="str">
        <f>IF(SUM(QZ11,RA11)&gt;0,SUM(QZ11,RA11),"")</f>
        <v/>
      </c>
      <c r="RD11" s="40" t="str">
        <f>IF(SUM(QR11,QV11)&gt;0,SUM(QR11,QV11),"")</f>
        <v/>
      </c>
      <c r="RE11" s="40" t="str">
        <f>IF(SUM(QQ11:QR11,QT11:QV11,QX11)-SUM(QS11,QW11)&gt;0,SUM(QQ11:QR11,QT11:QV11,QX11)-SUM(QS11,QW11),"")</f>
        <v/>
      </c>
      <c r="RF11" s="40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0" t="str">
        <f>IF(SUM(SJ11,SN11)&gt;0,SUM(SJ11,SN11),"")</f>
        <v/>
      </c>
      <c r="TD11" s="40" t="str">
        <f>IF(SUM(SI11:SJ11,SL11:SN11,SP11)-SK11-SO11&gt;0,SUM(SI11:SJ11,SL11:SN11,SP11)-SK11-SO11,"")</f>
        <v/>
      </c>
      <c r="TE11" s="40" t="str">
        <f>IF(SUM(SQ11:SR11,ST11)-SS11&gt;0,SUM(SQ11:SR11,ST11)-SS11,"")</f>
        <v/>
      </c>
      <c r="TF11" s="40" t="str">
        <f>IF(SUM(SJ11,SN11,SR11)&gt;0,SUM(SJ11,SN11,SR11),"")</f>
        <v/>
      </c>
      <c r="TG11" s="40" t="str">
        <f>IF(SUM(TD11,TE11)&gt;0,SUM(TD11,TE11),"")</f>
        <v/>
      </c>
      <c r="TH11" s="40" t="str">
        <f>IF(SUM(SV11,SZ11)&gt;0,SUM(SV11,SZ11),"")</f>
        <v/>
      </c>
      <c r="TI11" s="40" t="str">
        <f>IF(SUM(SU11:SV11,SX11:SZ11,TB11)-SUM(SW11,TA11)&gt;0,SUM(SU11:SV11,SX11:SZ11,TB11)-SUM(SW11,TA11),"")</f>
        <v/>
      </c>
      <c r="TJ11" s="40" t="str">
        <f>IF(SUM(TD11,TE11,TI11)&gt;0,SUM(TD11,TE11,TI11),"")</f>
        <v/>
      </c>
      <c r="TK11" s="26">
        <f>IF($CU11="P",CA11,(CA11+AX11)/2)</f>
        <v>18.200000000000003</v>
      </c>
      <c r="TL11" s="26">
        <f>IF($CU11="P",CB11,(CB11+AY11)/2)</f>
        <v>5.6</v>
      </c>
      <c r="TM11" s="26">
        <f>IF($CU11="P",CC11,(CC11+AZ11)/2)</f>
        <v>0.3</v>
      </c>
      <c r="TN11" s="26">
        <f>IF($CU11="P",CD11,(CD11+BA11)/2)</f>
        <v>0</v>
      </c>
      <c r="TO11" s="26">
        <f>IF($CU11="P",CE11,(CE11+BB11)/2)</f>
        <v>17.7</v>
      </c>
      <c r="TP11" s="26">
        <f>IF($CU11="P",CF11,(CF11+BC11)/2)</f>
        <v>4.2</v>
      </c>
      <c r="TQ11" s="26">
        <f>IF($CU11="P",CG11,(CG11+BD11)/2)</f>
        <v>0.1</v>
      </c>
      <c r="TR11" s="26">
        <f>IF($CU11="P",CH11,(CH11+BE11)/2)</f>
        <v>0.15</v>
      </c>
      <c r="TS11" s="26">
        <f>IF($CU11="P",CI11,(CI11+BF11)/2)</f>
        <v>18.55</v>
      </c>
      <c r="TT11" s="26">
        <f>IF($CU11="P",CJ11,(CJ11+BG11)/2)</f>
        <v>5.6</v>
      </c>
      <c r="TU11" s="26">
        <f>IF($CU11="P",CK11,(CK11+BH11)/2)</f>
        <v>0</v>
      </c>
      <c r="TV11" s="26">
        <f>IF($CU11="P",CL11,(CL11+BI11)/2)</f>
        <v>0</v>
      </c>
      <c r="TW11" s="26">
        <f>IF($CU11="P",CM11,(CM11+BJ11)/2)</f>
        <v>18.600000000000001</v>
      </c>
      <c r="TX11" s="26">
        <f>IF($CU11="P",CN11,(CN11+BK11)/2)</f>
        <v>5.6</v>
      </c>
      <c r="TY11" s="26">
        <f>IF($CU11="P",CO11,(CO11+BL11)/2)</f>
        <v>0</v>
      </c>
      <c r="TZ11" s="26">
        <f>IF($CU11="P",CP11,(CP11+BM11)/2)</f>
        <v>0</v>
      </c>
      <c r="UA11" s="26">
        <f>IF($CU11="P",CQ11,(CQ11+BN11)/2)</f>
        <v>18.549999999999997</v>
      </c>
      <c r="UB11" s="26">
        <f>IF($CU11="P",CR11,(CR11+BO11)/2)</f>
        <v>6</v>
      </c>
      <c r="UC11" s="26">
        <f>IF($CU11="P",CS11,(CS11+BP11)/2)</f>
        <v>0.2</v>
      </c>
      <c r="UD11" s="26">
        <f>IF($CU11="P",CT11,(CT11+BQ11)/2)</f>
        <v>0</v>
      </c>
      <c r="UE11" s="28" t="s">
        <v>55</v>
      </c>
      <c r="UF11" s="11">
        <f>IF(SUM(TL11,TP11)&gt;0,SUM(TL11,TP11),"")</f>
        <v>9.8000000000000007</v>
      </c>
      <c r="UG11" s="11">
        <f>IF(SUM(TK11:TL11,TN11:TP11,TR11)-TM11-TQ11&gt;0,SUM(TK11:TL11,TN11:TP11,TR11)-TM11-TQ11,"")</f>
        <v>45.45</v>
      </c>
      <c r="UH11" s="11">
        <f>IF(SUM(TS11:TT11,TV11)-TU11&gt;0,SUM(TS11:TT11,TV11)-TU11,"")</f>
        <v>24.15</v>
      </c>
      <c r="UI11" s="11">
        <f>IF(SUM(TL11,TP11,TT11)&gt;0,SUM(TL11,TP11,TT11),"")</f>
        <v>15.4</v>
      </c>
      <c r="UJ11" s="11">
        <f>IF(SUM(UG11,UH11)&gt;0,SUM(UG11,UH11),"")</f>
        <v>69.599999999999994</v>
      </c>
      <c r="UK11" s="11">
        <f>IF(SUM(TX11,UB11)&gt;0,SUM(TX11,UB11),"")</f>
        <v>11.6</v>
      </c>
      <c r="UL11" s="11">
        <f>IF(SUM(TW11:TX11,TZ11:UB11,UD11)-SUM(TY11,UC11)&gt;0,SUM(TW11:TX11,TZ11:UB11,UD11)-SUM(TY11,UC11),"")</f>
        <v>48.55</v>
      </c>
      <c r="UM11" s="11">
        <f>IF(SUM(UG11,UH11,UL11)&gt;0,SUM(UG11,UH11,UL11),"")</f>
        <v>118.14999999999999</v>
      </c>
    </row>
    <row r="12" spans="1:559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73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,AND(QY12&gt;=RF$24,QZ12&gt;=RF$28,QY12&lt;&gt;""),AND(RD12&gt;=RF$24,RE12&gt;=RF$28,RD12&lt;&gt;""),AND(SA12&gt;=SH$24,SB12&gt;=SH$28,SA12&lt;&gt;""),AND(SF12&gt;=SH$24,SG12&gt;=SH$28,SF12&lt;&gt;""),AND(TC12&gt;=TJ$24,TD12&gt;=TJ$28,TC12&lt;&gt;""),AND(TI12&gt;=TJ$24,TJ12&gt;=TJ$28,TI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,AND(QZ12&gt;=RF$28,QZ12&lt;&gt;""),AND(RE12&gt;=RF$28,RE12&lt;&gt;""),AND(SB12&gt;=SH$28,SB12&lt;&gt;""),AND(SG12&gt;=SH$28,SG12&lt;&gt;""),AND(TD12&gt;=TJ$28,TD12&lt;&gt;""),AND(TJ12&gt;=TJ$28,TJ12&lt;&gt;"")),"P","")</f>
        <v>P</v>
      </c>
      <c r="H12" s="36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,AND(RB12&gt;=RF$26,RC12&gt;=RF$30,RB12&lt;&gt;""),AND(SD12&gt;=SH$26,SE12&gt;=SH$30,SD12&lt;&gt;""),AND(TF12&gt;=TJ$26,TG12&gt;=TJ$30,TF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,AND(RB12&gt;=RF$25,RC12&gt;=RF$29,RB12&lt;&gt;""),AND(SD12&gt;=SH$25,SE12&gt;=SH$29,SD12&lt;&gt;""),AND(TF12&gt;=TJ$25,TG12&gt;=TJ$29,TF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IF(K12=0,"",IF(AND(L12=J12,L12=AQ12,K12=BT12),$U$1,IF(AND(L12=J12,L12=AQ12,L12=CW12),$U$1,IF(AND(L12=J12,L12=CW12,L12=BT12),$AX$1,IF(L12=CW12,$CA$1,IF(L12=BT12,$AX$1,IF(L12=AQ12,$U$1,"")))))))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7"/>
      <c r="AP12" s="40">
        <f>IF(SUM(V12,Z12)&gt;0,SUM(V12,Z12),"")</f>
        <v>11.6</v>
      </c>
      <c r="AQ12" s="40">
        <f>IF(SUM(U12:V12,X12:Z12,AB12)-W12-AA12&gt;0,SUM(U12:V12,X12:Z12,AB12)-W12-AA12,"")</f>
        <v>48.7</v>
      </c>
      <c r="AR12" s="40">
        <f>IF(SUM(AC12:AD12,AF12)-AE12&gt;0,SUM(AC12:AD12,AF12)-AE12,"")</f>
        <v>22.2</v>
      </c>
      <c r="AS12" s="40">
        <f>IF(SUM(V12,Z12,AD12)&gt;0,SUM(V12,Z12,AD12),"")</f>
        <v>16.399999999999999</v>
      </c>
      <c r="AT12" s="40">
        <f>IF(SUM(AQ12,AR12)&gt;0,SUM(AQ12,AR12),"")</f>
        <v>70.900000000000006</v>
      </c>
      <c r="AU12" s="40">
        <f>IF(SUM(AH12,AL12)&gt;0,SUM(AH12,AL12),"")</f>
        <v>10.8</v>
      </c>
      <c r="AV12" s="40">
        <f>IF(SUM(AG12:AH12,AJ12:AL12,AN12)-SUM(AI12,AM12)&gt;0,SUM(AG12:AH12,AJ12:AL12,AN12)-SUM(AI12,AM12),"")</f>
        <v>47.1</v>
      </c>
      <c r="AW12" s="40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8" t="s">
        <v>55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7"/>
      <c r="CV12" s="40">
        <f>IF(SUM(CB12,CF12)&gt;0,SUM(CB12,CF12),"")</f>
        <v>11.6</v>
      </c>
      <c r="CW12" s="40">
        <f>IF(SUM(CA12:CB12,CD12:CF12,CH12)-CC12-CG12&gt;0,SUM(CA12:CB12,CD12:CF12,CH12)-CC12-CG12,"")</f>
        <v>48.9</v>
      </c>
      <c r="CX12" s="40">
        <f>IF(SUM(CI12:CJ12,CL12)-CK12&gt;0,SUM(CI12:CJ12,CL12)-CK12,"")</f>
        <v>22.2</v>
      </c>
      <c r="CY12" s="40">
        <f>IF(SUM(CB12,CF12,CJ12)&gt;0,SUM(CB12,CF12,CJ12),"")</f>
        <v>16.399999999999999</v>
      </c>
      <c r="CZ12" s="40">
        <f>IF(SUM(CW12,CX12)&gt;0,SUM(CW12,CX12),"")</f>
        <v>71.099999999999994</v>
      </c>
      <c r="DA12" s="40">
        <f>IF(SUM(CN12,CR12)&gt;0,SUM(CN12,CR12),"")</f>
        <v>11.6</v>
      </c>
      <c r="DB12" s="40">
        <f>IF(SUM(CM12:CN12,CP12:CR12,CT12)-SUM(CO12,CS12)&gt;0,SUM(CM12:CN12,CP12:CR12,CT12)-SUM(CO12,CS12),"")</f>
        <v>48.7</v>
      </c>
      <c r="DC12" s="40">
        <f>IF(SUM(CW12,CX12,DB12)&gt;0,SUM(CW12,CX12,DB12),"")</f>
        <v>119.8</v>
      </c>
      <c r="DD12" s="51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1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1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IF(SUM(IJ12,IK12,IO12)&gt;0,SUM(IJ12,IK12,IO12),"")</f>
        <v/>
      </c>
      <c r="IQ12" s="18">
        <v>18.399999999999999</v>
      </c>
      <c r="IR12" s="18">
        <v>5.6</v>
      </c>
      <c r="IS12" s="18">
        <v>0.6</v>
      </c>
      <c r="IT12" s="18">
        <v>0</v>
      </c>
      <c r="IU12" s="18">
        <v>18.600000000000001</v>
      </c>
      <c r="IV12" s="18">
        <v>6</v>
      </c>
      <c r="IW12" s="18">
        <v>0</v>
      </c>
      <c r="IX12" s="18">
        <v>0</v>
      </c>
      <c r="IY12" s="18"/>
      <c r="IZ12" s="18"/>
      <c r="JA12" s="18"/>
      <c r="JB12" s="18"/>
      <c r="JC12" s="18">
        <v>18.600000000000001</v>
      </c>
      <c r="JD12" s="18">
        <v>5.6</v>
      </c>
      <c r="JE12" s="18">
        <v>0.6</v>
      </c>
      <c r="JF12" s="18">
        <v>0</v>
      </c>
      <c r="JG12" s="18">
        <v>18.600000000000001</v>
      </c>
      <c r="JH12" s="18">
        <v>6</v>
      </c>
      <c r="JI12" s="18">
        <v>0.6</v>
      </c>
      <c r="JJ12" s="18">
        <v>0</v>
      </c>
      <c r="JK12" s="11">
        <f>IF(SUM(IR12,IV12)&gt;0,SUM(IR12,IV12),"")</f>
        <v>11.6</v>
      </c>
      <c r="JL12" s="11">
        <f>IF(SUM(IQ12:IR12,IT12:IV12,IX12)-IS12-IW12&gt;0,SUM(IQ12:IR12,IT12:IV12,IX12)-IS12-IW12,"")</f>
        <v>48</v>
      </c>
      <c r="JM12" s="11" t="str">
        <f>IF(SUM(IY12:IZ12,JB12)-JA12&gt;0,SUM(IY12:IZ12,JB12)-JA12,"")</f>
        <v/>
      </c>
      <c r="JN12" s="11">
        <f>IF(SUM(IR12,IV12,IZ12)&gt;0,SUM(IR12,IV12,IZ12),"")</f>
        <v>11.6</v>
      </c>
      <c r="JO12" s="11">
        <f>IF(SUM(JL12,JM12)&gt;0,SUM(JL12,JM12),"")</f>
        <v>48</v>
      </c>
      <c r="JP12" s="11">
        <f>IF(SUM(JD12,JH12)&gt;0,SUM(JD12,JH12),"")</f>
        <v>11.6</v>
      </c>
      <c r="JQ12" s="11">
        <f>IF(SUM(JC12:JD12,JF12:JH12,JJ12)-SUM(JE12,JI12)&gt;0,SUM(JC12:JD12,JF12:JH12,JJ12)-SUM(JE12,JI12),"")</f>
        <v>47.6</v>
      </c>
      <c r="JR12" s="11">
        <f>IF(SUM(JL12,JM12,JQ12)&gt;0,SUM(JL12,JM12,JQ12),"")</f>
        <v>95.6</v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0" t="str">
        <f>IF(SUM(QF12,QJ12)&gt;0,SUM(QF12,QJ12),"")</f>
        <v/>
      </c>
      <c r="QZ12" s="40" t="str">
        <f>IF(SUM(QE12:QF12,QH12:QJ12,QL12)-QG12-QK12&gt;0,SUM(QE12:QF12,QH12:QJ12,QL12)-QG12-QK12,"")</f>
        <v/>
      </c>
      <c r="RA12" s="40" t="str">
        <f>IF(SUM(QM12:QN12,QP12)-QO12&gt;0,SUM(QM12:QN12,QP12)-QO12,"")</f>
        <v/>
      </c>
      <c r="RB12" s="40" t="str">
        <f>IF(SUM(QF12,QJ12,QN12)&gt;0,SUM(QF12,QJ12,QN12),"")</f>
        <v/>
      </c>
      <c r="RC12" s="40" t="str">
        <f>IF(SUM(QZ12,RA12)&gt;0,SUM(QZ12,RA12),"")</f>
        <v/>
      </c>
      <c r="RD12" s="40" t="str">
        <f>IF(SUM(QR12,QV12)&gt;0,SUM(QR12,QV12),"")</f>
        <v/>
      </c>
      <c r="RE12" s="40" t="str">
        <f>IF(SUM(QQ12:QR12,QT12:QV12,QX12)-SUM(QS12,QW12)&gt;0,SUM(QQ12:QR12,QT12:QV12,QX12)-SUM(QS12,QW12),"")</f>
        <v/>
      </c>
      <c r="RF12" s="40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0" t="str">
        <f>IF(SUM(SJ12,SN12)&gt;0,SUM(SJ12,SN12),"")</f>
        <v/>
      </c>
      <c r="TD12" s="40" t="str">
        <f>IF(SUM(SI12:SJ12,SL12:SN12,SP12)-SK12-SO12&gt;0,SUM(SI12:SJ12,SL12:SN12,SP12)-SK12-SO12,"")</f>
        <v/>
      </c>
      <c r="TE12" s="40" t="str">
        <f>IF(SUM(SQ12:SR12,ST12)-SS12&gt;0,SUM(SQ12:SR12,ST12)-SS12,"")</f>
        <v/>
      </c>
      <c r="TF12" s="40" t="str">
        <f>IF(SUM(SJ12,SN12,SR12)&gt;0,SUM(SJ12,SN12,SR12),"")</f>
        <v/>
      </c>
      <c r="TG12" s="40" t="str">
        <f>IF(SUM(TD12,TE12)&gt;0,SUM(TD12,TE12),"")</f>
        <v/>
      </c>
      <c r="TH12" s="40" t="str">
        <f>IF(SUM(SV12,SZ12)&gt;0,SUM(SV12,SZ12),"")</f>
        <v/>
      </c>
      <c r="TI12" s="40" t="str">
        <f>IF(SUM(SU12:SV12,SX12:SZ12,TB12)-SUM(SW12,TA12)&gt;0,SUM(SU12:SV12,SX12:SZ12,TB12)-SUM(SW12,TA12),"")</f>
        <v/>
      </c>
      <c r="TJ12" s="40" t="str">
        <f>IF(SUM(TD12,TE12,TI12)&gt;0,SUM(TD12,TE12,TI12),"")</f>
        <v/>
      </c>
      <c r="TK12" s="26">
        <f>IF($CU12="P",CA12,(CA12+AX12)/2)</f>
        <v>18.399999999999999</v>
      </c>
      <c r="TL12" s="26">
        <f>IF($CU12="P",CB12,(CB12+AY12)/2)</f>
        <v>4.8999999999999995</v>
      </c>
      <c r="TM12" s="26">
        <f>IF($CU12="P",CC12,(CC12+AZ12)/2)</f>
        <v>0</v>
      </c>
      <c r="TN12" s="26">
        <f>IF($CU12="P",CD12,(CD12+BA12)/2)</f>
        <v>0</v>
      </c>
      <c r="TO12" s="26">
        <f>IF($CU12="P",CE12,(CE12+BB12)/2)</f>
        <v>13.875</v>
      </c>
      <c r="TP12" s="26">
        <f>IF($CU12="P",CF12,(CF12+BC12)/2)</f>
        <v>4.5</v>
      </c>
      <c r="TQ12" s="26">
        <f>IF($CU12="P",CG12,(CG12+BD12)/2)</f>
        <v>0</v>
      </c>
      <c r="TR12" s="26">
        <f>IF($CU12="P",CH12,(CH12+BE12)/2)</f>
        <v>0</v>
      </c>
      <c r="TS12" s="26">
        <f>IF($CU12="P",CI12,(CI12+BF12)/2)</f>
        <v>13.5</v>
      </c>
      <c r="TT12" s="26">
        <f>IF($CU12="P",CJ12,(CJ12+BG12)/2)</f>
        <v>3.5999999999999996</v>
      </c>
      <c r="TU12" s="26">
        <f>IF($CU12="P",CK12,(CK12+BH12)/2)</f>
        <v>0.44999999999999996</v>
      </c>
      <c r="TV12" s="26">
        <f>IF($CU12="P",CL12,(CL12+BI12)/2)</f>
        <v>0</v>
      </c>
      <c r="TW12" s="26">
        <f>IF($CU12="P",CM12,(CM12+BJ12)/2)</f>
        <v>13.975000000000001</v>
      </c>
      <c r="TX12" s="26">
        <f>IF($CU12="P",CN12,(CN12+BK12)/2)</f>
        <v>4.1999999999999993</v>
      </c>
      <c r="TY12" s="26">
        <f>IF($CU12="P",CO12,(CO12+BL12)/2)</f>
        <v>0.15</v>
      </c>
      <c r="TZ12" s="26">
        <f>IF($CU12="P",CP12,(CP12+BM12)/2)</f>
        <v>0</v>
      </c>
      <c r="UA12" s="26">
        <f>IF($CU12="P",CQ12,(CQ12+BN12)/2)</f>
        <v>13.8</v>
      </c>
      <c r="UB12" s="26">
        <f>IF($CU12="P",CR12,(CR12+BO12)/2)</f>
        <v>4.3</v>
      </c>
      <c r="UC12" s="26">
        <f>IF($CU12="P",CS12,(CS12+BP12)/2)</f>
        <v>0</v>
      </c>
      <c r="UD12" s="26">
        <f>IF($CU12="P",CT12,(CT12+BQ12)/2)</f>
        <v>0</v>
      </c>
      <c r="UE12" s="28" t="s">
        <v>55</v>
      </c>
      <c r="UF12" s="11">
        <f>IF(SUM(TL12,TP12)&gt;0,SUM(TL12,TP12),"")</f>
        <v>9.3999999999999986</v>
      </c>
      <c r="UG12" s="11">
        <f>IF(SUM(TK12:TL12,TN12:TP12,TR12)-TM12-TQ12&gt;0,SUM(TK12:TL12,TN12:TP12,TR12)-TM12-TQ12,"")</f>
        <v>41.674999999999997</v>
      </c>
      <c r="UH12" s="11">
        <f>IF(SUM(TS12:TT12,TV12)-TU12&gt;0,SUM(TS12:TT12,TV12)-TU12,"")</f>
        <v>16.650000000000002</v>
      </c>
      <c r="UI12" s="11">
        <f>IF(SUM(TL12,TP12,TT12)&gt;0,SUM(TL12,TP12,TT12),"")</f>
        <v>12.999999999999998</v>
      </c>
      <c r="UJ12" s="11">
        <f>IF(SUM(UG12,UH12)&gt;0,SUM(UG12,UH12),"")</f>
        <v>58.325000000000003</v>
      </c>
      <c r="UK12" s="11">
        <f>IF(SUM(TX12,UB12)&gt;0,SUM(TX12,UB12),"")</f>
        <v>8.5</v>
      </c>
      <c r="UL12" s="11">
        <f>IF(SUM(TW12:TX12,TZ12:UB12,UD12)-SUM(TY12,UC12)&gt;0,SUM(TW12:TX12,TZ12:UB12,UD12)-SUM(TY12,UC12),"")</f>
        <v>36.125</v>
      </c>
      <c r="UM12" s="11">
        <f>IF(SUM(UG12,UH12,UL12)&gt;0,SUM(UG12,UH12,UL12),"")</f>
        <v>94.45</v>
      </c>
    </row>
    <row r="13" spans="1:559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168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,AND(QY13&gt;=RF$24,QZ13&gt;=RF$28,QY13&lt;&gt;""),AND(RD13&gt;=RF$24,RE13&gt;=RF$28,RD13&lt;&gt;""),AND(SA13&gt;=SH$24,SB13&gt;=SH$28,SA13&lt;&gt;""),AND(SF13&gt;=SH$24,SG13&gt;=SH$28,SF13&lt;&gt;""),AND(TC13&gt;=TJ$24,TD13&gt;=TJ$28,TC13&lt;&gt;""),AND(TI13&gt;=TJ$24,TJ13&gt;=TJ$28,TI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,AND(QZ13&gt;=RF$28,QZ13&lt;&gt;""),AND(RE13&gt;=RF$28,RE13&lt;&gt;""),AND(SB13&gt;=SH$28,SB13&lt;&gt;""),AND(SG13&gt;=SH$28,SG13&lt;&gt;""),AND(TD13&gt;=TJ$28,TD13&lt;&gt;""),AND(TJ13&gt;=TJ$28,TJ13&lt;&gt;"")),"P","")</f>
        <v>P</v>
      </c>
      <c r="H13" s="36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,AND(RB13&gt;=RF$26,RC13&gt;=RF$30,RB13&lt;&gt;""),AND(SD13&gt;=SH$26,SE13&gt;=SH$30,SD13&lt;&gt;""),AND(TF13&gt;=TJ$26,TG13&gt;=TJ$30,TF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,AND(RB13&gt;=RF$25,RC13&gt;=RF$29,RB13&lt;&gt;""),AND(SD13&gt;=SH$25,SE13&gt;=SH$29,SD13&lt;&gt;""),AND(TF13&gt;=TJ$25,TG13&gt;=TJ$29,TF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5.6</v>
      </c>
      <c r="AQ13" s="40">
        <f>IF(SUM(U13:V13,X13:Z13,AB13)-W13-AA13&gt;0,SUM(U13:V13,X13:Z13,AB13)-W13-AA13,"")</f>
        <v>23.9</v>
      </c>
      <c r="AR13" s="40">
        <f>IF(SUM(AC13:AD13,AF13)-AE13&gt;0,SUM(AC13:AD13,AF13)-AE13,"")</f>
        <v>24.2</v>
      </c>
      <c r="AS13" s="40">
        <f>IF(SUM(V13,Z13,AD13)&gt;0,SUM(V13,Z13,AD13),"")</f>
        <v>10.8</v>
      </c>
      <c r="AT13" s="40">
        <f>IF(SUM(AQ13,AR13)&gt;0,SUM(AQ13,AR13),"")</f>
        <v>48.099999999999994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8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7"/>
      <c r="CV13" s="40">
        <f>IF(SUM(CB13,CF13)&gt;0,SUM(CB13,CF13),"")</f>
        <v>11.6</v>
      </c>
      <c r="CW13" s="40">
        <f>IF(SUM(CA13:CB13,CD13:CF13,CH13)-CC13-CG13&gt;0,SUM(CA13:CB13,CD13:CF13,CH13)-CC13-CG13,"")</f>
        <v>48.8</v>
      </c>
      <c r="CX13" s="40">
        <f>IF(SUM(CI13:CJ13,CL13)-CK13&gt;0,SUM(CI13:CJ13,CL13)-CK13,"")</f>
        <v>23.400000000000002</v>
      </c>
      <c r="CY13" s="40">
        <f>IF(SUM(CB13,CF13,CJ13)&gt;0,SUM(CB13,CF13,CJ13),"")</f>
        <v>16.7</v>
      </c>
      <c r="CZ13" s="40">
        <f>IF(SUM(CW13,CX13)&gt;0,SUM(CW13,CX13),"")</f>
        <v>72.2</v>
      </c>
      <c r="DA13" s="40">
        <f>IF(SUM(CN13,CR13)&gt;0,SUM(CN13,CR13),"")</f>
        <v>6.8</v>
      </c>
      <c r="DB13" s="40">
        <f>IF(SUM(CM13:CN13,CP13:CR13,CT13)-SUM(CO13,CS13)&gt;0,SUM(CM13:CN13,CP13:CR13,CT13)-SUM(CO13,CS13),"")</f>
        <v>25.6</v>
      </c>
      <c r="DC13" s="40">
        <f>IF(SUM(CW13,CX13,DB13)&gt;0,SUM(CW13,CX13,DB13),"")</f>
        <v>97.800000000000011</v>
      </c>
      <c r="DD13" s="51">
        <f>IF(MAX(EB13,FD13,GF13,HH13,IJ13,JL13,KN13,LP13,MR13,NT13,OV13,PX13,QZ13,SB13,TD13)-IF(L13="",0,L13)&gt;0.001,MAX(EB13,FD13,GF13,HH13,IJ13,JL13,KN13,LP13,MR13,NT13,OV13,PX13,QZ13,SB13,TD13)-IF(L13="",0,L13),"")</f>
        <v>2</v>
      </c>
      <c r="DE13" s="51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1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>
        <v>18.600000000000001</v>
      </c>
      <c r="FL13" s="17">
        <v>5.6</v>
      </c>
      <c r="FM13" s="17">
        <v>0</v>
      </c>
      <c r="FN13" s="17">
        <v>0</v>
      </c>
      <c r="FO13" s="17">
        <v>18.5</v>
      </c>
      <c r="FP13" s="17">
        <v>5.2</v>
      </c>
      <c r="FQ13" s="17">
        <v>1</v>
      </c>
      <c r="FR13" s="17">
        <v>0</v>
      </c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>
        <f>IF(SUM(FL13,FP13)&gt;0,SUM(FL13,FP13),"")</f>
        <v>10.8</v>
      </c>
      <c r="GF13" s="40">
        <f>IF(SUM(FK13:FL13,FN13:FP13,FR13)-FM13-FQ13&gt;0,SUM(FK13:FL13,FN13:FP13,FR13)-FM13-FQ13,"")</f>
        <v>46.900000000000006</v>
      </c>
      <c r="GG13" s="40" t="str">
        <f>IF(SUM(FS13:FT13,FV13)-FU13&gt;0,SUM(FS13:FT13,FV13)-FU13,"")</f>
        <v/>
      </c>
      <c r="GH13" s="40">
        <f>IF(SUM(FL13,FP13,FT13)&gt;0,SUM(FL13,FP13,FT13),"")</f>
        <v>10.8</v>
      </c>
      <c r="GI13" s="40">
        <f>IF(SUM(GF13,GG13)&gt;0,SUM(GF13,GG13),"")</f>
        <v>46.900000000000006</v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>
        <f>IF(SUM(GF13,GG13,GK13)&gt;0,SUM(GF13,GG13,GK13),"")</f>
        <v>46.900000000000006</v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0" t="str">
        <f>IF(SUM(QF13,QJ13)&gt;0,SUM(QF13,QJ13),"")</f>
        <v/>
      </c>
      <c r="QZ13" s="40" t="str">
        <f>IF(SUM(QE13:QF13,QH13:QJ13,QL13)-QG13-QK13&gt;0,SUM(QE13:QF13,QH13:QJ13,QL13)-QG13-QK13,"")</f>
        <v/>
      </c>
      <c r="RA13" s="40" t="str">
        <f>IF(SUM(QM13:QN13,QP13)-QO13&gt;0,SUM(QM13:QN13,QP13)-QO13,"")</f>
        <v/>
      </c>
      <c r="RB13" s="40" t="str">
        <f>IF(SUM(QF13,QJ13,QN13)&gt;0,SUM(QF13,QJ13,QN13),"")</f>
        <v/>
      </c>
      <c r="RC13" s="40" t="str">
        <f>IF(SUM(QZ13,RA13)&gt;0,SUM(QZ13,RA13),"")</f>
        <v/>
      </c>
      <c r="RD13" s="40" t="str">
        <f>IF(SUM(QR13,QV13)&gt;0,SUM(QR13,QV13),"")</f>
        <v/>
      </c>
      <c r="RE13" s="40" t="str">
        <f>IF(SUM(QQ13:QR13,QT13:QV13,QX13)-SUM(QS13,QW13)&gt;0,SUM(QQ13:QR13,QT13:QV13,QX13)-SUM(QS13,QW13),"")</f>
        <v/>
      </c>
      <c r="RF13" s="40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0" t="str">
        <f>IF(SUM(SJ13,SN13)&gt;0,SUM(SJ13,SN13),"")</f>
        <v/>
      </c>
      <c r="TD13" s="40" t="str">
        <f>IF(SUM(SI13:SJ13,SL13:SN13,SP13)-SK13-SO13&gt;0,SUM(SI13:SJ13,SL13:SN13,SP13)-SK13-SO13,"")</f>
        <v/>
      </c>
      <c r="TE13" s="40" t="str">
        <f>IF(SUM(SQ13:SR13,ST13)-SS13&gt;0,SUM(SQ13:SR13,ST13)-SS13,"")</f>
        <v/>
      </c>
      <c r="TF13" s="40" t="str">
        <f>IF(SUM(SJ13,SN13,SR13)&gt;0,SUM(SJ13,SN13,SR13),"")</f>
        <v/>
      </c>
      <c r="TG13" s="40" t="str">
        <f>IF(SUM(TD13,TE13)&gt;0,SUM(TD13,TE13),"")</f>
        <v/>
      </c>
      <c r="TH13" s="40" t="str">
        <f>IF(SUM(SV13,SZ13)&gt;0,SUM(SV13,SZ13),"")</f>
        <v/>
      </c>
      <c r="TI13" s="40" t="str">
        <f>IF(SUM(SU13:SV13,SX13:SZ13,TB13)-SUM(SW13,TA13)&gt;0,SUM(SU13:SV13,SX13:SZ13,TB13)-SUM(SW13,TA13),"")</f>
        <v/>
      </c>
      <c r="TJ13" s="40" t="str">
        <f>IF(SUM(TD13,TE13,TI13)&gt;0,SUM(TD13,TE13,TI13),"")</f>
        <v/>
      </c>
      <c r="TK13" s="26">
        <f>IF($CU13="P",CA13,(CA13+AX13)/2)</f>
        <v>18.200000000000003</v>
      </c>
      <c r="TL13" s="26">
        <f>IF($CU13="P",CB13,(CB13+AY13)/2)</f>
        <v>5.1999999999999993</v>
      </c>
      <c r="TM13" s="26">
        <f>IF($CU13="P",CC13,(CC13+AZ13)/2)</f>
        <v>0.6</v>
      </c>
      <c r="TN13" s="26">
        <f>IF($CU13="P",CD13,(CD13+BA13)/2)</f>
        <v>0</v>
      </c>
      <c r="TO13" s="26">
        <f>IF($CU13="P",CE13,(CE13+BB13)/2)</f>
        <v>18.649999999999999</v>
      </c>
      <c r="TP13" s="26">
        <f>IF($CU13="P",CF13,(CF13+BC13)/2)</f>
        <v>5.6</v>
      </c>
      <c r="TQ13" s="26">
        <f>IF($CU13="P",CG13,(CG13+BD13)/2)</f>
        <v>0.2</v>
      </c>
      <c r="TR13" s="26">
        <f>IF($CU13="P",CH13,(CH13+BE13)/2)</f>
        <v>0</v>
      </c>
      <c r="TS13" s="26">
        <f>IF($CU13="P",CI13,(CI13+BF13)/2)</f>
        <v>18.399999999999999</v>
      </c>
      <c r="TT13" s="26">
        <f>IF($CU13="P",CJ13,(CJ13+BG13)/2)</f>
        <v>4.6999999999999993</v>
      </c>
      <c r="TU13" s="26">
        <f>IF($CU13="P",CK13,(CK13+BH13)/2)</f>
        <v>0.44999999999999996</v>
      </c>
      <c r="TV13" s="26">
        <f>IF($CU13="P",CL13,(CL13+BI13)/2)</f>
        <v>0.15</v>
      </c>
      <c r="TW13" s="26">
        <f>IF($CU13="P",CM13,(CM13+BJ13)/2)</f>
        <v>18.549999999999997</v>
      </c>
      <c r="TX13" s="26">
        <f>IF($CU13="P",CN13,(CN13+BK13)/2)</f>
        <v>6.1999999999999993</v>
      </c>
      <c r="TY13" s="26">
        <f>IF($CU13="P",CO13,(CO13+BL13)/2)</f>
        <v>0.2</v>
      </c>
      <c r="TZ13" s="26">
        <f>IF($CU13="P",CP13,(CP13+BM13)/2)</f>
        <v>0.15</v>
      </c>
      <c r="UA13" s="26">
        <f>IF($CU13="P",CQ13,(CQ13+BN13)/2)</f>
        <v>9.4499999999999993</v>
      </c>
      <c r="UB13" s="26">
        <f>IF($CU13="P",CR13,(CR13+BO13)/2)</f>
        <v>3</v>
      </c>
      <c r="UC13" s="26">
        <f>IF($CU13="P",CS13,(CS13+BP13)/2)</f>
        <v>0.1</v>
      </c>
      <c r="UD13" s="26">
        <f>IF($CU13="P",CT13,(CT13+BQ13)/2)</f>
        <v>0</v>
      </c>
      <c r="UE13" s="28" t="s">
        <v>55</v>
      </c>
      <c r="UF13" s="11">
        <f>IF(SUM(TL13,TP13)&gt;0,SUM(TL13,TP13),"")</f>
        <v>10.799999999999999</v>
      </c>
      <c r="UG13" s="11">
        <f>IF(SUM(TK13:TL13,TN13:TP13,TR13)-TM13-TQ13&gt;0,SUM(TK13:TL13,TN13:TP13,TR13)-TM13-TQ13,"")</f>
        <v>46.849999999999994</v>
      </c>
      <c r="UH13" s="11">
        <f>IF(SUM(TS13:TT13,TV13)-TU13&gt;0,SUM(TS13:TT13,TV13)-TU13,"")</f>
        <v>22.799999999999997</v>
      </c>
      <c r="UI13" s="11">
        <f>IF(SUM(TL13,TP13,TT13)&gt;0,SUM(TL13,TP13,TT13),"")</f>
        <v>15.499999999999998</v>
      </c>
      <c r="UJ13" s="11">
        <f>IF(SUM(UG13,UH13)&gt;0,SUM(UG13,UH13),"")</f>
        <v>69.649999999999991</v>
      </c>
      <c r="UK13" s="11">
        <f>IF(SUM(TX13,UB13)&gt;0,SUM(TX13,UB13),"")</f>
        <v>9.1999999999999993</v>
      </c>
      <c r="UL13" s="11">
        <f>IF(SUM(TW13:TX13,TZ13:UB13,UD13)-SUM(TY13,UC13)&gt;0,SUM(TW13:TX13,TZ13:UB13,UD13)-SUM(TY13,UC13),"")</f>
        <v>37.049999999999997</v>
      </c>
      <c r="UM13" s="11">
        <f>IF(SUM(UG13,UH13,UL13)&gt;0,SUM(UG13,UH13,UL13),"")</f>
        <v>106.69999999999999</v>
      </c>
    </row>
    <row r="14" spans="1:559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189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,AND(QY14&gt;=RF$24,QZ14&gt;=RF$28,QY14&lt;&gt;""),AND(RD14&gt;=RF$24,RE14&gt;=RF$28,RD14&lt;&gt;""),AND(SA14&gt;=SH$24,SB14&gt;=SH$28,SA14&lt;&gt;""),AND(SF14&gt;=SH$24,SG14&gt;=SH$28,SF14&lt;&gt;""),AND(TC14&gt;=TJ$24,TD14&gt;=TJ$28,TC14&lt;&gt;""),AND(TI14&gt;=TJ$24,TJ14&gt;=TJ$28,TI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,AND(QZ14&gt;=RF$28,QZ14&lt;&gt;""),AND(RE14&gt;=RF$28,RE14&lt;&gt;""),AND(SB14&gt;=SH$28,SB14&lt;&gt;""),AND(SG14&gt;=SH$28,SG14&lt;&gt;""),AND(TD14&gt;=TJ$28,TD14&lt;&gt;""),AND(TJ14&gt;=TJ$28,TJ14&lt;&gt;"")),"P","")</f>
        <v>P</v>
      </c>
      <c r="H14" s="36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,AND(RB14&gt;=RF$26,RC14&gt;=RF$30,RB14&lt;&gt;""),AND(SD14&gt;=SH$26,SE14&gt;=SH$30,SD14&lt;&gt;""),AND(TF14&gt;=TJ$26,TG14&gt;=TJ$30,TF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,AND(RB14&gt;=RF$25,RC14&gt;=RF$29,RB14&lt;&gt;""),AND(SD14&gt;=SH$25,SE14&gt;=SH$29,SD14&lt;&gt;""),AND(TF14&gt;=TJ$25,TG14&gt;=TJ$29,TF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7"/>
      <c r="AP14" s="40">
        <f>IF(SUM(V14,Z14)&gt;0,SUM(V14,Z14),"")</f>
        <v>11.6</v>
      </c>
      <c r="AQ14" s="40">
        <f>IF(SUM(U14:V14,X14:Z14,AB14)-W14-AA14&gt;0,SUM(U14:V14,X14:Z14,AB14)-W14-AA14,"")</f>
        <v>48.599999999999994</v>
      </c>
      <c r="AR14" s="40">
        <f>IF(SUM(AC14:AD14,AF14)-AE14&gt;0,SUM(AC14:AD14,AF14)-AE14,"")</f>
        <v>19.2</v>
      </c>
      <c r="AS14" s="40">
        <f>IF(SUM(V14,Z14,AD14)&gt;0,SUM(V14,Z14,AD14),"")</f>
        <v>13.6</v>
      </c>
      <c r="AT14" s="40">
        <f>IF(SUM(AQ14,AR14)&gt;0,SUM(AQ14,AR14),"")</f>
        <v>67.8</v>
      </c>
      <c r="AU14" s="40">
        <f>IF(SUM(AH14,AL14)&gt;0,SUM(AH14,AL14),"")</f>
        <v>11.6</v>
      </c>
      <c r="AV14" s="40">
        <f>IF(SUM(AG14:AH14,AJ14:AL14,AN14)-SUM(AI14,AM14)&gt;0,SUM(AG14:AH14,AJ14:AL14,AN14)-SUM(AI14,AM14),"")</f>
        <v>47.699999999999996</v>
      </c>
      <c r="AW14" s="40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8" t="s">
        <v>55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IF(SUM(CW14,CX14,DB14)&gt;0,SUM(CW14,CX14,DB14),"")</f>
        <v/>
      </c>
      <c r="DD14" s="51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1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1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0" t="str">
        <f>IF(SUM(QF14,QJ14)&gt;0,SUM(QF14,QJ14),"")</f>
        <v/>
      </c>
      <c r="QZ14" s="40" t="str">
        <f>IF(SUM(QE14:QF14,QH14:QJ14,QL14)-QG14-QK14&gt;0,SUM(QE14:QF14,QH14:QJ14,QL14)-QG14-QK14,"")</f>
        <v/>
      </c>
      <c r="RA14" s="40" t="str">
        <f>IF(SUM(QM14:QN14,QP14)-QO14&gt;0,SUM(QM14:QN14,QP14)-QO14,"")</f>
        <v/>
      </c>
      <c r="RB14" s="40" t="str">
        <f>IF(SUM(QF14,QJ14,QN14)&gt;0,SUM(QF14,QJ14,QN14),"")</f>
        <v/>
      </c>
      <c r="RC14" s="40" t="str">
        <f>IF(SUM(QZ14,RA14)&gt;0,SUM(QZ14,RA14),"")</f>
        <v/>
      </c>
      <c r="RD14" s="40" t="str">
        <f>IF(SUM(QR14,QV14)&gt;0,SUM(QR14,QV14),"")</f>
        <v/>
      </c>
      <c r="RE14" s="40" t="str">
        <f>IF(SUM(QQ14:QR14,QT14:QV14,QX14)-SUM(QS14,QW14)&gt;0,SUM(QQ14:QR14,QT14:QV14,QX14)-SUM(QS14,QW14),"")</f>
        <v/>
      </c>
      <c r="RF14" s="40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0" t="str">
        <f>IF(SUM(SJ14,SN14)&gt;0,SUM(SJ14,SN14),"")</f>
        <v/>
      </c>
      <c r="TD14" s="40" t="str">
        <f>IF(SUM(SI14:SJ14,SL14:SN14,SP14)-SK14-SO14&gt;0,SUM(SI14:SJ14,SL14:SN14,SP14)-SK14-SO14,"")</f>
        <v/>
      </c>
      <c r="TE14" s="40" t="str">
        <f>IF(SUM(SQ14:SR14,ST14)-SS14&gt;0,SUM(SQ14:SR14,ST14)-SS14,"")</f>
        <v/>
      </c>
      <c r="TF14" s="40" t="str">
        <f>IF(SUM(SJ14,SN14,SR14)&gt;0,SUM(SJ14,SN14,SR14),"")</f>
        <v/>
      </c>
      <c r="TG14" s="40" t="str">
        <f>IF(SUM(TD14,TE14)&gt;0,SUM(TD14,TE14),"")</f>
        <v/>
      </c>
      <c r="TH14" s="40" t="str">
        <f>IF(SUM(SV14,SZ14)&gt;0,SUM(SV14,SZ14),"")</f>
        <v/>
      </c>
      <c r="TI14" s="40" t="str">
        <f>IF(SUM(SU14:SV14,SX14:SZ14,TB14)-SUM(SW14,TA14)&gt;0,SUM(SU14:SV14,SX14:SZ14,TB14)-SUM(SW14,TA14),"")</f>
        <v/>
      </c>
      <c r="TJ14" s="40" t="str">
        <f>IF(SUM(TD14,TE14,TI14)&gt;0,SUM(TD14,TE14,TI14),"")</f>
        <v/>
      </c>
      <c r="TK14" s="26">
        <f>IF($CU14="P",CA14,(CA14+AX14)/2)</f>
        <v>9.2749999999999986</v>
      </c>
      <c r="TL14" s="26">
        <f>IF($CU14="P",CB14,(CB14+AY14)/2)</f>
        <v>2.8</v>
      </c>
      <c r="TM14" s="26">
        <f>IF($CU14="P",CC14,(CC14+AZ14)/2)</f>
        <v>0.2</v>
      </c>
      <c r="TN14" s="26">
        <f>IF($CU14="P",CD14,(CD14+BA14)/2)</f>
        <v>0</v>
      </c>
      <c r="TO14" s="26">
        <f>IF($CU14="P",CE14,(CE14+BB14)/2)</f>
        <v>9.1750000000000007</v>
      </c>
      <c r="TP14" s="26">
        <f>IF($CU14="P",CF14,(CF14+BC14)/2)</f>
        <v>3</v>
      </c>
      <c r="TQ14" s="26">
        <f>IF($CU14="P",CG14,(CG14+BD14)/2)</f>
        <v>0.25</v>
      </c>
      <c r="TR14" s="26">
        <f>IF($CU14="P",CH14,(CH14+BE14)/2)</f>
        <v>0</v>
      </c>
      <c r="TS14" s="26">
        <f>IF($CU14="P",CI14,(CI14+BF14)/2)</f>
        <v>8.7249999999999996</v>
      </c>
      <c r="TT14" s="26">
        <f>IF($CU14="P",CJ14,(CJ14+BG14)/2)</f>
        <v>1.8</v>
      </c>
      <c r="TU14" s="26">
        <f>IF($CU14="P",CK14,(CK14+BH14)/2)</f>
        <v>0.2</v>
      </c>
      <c r="TV14" s="26">
        <f>IF($CU14="P",CL14,(CL14+BI14)/2)</f>
        <v>7.4999999999999997E-2</v>
      </c>
      <c r="TW14" s="26">
        <f>IF($CU14="P",CM14,(CM14+BJ14)/2)</f>
        <v>9.0749999999999993</v>
      </c>
      <c r="TX14" s="26">
        <f>IF($CU14="P",CN14,(CN14+BK14)/2)</f>
        <v>2.5999999999999996</v>
      </c>
      <c r="TY14" s="26">
        <f>IF($CU14="P",CO14,(CO14+BL14)/2)</f>
        <v>0.05</v>
      </c>
      <c r="TZ14" s="26">
        <f>IF($CU14="P",CP14,(CP14+BM14)/2)</f>
        <v>0</v>
      </c>
      <c r="UA14" s="26">
        <f>IF($CU14="P",CQ14,(CQ14+BN14)/2)</f>
        <v>9.1</v>
      </c>
      <c r="UB14" s="26">
        <f>IF($CU14="P",CR14,(CR14+BO14)/2)</f>
        <v>2.8</v>
      </c>
      <c r="UC14" s="26">
        <f>IF($CU14="P",CS14,(CS14+BP14)/2)</f>
        <v>0.35</v>
      </c>
      <c r="UD14" s="26">
        <f>IF($CU14="P",CT14,(CT14+BQ14)/2)</f>
        <v>0</v>
      </c>
      <c r="UE14" s="28" t="s">
        <v>55</v>
      </c>
      <c r="UF14" s="11">
        <f>IF(SUM(TL14,TP14)&gt;0,SUM(TL14,TP14),"")</f>
        <v>5.8</v>
      </c>
      <c r="UG14" s="11">
        <f>IF(SUM(TK14:TL14,TN14:TP14,TR14)-TM14-TQ14&gt;0,SUM(TK14:TL14,TN14:TP14,TR14)-TM14-TQ14,"")</f>
        <v>23.8</v>
      </c>
      <c r="UH14" s="11">
        <f>IF(SUM(TS14:TT14,TV14)-TU14&gt;0,SUM(TS14:TT14,TV14)-TU14,"")</f>
        <v>10.4</v>
      </c>
      <c r="UI14" s="11">
        <f>IF(SUM(TL14,TP14,TT14)&gt;0,SUM(TL14,TP14,TT14),"")</f>
        <v>7.6</v>
      </c>
      <c r="UJ14" s="11">
        <f>IF(SUM(UG14,UH14)&gt;0,SUM(UG14,UH14),"")</f>
        <v>34.200000000000003</v>
      </c>
      <c r="UK14" s="11">
        <f>IF(SUM(TX14,UB14)&gt;0,SUM(TX14,UB14),"")</f>
        <v>5.3999999999999995</v>
      </c>
      <c r="UL14" s="11">
        <f>IF(SUM(TW14:TX14,TZ14:UB14,UD14)-SUM(TY14,UC14)&gt;0,SUM(TW14:TX14,TZ14:UB14,UD14)-SUM(TY14,UC14),"")</f>
        <v>23.175000000000001</v>
      </c>
      <c r="UM14" s="11">
        <f>IF(SUM(UG14,UH14,UL14)&gt;0,SUM(UG14,UH14,UL14),"")</f>
        <v>57.375</v>
      </c>
    </row>
    <row r="15" spans="1:559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127</v>
      </c>
      <c r="C15" s="4" t="s">
        <v>38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,AND(QY15&gt;=RF$24,QZ15&gt;=RF$28,QY15&lt;&gt;""),AND(RD15&gt;=RF$24,RE15&gt;=RF$28,RD15&lt;&gt;""),AND(SA15&gt;=SH$24,SB15&gt;=SH$28,SA15&lt;&gt;""),AND(SF15&gt;=SH$24,SG15&gt;=SH$28,SF15&lt;&gt;""),AND(TC15&gt;=TJ$24,TD15&gt;=TJ$28,TC15&lt;&gt;""),AND(TI15&gt;=TJ$24,TJ15&gt;=TJ$28,TI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,AND(QZ15&gt;=RF$28,QZ15&lt;&gt;""),AND(RE15&gt;=RF$28,RE15&lt;&gt;""),AND(SB15&gt;=SH$28,SB15&lt;&gt;""),AND(SG15&gt;=SH$28,SG15&lt;&gt;""),AND(TD15&gt;=TJ$28,TD15&lt;&gt;""),AND(TJ15&gt;=TJ$28,TJ15&lt;&gt;"")),"P","")</f>
        <v>P</v>
      </c>
      <c r="H15" s="36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,AND(RB15&gt;=RF$26,RC15&gt;=RF$30,RB15&lt;&gt;""),AND(SD15&gt;=SH$26,SE15&gt;=SH$30,SD15&lt;&gt;""),AND(TF15&gt;=TJ$26,TG15&gt;=TJ$30,TF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,AND(RB15&gt;=RF$25,RC15&gt;=RF$29,RB15&lt;&gt;""),AND(SD15&gt;=SH$25,SE15&gt;=SH$29,SD15&lt;&gt;""),AND(TF15&gt;=TJ$25,TG15&gt;=TJ$29,TF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7"/>
      <c r="AP15" s="40">
        <f>IF(SUM(V15,Z15)&gt;0,SUM(V15,Z15),"")</f>
        <v>6.4</v>
      </c>
      <c r="AQ15" s="40">
        <f>IF(SUM(U15:V15,X15:Z15,AB15)-W15-AA15&gt;0,SUM(U15:V15,X15:Z15,AB15)-W15-AA15,"")</f>
        <v>25.1</v>
      </c>
      <c r="AR15" s="40">
        <f>IF(SUM(AC15:AD15,AF15)-AE15&gt;0,SUM(AC15:AD15,AF15)-AE15,"")</f>
        <v>23.8</v>
      </c>
      <c r="AS15" s="40">
        <f>IF(SUM(V15,Z15,AD15)&gt;0,SUM(V15,Z15,AD15),"")</f>
        <v>11.600000000000001</v>
      </c>
      <c r="AT15" s="40">
        <f>IF(SUM(AQ15,AR15)&gt;0,SUM(AQ15,AR15),"")</f>
        <v>48.900000000000006</v>
      </c>
      <c r="AU15" s="40" t="str">
        <f>IF(SUM(AH15,AL15)&gt;0,SUM(AH15,AL15),"")</f>
        <v/>
      </c>
      <c r="AV15" s="40" t="str">
        <f>IF(SUM(AG15:AH15,AJ15:AL15,AN15)-SUM(AI15,AM15)&gt;0,SUM(AG15:AH15,AJ15:AL15,AN15)-SUM(AI15,AM15),"")</f>
        <v/>
      </c>
      <c r="AW15" s="40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8" t="s">
        <v>55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7" t="s">
        <v>55</v>
      </c>
      <c r="CV15" s="40">
        <f>IF(SUM(CB15,CF15)&gt;0,SUM(CB15,CF15),"")</f>
        <v>7.8000000000000007</v>
      </c>
      <c r="CW15" s="40">
        <f>IF(SUM(CA15:CB15,CD15:CF15,CH15)-CC15-CG15&gt;0,SUM(CA15:CB15,CD15:CF15,CH15)-CC15-CG15,"")</f>
        <v>30.775000000000002</v>
      </c>
      <c r="CX15" s="40">
        <f>IF(SUM(CI15:CJ15,CL15)-CK15&gt;0,SUM(CI15:CJ15,CL15)-CK15,"")</f>
        <v>24.074999999999999</v>
      </c>
      <c r="CY15" s="40">
        <f>IF(SUM(CB15,CF15,CJ15)&gt;0,SUM(CB15,CF15,CJ15),"")</f>
        <v>13.200000000000001</v>
      </c>
      <c r="CZ15" s="40">
        <f>IF(SUM(CW15,CX15)&gt;0,SUM(CW15,CX15),"")</f>
        <v>54.85</v>
      </c>
      <c r="DA15" s="40">
        <f>IF(SUM(CN15,CR15)&gt;0,SUM(CN15,CR15),"")</f>
        <v>3</v>
      </c>
      <c r="DB15" s="40">
        <f>IF(SUM(CM15:CN15,CP15:CR15,CT15)-SUM(CO15,CS15)&gt;0,SUM(CM15:CN15,CP15:CR15,CT15)-SUM(CO15,CS15),"")</f>
        <v>12.225</v>
      </c>
      <c r="DC15" s="40">
        <f>IF(SUM(CW15,CX15,DB15)&gt;0,SUM(CW15,CX15,DB15),"")</f>
        <v>67.075000000000003</v>
      </c>
      <c r="DD15" s="51">
        <f>IF(MAX(EB15,FD15,GF15,HH15,IJ15,JL15,KN15,LP15,MR15,NT15,OV15,PX15,QZ15,SB15,TD15)-IF(L15="",0,L15)&gt;0.001,MAX(EB15,FD15,GF15,HH15,IJ15,JL15,KN15,LP15,MR15,NT15,OV15,PX15,QZ15,SB15,TD15)-IF(L15="",0,L15),"")</f>
        <v>17.224999999999998</v>
      </c>
      <c r="DE15" s="51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1">
        <f>IF(MAX(EG15,FI15,GK15,HM15,IO15,JQ15,KS15,LU15,MW15,NY15,PA15,QC15,RE15,SG15,TI15)-IF(P15="",0,P15)&gt;0.001,MAX(EG15,FI15,GK15,HM15,IO15,JQ15,KS15,LU15,MW15,NY15,PA15,QC15,RE15,SG15,TI15)-IF(P15="",0,P15),"")</f>
        <v>22.950000000000006</v>
      </c>
      <c r="DG15" s="17">
        <v>18</v>
      </c>
      <c r="DH15" s="17">
        <v>5.2</v>
      </c>
      <c r="DI15" s="17">
        <v>0.2</v>
      </c>
      <c r="DJ15" s="17">
        <v>0</v>
      </c>
      <c r="DK15" s="17">
        <v>18.8</v>
      </c>
      <c r="DL15" s="17">
        <v>5.6</v>
      </c>
      <c r="DM15" s="17">
        <v>0</v>
      </c>
      <c r="DN15" s="17">
        <v>0</v>
      </c>
      <c r="DO15" s="17"/>
      <c r="DP15" s="17"/>
      <c r="DQ15" s="17"/>
      <c r="DR15" s="17"/>
      <c r="DS15" s="17">
        <v>18.5</v>
      </c>
      <c r="DT15" s="17">
        <v>5.6</v>
      </c>
      <c r="DU15" s="17">
        <v>0.8</v>
      </c>
      <c r="DV15" s="17">
        <v>0</v>
      </c>
      <c r="DW15" s="17">
        <v>18.3</v>
      </c>
      <c r="DX15" s="17">
        <v>6</v>
      </c>
      <c r="DY15" s="17">
        <v>0.2</v>
      </c>
      <c r="DZ15" s="17">
        <v>0</v>
      </c>
      <c r="EA15" s="40">
        <f>IF(SUM(DH15,DL15)&gt;0,SUM(DH15,DL15),"")</f>
        <v>10.8</v>
      </c>
      <c r="EB15" s="40">
        <f>IF(SUM(DG15:DH15,DJ15:DL15,DN15)-DI15-DM15&gt;0,SUM(DG15:DH15,DJ15:DL15,DN15)-DI15-DM15,"")</f>
        <v>47.4</v>
      </c>
      <c r="EC15" s="40" t="str">
        <f>IF(SUM(DO15:DP15,DR15)-DQ15&gt;0,SUM(DO15:DP15,DR15)-DQ15,"")</f>
        <v/>
      </c>
      <c r="ED15" s="40">
        <f>IF(SUM(DH15,DL15,DP15)&gt;0,SUM(DH15,DL15,DP15),"")</f>
        <v>10.8</v>
      </c>
      <c r="EE15" s="40">
        <f>IF(SUM(EB15,EC15)&gt;0,SUM(EB15,EC15),"")</f>
        <v>47.4</v>
      </c>
      <c r="EF15" s="40">
        <f>IF(SUM(DT15,DX15)&gt;0,SUM(DT15,DX15),"")</f>
        <v>11.6</v>
      </c>
      <c r="EG15" s="40">
        <f>IF(SUM(DS15:DT15,DV15:DX15,DZ15)-SUM(DU15,DY15)&gt;0,SUM(DS15:DT15,DV15:DX15,DZ15)-SUM(DU15,DY15),"")</f>
        <v>47.400000000000006</v>
      </c>
      <c r="EH15" s="40">
        <f>IF(SUM(EB15,EC15,EG15)&gt;0,SUM(EB15,EC15,EG15),"")</f>
        <v>94.800000000000011</v>
      </c>
      <c r="EI15" s="18">
        <v>18.399999999999999</v>
      </c>
      <c r="EJ15" s="18">
        <v>5.6</v>
      </c>
      <c r="EK15" s="18">
        <v>0</v>
      </c>
      <c r="EL15" s="18">
        <v>0</v>
      </c>
      <c r="EM15" s="18">
        <v>18</v>
      </c>
      <c r="EN15" s="18">
        <v>6</v>
      </c>
      <c r="EO15" s="18">
        <v>0</v>
      </c>
      <c r="EP15" s="18">
        <v>0</v>
      </c>
      <c r="EQ15" s="18">
        <v>17.899999999999999</v>
      </c>
      <c r="ER15" s="18">
        <v>5.2</v>
      </c>
      <c r="ES15" s="18">
        <v>0.2</v>
      </c>
      <c r="ET15" s="18">
        <v>0</v>
      </c>
      <c r="EU15" s="18"/>
      <c r="EV15" s="18"/>
      <c r="EW15" s="18"/>
      <c r="EX15" s="18"/>
      <c r="EY15" s="18"/>
      <c r="EZ15" s="18"/>
      <c r="FA15" s="18"/>
      <c r="FB15" s="18"/>
      <c r="FC15" s="11">
        <f>IF(SUM(EJ15,EN15)&gt;0,SUM(EJ15,EN15),"")</f>
        <v>11.6</v>
      </c>
      <c r="FD15" s="11">
        <f>IF(SUM(EI15:EJ15,EL15:EN15,EP15)-EK15-EO15&gt;0,SUM(EI15:EJ15,EL15:EN15,EP15)-EK15-EO15,"")</f>
        <v>48</v>
      </c>
      <c r="FE15" s="11">
        <f>IF(SUM(EQ15:ER15,ET15)-ES15&gt;0,SUM(EQ15:ER15,ET15)-ES15,"")</f>
        <v>22.9</v>
      </c>
      <c r="FF15" s="11">
        <f>IF(SUM(EJ15,EN15,ER15)&gt;0,SUM(EJ15,EN15,ER15),"")</f>
        <v>16.8</v>
      </c>
      <c r="FG15" s="11">
        <f>IF(SUM(FD15,FE15)&gt;0,SUM(FD15,FE15),"")</f>
        <v>70.900000000000006</v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>
        <f>IF(SUM(FD15,FE15,FI15)&gt;0,SUM(FD15,FE15,FI15),"")</f>
        <v>70.900000000000006</v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0" t="str">
        <f>IF(SUM(QF15,QJ15)&gt;0,SUM(QF15,QJ15),"")</f>
        <v/>
      </c>
      <c r="QZ15" s="40" t="str">
        <f>IF(SUM(QE15:QF15,QH15:QJ15,QL15)-QG15-QK15&gt;0,SUM(QE15:QF15,QH15:QJ15,QL15)-QG15-QK15,"")</f>
        <v/>
      </c>
      <c r="RA15" s="40" t="str">
        <f>IF(SUM(QM15:QN15,QP15)-QO15&gt;0,SUM(QM15:QN15,QP15)-QO15,"")</f>
        <v/>
      </c>
      <c r="RB15" s="40" t="str">
        <f>IF(SUM(QF15,QJ15,QN15)&gt;0,SUM(QF15,QJ15,QN15),"")</f>
        <v/>
      </c>
      <c r="RC15" s="40" t="str">
        <f>IF(SUM(QZ15,RA15)&gt;0,SUM(QZ15,RA15),"")</f>
        <v/>
      </c>
      <c r="RD15" s="40" t="str">
        <f>IF(SUM(QR15,QV15)&gt;0,SUM(QR15,QV15),"")</f>
        <v/>
      </c>
      <c r="RE15" s="40" t="str">
        <f>IF(SUM(QQ15:QR15,QT15:QV15,QX15)-SUM(QS15,QW15)&gt;0,SUM(QQ15:QR15,QT15:QV15,QX15)-SUM(QS15,QW15),"")</f>
        <v/>
      </c>
      <c r="RF15" s="40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0" t="str">
        <f>IF(SUM(SJ15,SN15)&gt;0,SUM(SJ15,SN15),"")</f>
        <v/>
      </c>
      <c r="TD15" s="40" t="str">
        <f>IF(SUM(SI15:SJ15,SL15:SN15,SP15)-SK15-SO15&gt;0,SUM(SI15:SJ15,SL15:SN15,SP15)-SK15-SO15,"")</f>
        <v/>
      </c>
      <c r="TE15" s="40" t="str">
        <f>IF(SUM(SQ15:SR15,ST15)-SS15&gt;0,SUM(SQ15:SR15,ST15)-SS15,"")</f>
        <v/>
      </c>
      <c r="TF15" s="40" t="str">
        <f>IF(SUM(SJ15,SN15,SR15)&gt;0,SUM(SJ15,SN15,SR15),"")</f>
        <v/>
      </c>
      <c r="TG15" s="40" t="str">
        <f>IF(SUM(TD15,TE15)&gt;0,SUM(TD15,TE15),"")</f>
        <v/>
      </c>
      <c r="TH15" s="40" t="str">
        <f>IF(SUM(SV15,SZ15)&gt;0,SUM(SV15,SZ15),"")</f>
        <v/>
      </c>
      <c r="TI15" s="40" t="str">
        <f>IF(SUM(SU15:SV15,SX15:SZ15,TB15)-SUM(SW15,TA15)&gt;0,SUM(SU15:SV15,SX15:SZ15,TB15)-SUM(SW15,TA15),"")</f>
        <v/>
      </c>
      <c r="TJ15" s="40" t="str">
        <f>IF(SUM(TD15,TE15,TI15)&gt;0,SUM(TD15,TE15,TI15),"")</f>
        <v/>
      </c>
      <c r="TK15" s="26">
        <f>IF($CU15="P",CA15,(CA15+AX15)/2)</f>
        <v>18.725000000000001</v>
      </c>
      <c r="TL15" s="26">
        <f>IF($CU15="P",CB15,(CB15+AY15)/2)</f>
        <v>6.2</v>
      </c>
      <c r="TM15" s="26">
        <f>IF($CU15="P",CC15,(CC15+AZ15)/2)</f>
        <v>0</v>
      </c>
      <c r="TN15" s="26">
        <f>IF($CU15="P",CD15,(CD15+BA15)/2)</f>
        <v>0</v>
      </c>
      <c r="TO15" s="26">
        <f>IF($CU15="P",CE15,(CE15+BB15)/2)</f>
        <v>4.25</v>
      </c>
      <c r="TP15" s="26">
        <f>IF($CU15="P",CF15,(CF15+BC15)/2)</f>
        <v>1.6</v>
      </c>
      <c r="TQ15" s="26">
        <f>IF($CU15="P",CG15,(CG15+BD15)/2)</f>
        <v>0</v>
      </c>
      <c r="TR15" s="26">
        <f>IF($CU15="P",CH15,(CH15+BE15)/2)</f>
        <v>0</v>
      </c>
      <c r="TS15" s="26">
        <f>IF($CU15="P",CI15,(CI15+BF15)/2)</f>
        <v>18.75</v>
      </c>
      <c r="TT15" s="26">
        <f>IF($CU15="P",CJ15,(CJ15+BG15)/2)</f>
        <v>5.4</v>
      </c>
      <c r="TU15" s="26">
        <f>IF($CU15="P",CK15,(CK15+BH15)/2)</f>
        <v>0.15000000000000002</v>
      </c>
      <c r="TV15" s="26">
        <f>IF($CU15="P",CL15,(CL15+BI15)/2)</f>
        <v>7.4999999999999997E-2</v>
      </c>
      <c r="TW15" s="26">
        <f>IF($CU15="P",CM15,(CM15+BJ15)/2)</f>
        <v>4.5999999999999996</v>
      </c>
      <c r="TX15" s="26">
        <f>IF($CU15="P",CN15,(CN15+BK15)/2)</f>
        <v>1.5</v>
      </c>
      <c r="TY15" s="26">
        <f>IF($CU15="P",CO15,(CO15+BL15)/2)</f>
        <v>0.05</v>
      </c>
      <c r="TZ15" s="26">
        <f>IF($CU15="P",CP15,(CP15+BM15)/2)</f>
        <v>7.4999999999999997E-2</v>
      </c>
      <c r="UA15" s="26">
        <f>IF($CU15="P",CQ15,(CQ15+BN15)/2)</f>
        <v>4.6500000000000004</v>
      </c>
      <c r="UB15" s="26">
        <f>IF($CU15="P",CR15,(CR15+BO15)/2)</f>
        <v>1.5</v>
      </c>
      <c r="UC15" s="26">
        <f>IF($CU15="P",CS15,(CS15+BP15)/2)</f>
        <v>0.05</v>
      </c>
      <c r="UD15" s="26">
        <f>IF($CU15="P",CT15,(CT15+BQ15)/2)</f>
        <v>0</v>
      </c>
      <c r="UE15" s="28" t="s">
        <v>55</v>
      </c>
      <c r="UF15" s="11">
        <f>IF(SUM(TL15,TP15)&gt;0,SUM(TL15,TP15),"")</f>
        <v>7.8000000000000007</v>
      </c>
      <c r="UG15" s="11">
        <f>IF(SUM(TK15:TL15,TN15:TP15,TR15)-TM15-TQ15&gt;0,SUM(TK15:TL15,TN15:TP15,TR15)-TM15-TQ15,"")</f>
        <v>30.775000000000002</v>
      </c>
      <c r="UH15" s="11">
        <f>IF(SUM(TS15:TT15,TV15)-TU15&gt;0,SUM(TS15:TT15,TV15)-TU15,"")</f>
        <v>24.074999999999999</v>
      </c>
      <c r="UI15" s="11">
        <f>IF(SUM(TL15,TP15,TT15)&gt;0,SUM(TL15,TP15,TT15),"")</f>
        <v>13.200000000000001</v>
      </c>
      <c r="UJ15" s="11">
        <f>IF(SUM(UG15,UH15)&gt;0,SUM(UG15,UH15),"")</f>
        <v>54.85</v>
      </c>
      <c r="UK15" s="11">
        <f>IF(SUM(TX15,UB15)&gt;0,SUM(TX15,UB15),"")</f>
        <v>3</v>
      </c>
      <c r="UL15" s="11">
        <f>IF(SUM(TW15:TX15,TZ15:UB15,UD15)-SUM(TY15,UC15)&gt;0,SUM(TW15:TX15,TZ15:UB15,UD15)-SUM(TY15,UC15),"")</f>
        <v>12.225</v>
      </c>
      <c r="UM15" s="11">
        <f>IF(SUM(UG15,UH15,UL15)&gt;0,SUM(UG15,UH15,UL15),"")</f>
        <v>67.075000000000003</v>
      </c>
    </row>
    <row r="16" spans="1:559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191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,AND(QY16&gt;=RF$24,QZ16&gt;=RF$28,QY16&lt;&gt;""),AND(RD16&gt;=RF$24,RE16&gt;=RF$28,RD16&lt;&gt;""),AND(SA16&gt;=SH$24,SB16&gt;=SH$28,SA16&lt;&gt;""),AND(SF16&gt;=SH$24,SG16&gt;=SH$28,SF16&lt;&gt;""),AND(TC16&gt;=TJ$24,TD16&gt;=TJ$28,TC16&lt;&gt;""),AND(TI16&gt;=TJ$24,TJ16&gt;=TJ$28,TI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,AND(QZ16&gt;=RF$28,QZ16&lt;&gt;""),AND(RE16&gt;=RF$28,RE16&lt;&gt;""),AND(SB16&gt;=SH$28,SB16&lt;&gt;""),AND(SG16&gt;=SH$28,SG16&lt;&gt;""),AND(TD16&gt;=TJ$28,TD16&lt;&gt;""),AND(TJ16&gt;=TJ$28,TJ16&lt;&gt;"")),"P","")</f>
        <v/>
      </c>
      <c r="H16" s="36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,AND(RB16&gt;=RF$26,RC16&gt;=RF$30,RB16&lt;&gt;""),AND(SD16&gt;=SH$26,SE16&gt;=SH$30,SD16&lt;&gt;""),AND(TF16&gt;=TJ$26,TG16&gt;=TJ$30,TF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,AND(RB16&gt;=RF$25,RC16&gt;=RF$29,RB16&lt;&gt;""),AND(SD16&gt;=SH$25,SE16&gt;=SH$29,SD16&lt;&gt;""),AND(TF16&gt;=TJ$25,TG16&gt;=TJ$29,TF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IF(K16=0,"",IF(AND(L16=J16,L16=AQ16,K16=BT16),$U$1,IF(AND(L16=J16,L16=AQ16,L16=CW16),$U$1,IF(AND(L16=J16,L16=CW16,L16=BT16),$AX$1,IF(L16=CW16,$CA$1,IF(L16=BT16,$AX$1,IF(L16=AQ16,$U$1,"")))))))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>IF(SUM(V16,Z16)&gt;0,SUM(V16,Z16),"")</f>
        <v/>
      </c>
      <c r="AQ16" s="40" t="str">
        <f>IF(SUM(U16:V16,X16:Z16,AB16)-W16-AA16&gt;0,SUM(U16:V16,X16:Z16,AB16)-W16-AA16,"")</f>
        <v/>
      </c>
      <c r="AR16" s="40" t="str">
        <f>IF(SUM(AC16:AD16,AF16)-AE16&gt;0,SUM(AC16:AD16,AF16)-AE16,"")</f>
        <v/>
      </c>
      <c r="AS16" s="40" t="str">
        <f>IF(SUM(V16,Z16,AD16)&gt;0,SUM(V16,Z16,AD16),"")</f>
        <v/>
      </c>
      <c r="AT16" s="40" t="str">
        <f>IF(SUM(AQ16,AR16)&gt;0,SUM(AQ16,AR16),"")</f>
        <v/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8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7"/>
      <c r="CV16" s="40">
        <f>IF(SUM(CB16,CF16)&gt;0,SUM(CB16,CF16),"")</f>
        <v>10.4</v>
      </c>
      <c r="CW16" s="40">
        <f>IF(SUM(CA16:CB16,CD16:CF16,CH16)-CC16-CG16&gt;0,SUM(CA16:CB16,CD16:CF16,CH16)-CC16-CG16,"")</f>
        <v>44.2</v>
      </c>
      <c r="CX16" s="40">
        <f>IF(SUM(CI16:CJ16,CL16)-CK16&gt;0,SUM(CI16:CJ16,CL16)-CK16,"")</f>
        <v>22.6</v>
      </c>
      <c r="CY16" s="40">
        <f>IF(SUM(CB16,CF16,CJ16)&gt;0,SUM(CB16,CF16,CJ16),"")</f>
        <v>14.8</v>
      </c>
      <c r="CZ16" s="40">
        <f>IF(SUM(CW16,CX16)&gt;0,SUM(CW16,CX16),"")</f>
        <v>66.800000000000011</v>
      </c>
      <c r="DA16" s="40">
        <f>IF(SUM(CN16,CR16)&gt;0,SUM(CN16,CR16),"")</f>
        <v>10.399999999999999</v>
      </c>
      <c r="DB16" s="40">
        <f>IF(SUM(CM16:CN16,CP16:CR16,CT16)-SUM(CO16,CS16)&gt;0,SUM(CM16:CN16,CP16:CR16,CT16)-SUM(CO16,CS16),"")</f>
        <v>46.499999999999993</v>
      </c>
      <c r="DC16" s="40">
        <f>IF(SUM(CW16,CX16,DB16)&gt;0,SUM(CW16,CX16,DB16),"")</f>
        <v>113.30000000000001</v>
      </c>
      <c r="DD16" s="51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1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1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0" t="str">
        <f>IF(SUM(QF16,QJ16)&gt;0,SUM(QF16,QJ16),"")</f>
        <v/>
      </c>
      <c r="QZ16" s="40" t="str">
        <f>IF(SUM(QE16:QF16,QH16:QJ16,QL16)-QG16-QK16&gt;0,SUM(QE16:QF16,QH16:QJ16,QL16)-QG16-QK16,"")</f>
        <v/>
      </c>
      <c r="RA16" s="40" t="str">
        <f>IF(SUM(QM16:QN16,QP16)-QO16&gt;0,SUM(QM16:QN16,QP16)-QO16,"")</f>
        <v/>
      </c>
      <c r="RB16" s="40" t="str">
        <f>IF(SUM(QF16,QJ16,QN16)&gt;0,SUM(QF16,QJ16,QN16),"")</f>
        <v/>
      </c>
      <c r="RC16" s="40" t="str">
        <f>IF(SUM(QZ16,RA16)&gt;0,SUM(QZ16,RA16),"")</f>
        <v/>
      </c>
      <c r="RD16" s="40" t="str">
        <f>IF(SUM(QR16,QV16)&gt;0,SUM(QR16,QV16),"")</f>
        <v/>
      </c>
      <c r="RE16" s="40" t="str">
        <f>IF(SUM(QQ16:QR16,QT16:QV16,QX16)-SUM(QS16,QW16)&gt;0,SUM(QQ16:QR16,QT16:QV16,QX16)-SUM(QS16,QW16),"")</f>
        <v/>
      </c>
      <c r="RF16" s="40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0" t="str">
        <f>IF(SUM(SJ16,SN16)&gt;0,SUM(SJ16,SN16),"")</f>
        <v/>
      </c>
      <c r="TD16" s="40" t="str">
        <f>IF(SUM(SI16:SJ16,SL16:SN16,SP16)-SK16-SO16&gt;0,SUM(SI16:SJ16,SL16:SN16,SP16)-SK16-SO16,"")</f>
        <v/>
      </c>
      <c r="TE16" s="40" t="str">
        <f>IF(SUM(SQ16:SR16,ST16)-SS16&gt;0,SUM(SQ16:SR16,ST16)-SS16,"")</f>
        <v/>
      </c>
      <c r="TF16" s="40" t="str">
        <f>IF(SUM(SJ16,SN16,SR16)&gt;0,SUM(SJ16,SN16,SR16),"")</f>
        <v/>
      </c>
      <c r="TG16" s="40" t="str">
        <f>IF(SUM(TD16,TE16)&gt;0,SUM(TD16,TE16),"")</f>
        <v/>
      </c>
      <c r="TH16" s="40" t="str">
        <f>IF(SUM(SV16,SZ16)&gt;0,SUM(SV16,SZ16),"")</f>
        <v/>
      </c>
      <c r="TI16" s="40" t="str">
        <f>IF(SUM(SU16:SV16,SX16:SZ16,TB16)-SUM(SW16,TA16)&gt;0,SUM(SU16:SV16,SX16:SZ16,TB16)-SUM(SW16,TA16),"")</f>
        <v/>
      </c>
      <c r="TJ16" s="40" t="str">
        <f>IF(SUM(TD16,TE16,TI16)&gt;0,SUM(TD16,TE16,TI16),"")</f>
        <v/>
      </c>
      <c r="TK16" s="26">
        <f>IF($CU16="P",CA16,(CA16+AX16)/2)</f>
        <v>18.5</v>
      </c>
      <c r="TL16" s="26">
        <f>IF($CU16="P",CB16,(CB16+AY16)/2)</f>
        <v>5.2</v>
      </c>
      <c r="TM16" s="26">
        <f>IF($CU16="P",CC16,(CC16+AZ16)/2)</f>
        <v>0</v>
      </c>
      <c r="TN16" s="26">
        <f>IF($CU16="P",CD16,(CD16+BA16)/2)</f>
        <v>0</v>
      </c>
      <c r="TO16" s="26">
        <f>IF($CU16="P",CE16,(CE16+BB16)/2)</f>
        <v>17.100000000000001</v>
      </c>
      <c r="TP16" s="26">
        <f>IF($CU16="P",CF16,(CF16+BC16)/2)</f>
        <v>5</v>
      </c>
      <c r="TQ16" s="26">
        <f>IF($CU16="P",CG16,(CG16+BD16)/2)</f>
        <v>0.8</v>
      </c>
      <c r="TR16" s="26">
        <f>IF($CU16="P",CH16,(CH16+BE16)/2)</f>
        <v>0</v>
      </c>
      <c r="TS16" s="26">
        <f>IF($CU16="P",CI16,(CI16+BF16)/2)</f>
        <v>18.2</v>
      </c>
      <c r="TT16" s="26">
        <f>IF($CU16="P",CJ16,(CJ16+BG16)/2)</f>
        <v>4.5999999999999996</v>
      </c>
      <c r="TU16" s="26">
        <f>IF($CU16="P",CK16,(CK16+BH16)/2)</f>
        <v>0</v>
      </c>
      <c r="TV16" s="26">
        <f>IF($CU16="P",CL16,(CL16+BI16)/2)</f>
        <v>0</v>
      </c>
      <c r="TW16" s="26">
        <f>IF($CU16="P",CM16,(CM16+BJ16)/2)</f>
        <v>18.45</v>
      </c>
      <c r="TX16" s="26">
        <f>IF($CU16="P",CN16,(CN16+BK16)/2)</f>
        <v>5.4</v>
      </c>
      <c r="TY16" s="26">
        <f>IF($CU16="P",CO16,(CO16+BL16)/2)</f>
        <v>0.5</v>
      </c>
      <c r="TZ16" s="26">
        <f>IF($CU16="P",CP16,(CP16+BM16)/2)</f>
        <v>0</v>
      </c>
      <c r="UA16" s="26">
        <f>IF($CU16="P",CQ16,(CQ16+BN16)/2)</f>
        <v>18</v>
      </c>
      <c r="UB16" s="26">
        <f>IF($CU16="P",CR16,(CR16+BO16)/2)</f>
        <v>5</v>
      </c>
      <c r="UC16" s="26">
        <f>IF($CU16="P",CS16,(CS16+BP16)/2)</f>
        <v>0.3</v>
      </c>
      <c r="UD16" s="26">
        <f>IF($CU16="P",CT16,(CT16+BQ16)/2)</f>
        <v>0</v>
      </c>
      <c r="UE16" s="28" t="s">
        <v>55</v>
      </c>
      <c r="UF16" s="11">
        <f>IF(SUM(TL16,TP16)&gt;0,SUM(TL16,TP16),"")</f>
        <v>10.199999999999999</v>
      </c>
      <c r="UG16" s="11">
        <f>IF(SUM(TK16:TL16,TN16:TP16,TR16)-TM16-TQ16&gt;0,SUM(TK16:TL16,TN16:TP16,TR16)-TM16-TQ16,"")</f>
        <v>45</v>
      </c>
      <c r="UH16" s="11">
        <f>IF(SUM(TS16:TT16,TV16)-TU16&gt;0,SUM(TS16:TT16,TV16)-TU16,"")</f>
        <v>22.799999999999997</v>
      </c>
      <c r="UI16" s="11">
        <f>IF(SUM(TL16,TP16,TT16)&gt;0,SUM(TL16,TP16,TT16),"")</f>
        <v>14.799999999999999</v>
      </c>
      <c r="UJ16" s="11">
        <f>IF(SUM(UG16,UH16)&gt;0,SUM(UG16,UH16),"")</f>
        <v>67.8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46.050000000000004</v>
      </c>
      <c r="UM16" s="11">
        <f>IF(SUM(UG16,UH16,UL16)&gt;0,SUM(UG16,UH16,UL16),"")</f>
        <v>113.85</v>
      </c>
    </row>
    <row r="17" spans="1:559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272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,AND(QY17&gt;=RF$24,QZ17&gt;=RF$28,QY17&lt;&gt;""),AND(RD17&gt;=RF$24,RE17&gt;=RF$28,RD17&lt;&gt;""),AND(SA17&gt;=SH$24,SB17&gt;=SH$28,SA17&lt;&gt;""),AND(SF17&gt;=SH$24,SG17&gt;=SH$28,SF17&lt;&gt;""),AND(TC17&gt;=TJ$24,TD17&gt;=TJ$28,TC17&lt;&gt;""),AND(TI17&gt;=TJ$24,TJ17&gt;=TJ$28,TI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,AND(QZ17&gt;=RF$28,QZ17&lt;&gt;""),AND(RE17&gt;=RF$28,RE17&lt;&gt;""),AND(SB17&gt;=SH$28,SB17&lt;&gt;""),AND(SG17&gt;=SH$28,SG17&lt;&gt;""),AND(TD17&gt;=TJ$28,TD17&lt;&gt;""),AND(TJ17&gt;=TJ$28,TJ17&lt;&gt;"")),"P","")</f>
        <v/>
      </c>
      <c r="H17" s="36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,AND(RB17&gt;=RF$26,RC17&gt;=RF$30,RB17&lt;&gt;""),AND(SD17&gt;=SH$26,SE17&gt;=SH$30,SD17&lt;&gt;""),AND(TF17&gt;=TJ$26,TG17&gt;=TJ$30,TF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,AND(RB17&gt;=RF$25,RC17&gt;=RF$29,RB17&lt;&gt;""),AND(SD17&gt;=SH$25,SE17&gt;=SH$29,SD17&lt;&gt;""),AND(TF17&gt;=TJ$25,TG17&gt;=TJ$29,TF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7"/>
      <c r="AP17" s="40">
        <f>IF(SUM(V17,Z17)&gt;0,SUM(V17,Z17),"")</f>
        <v>11.6</v>
      </c>
      <c r="AQ17" s="40">
        <f>IF(SUM(U17:V17,X17:Z17,AB17)-W17-AA17&gt;0,SUM(U17:V17,X17:Z17,AB17)-W17-AA17,"")</f>
        <v>46.800000000000004</v>
      </c>
      <c r="AR17" s="40">
        <f>IF(SUM(AC17:AD17,AF17)-AE17&gt;0,SUM(AC17:AD17,AF17)-AE17,"")</f>
        <v>22.2</v>
      </c>
      <c r="AS17" s="40">
        <f>IF(SUM(V17,Z17,AD17)&gt;0,SUM(V17,Z17,AD17),"")</f>
        <v>15.1</v>
      </c>
      <c r="AT17" s="40">
        <f>IF(SUM(AQ17,AR17)&gt;0,SUM(AQ17,AR17),"")</f>
        <v>69</v>
      </c>
      <c r="AU17" s="40">
        <f>IF(SUM(AH17,AL17)&gt;0,SUM(AH17,AL17),"")</f>
        <v>8.8000000000000007</v>
      </c>
      <c r="AV17" s="40">
        <f>IF(SUM(AG17:AH17,AJ17:AL17,AN17)-SUM(AI17,AM17)&gt;0,SUM(AG17:AH17,AJ17:AL17,AN17)-SUM(AI17,AM17),"")</f>
        <v>44.4</v>
      </c>
      <c r="AW17" s="40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8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2.4</v>
      </c>
      <c r="CW17" s="40">
        <f>IF(SUM(CA17:CB17,CD17:CF17,CH17)-CC17-CG17&gt;0,SUM(CA17:CB17,CD17:CF17,CH17)-CC17-CG17,"")</f>
        <v>37</v>
      </c>
      <c r="CX17" s="40">
        <f>IF(SUM(CI17:CJ17,CL17)-CK17&gt;0,SUM(CI17:CJ17,CL17)-CK17,"")</f>
        <v>20.399999999999999</v>
      </c>
      <c r="CY17" s="40">
        <f>IF(SUM(CB17,CF17,CJ17)&gt;0,SUM(CB17,CF17,CJ17),"")</f>
        <v>7.1999999999999993</v>
      </c>
      <c r="CZ17" s="40">
        <f>IF(SUM(CW17,CX17)&gt;0,SUM(CW17,CX17),"")</f>
        <v>57.4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IF(SUM(CW17,CX17,DB17)&gt;0,SUM(CW17,CX17,DB17),"")</f>
        <v>57.4</v>
      </c>
      <c r="DD17" s="51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1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1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0" t="str">
        <f>IF(SUM(QF17,QJ17)&gt;0,SUM(QF17,QJ17),"")</f>
        <v/>
      </c>
      <c r="QZ17" s="40" t="str">
        <f>IF(SUM(QE17:QF17,QH17:QJ17,QL17)-QG17-QK17&gt;0,SUM(QE17:QF17,QH17:QJ17,QL17)-QG17-QK17,"")</f>
        <v/>
      </c>
      <c r="RA17" s="40" t="str">
        <f>IF(SUM(QM17:QN17,QP17)-QO17&gt;0,SUM(QM17:QN17,QP17)-QO17,"")</f>
        <v/>
      </c>
      <c r="RB17" s="40" t="str">
        <f>IF(SUM(QF17,QJ17,QN17)&gt;0,SUM(QF17,QJ17,QN17),"")</f>
        <v/>
      </c>
      <c r="RC17" s="40" t="str">
        <f>IF(SUM(QZ17,RA17)&gt;0,SUM(QZ17,RA17),"")</f>
        <v/>
      </c>
      <c r="RD17" s="40" t="str">
        <f>IF(SUM(QR17,QV17)&gt;0,SUM(QR17,QV17),"")</f>
        <v/>
      </c>
      <c r="RE17" s="40" t="str">
        <f>IF(SUM(QQ17:QR17,QT17:QV17,QX17)-SUM(QS17,QW17)&gt;0,SUM(QQ17:QR17,QT17:QV17,QX17)-SUM(QS17,QW17),"")</f>
        <v/>
      </c>
      <c r="RF17" s="40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0" t="str">
        <f>IF(SUM(SJ17,SN17)&gt;0,SUM(SJ17,SN17),"")</f>
        <v/>
      </c>
      <c r="TD17" s="40" t="str">
        <f>IF(SUM(SI17:SJ17,SL17:SN17,SP17)-SK17-SO17&gt;0,SUM(SI17:SJ17,SL17:SN17,SP17)-SK17-SO17,"")</f>
        <v/>
      </c>
      <c r="TE17" s="40" t="str">
        <f>IF(SUM(SQ17:SR17,ST17)-SS17&gt;0,SUM(SQ17:SR17,ST17)-SS17,"")</f>
        <v/>
      </c>
      <c r="TF17" s="40" t="str">
        <f>IF(SUM(SJ17,SN17,SR17)&gt;0,SUM(SJ17,SN17,SR17),"")</f>
        <v/>
      </c>
      <c r="TG17" s="40" t="str">
        <f>IF(SUM(TD17,TE17)&gt;0,SUM(TD17,TE17),"")</f>
        <v/>
      </c>
      <c r="TH17" s="40" t="str">
        <f>IF(SUM(SV17,SZ17)&gt;0,SUM(SV17,SZ17),"")</f>
        <v/>
      </c>
      <c r="TI17" s="40" t="str">
        <f>IF(SUM(SU17:SV17,SX17:SZ17,TB17)-SUM(SW17,TA17)&gt;0,SUM(SU17:SV17,SX17:SZ17,TB17)-SUM(SW17,TA17),"")</f>
        <v/>
      </c>
      <c r="TJ17" s="40" t="str">
        <f>IF(SUM(TD17,TE17,TI17)&gt;0,SUM(TD17,TE17,TI17),"")</f>
        <v/>
      </c>
      <c r="TK17" s="26">
        <f>IF($CU17="P",CA17,(CA17+AX17)/2)</f>
        <v>16.899999999999999</v>
      </c>
      <c r="TL17" s="26">
        <f>IF($CU17="P",CB17,(CB17+AY17)/2)</f>
        <v>3.8</v>
      </c>
      <c r="TM17" s="26">
        <f>IF($CU17="P",CC17,(CC17+AZ17)/2)</f>
        <v>0.1</v>
      </c>
      <c r="TN17" s="26">
        <f>IF($CU17="P",CD17,(CD17+BA17)/2)</f>
        <v>0</v>
      </c>
      <c r="TO17" s="26">
        <f>IF($CU17="P",CE17,(CE17+BB17)/2)</f>
        <v>17.5</v>
      </c>
      <c r="TP17" s="26">
        <f>IF($CU17="P",CF17,(CF17+BC17)/2)</f>
        <v>3.2</v>
      </c>
      <c r="TQ17" s="26">
        <f>IF($CU17="P",CG17,(CG17+BD17)/2)</f>
        <v>0.4</v>
      </c>
      <c r="TR17" s="26">
        <f>IF($CU17="P",CH17,(CH17+BE17)/2)</f>
        <v>0.15</v>
      </c>
      <c r="TS17" s="26">
        <f>IF($CU17="P",CI17,(CI17+BF17)/2)</f>
        <v>17.549999999999997</v>
      </c>
      <c r="TT17" s="26">
        <f>IF($CU17="P",CJ17,(CJ17+BG17)/2)</f>
        <v>4.1500000000000004</v>
      </c>
      <c r="TU17" s="26">
        <f>IF($CU17="P",CK17,(CK17+BH17)/2)</f>
        <v>0.4</v>
      </c>
      <c r="TV17" s="26">
        <f>IF($CU17="P",CL17,(CL17+BI17)/2)</f>
        <v>0</v>
      </c>
      <c r="TW17" s="26">
        <f>IF($CU17="P",CM17,(CM17+BJ17)/2)</f>
        <v>8.9499999999999993</v>
      </c>
      <c r="TX17" s="26">
        <f>IF($CU17="P",CN17,(CN17+BK17)/2)</f>
        <v>2.2000000000000002</v>
      </c>
      <c r="TY17" s="26">
        <f>IF($CU17="P",CO17,(CO17+BL17)/2)</f>
        <v>0.3</v>
      </c>
      <c r="TZ17" s="26">
        <f>IF($CU17="P",CP17,(CP17+BM17)/2)</f>
        <v>0</v>
      </c>
      <c r="UA17" s="26">
        <f>IF($CU17="P",CQ17,(CQ17+BN17)/2)</f>
        <v>8.1999999999999993</v>
      </c>
      <c r="UB17" s="26">
        <f>IF($CU17="P",CR17,(CR17+BO17)/2)</f>
        <v>3.2</v>
      </c>
      <c r="UC17" s="26">
        <f>IF($CU17="P",CS17,(CS17+BP17)/2)</f>
        <v>0</v>
      </c>
      <c r="UD17" s="26">
        <f>IF($CU17="P",CT17,(CT17+BQ17)/2)</f>
        <v>0.15</v>
      </c>
      <c r="UE17" s="28" t="s">
        <v>55</v>
      </c>
      <c r="UF17" s="11">
        <f>IF(SUM(TL17,TP17)&gt;0,SUM(TL17,TP17),"")</f>
        <v>7</v>
      </c>
      <c r="UG17" s="11">
        <f>IF(SUM(TK17:TL17,TN17:TP17,TR17)-TM17-TQ17&gt;0,SUM(TK17:TL17,TN17:TP17,TR17)-TM17-TQ17,"")</f>
        <v>41.050000000000004</v>
      </c>
      <c r="UH17" s="11">
        <f>IF(SUM(TS17:TT17,TV17)-TU17&gt;0,SUM(TS17:TT17,TV17)-TU17,"")</f>
        <v>21.299999999999997</v>
      </c>
      <c r="UI17" s="11">
        <f>IF(SUM(TL17,TP17,TT17)&gt;0,SUM(TL17,TP17,TT17),"")</f>
        <v>11.15</v>
      </c>
      <c r="UJ17" s="11">
        <f>IF(SUM(UG17,UH17)&gt;0,SUM(UG17,UH17),"")</f>
        <v>62.35</v>
      </c>
      <c r="UK17" s="11">
        <f>IF(SUM(TX17,UB17)&gt;0,SUM(TX17,UB17),"")</f>
        <v>5.4</v>
      </c>
      <c r="UL17" s="11">
        <f>IF(SUM(TW17:TX17,TZ17:UB17,UD17)-SUM(TY17,UC17)&gt;0,SUM(TW17:TX17,TZ17:UB17,UD17)-SUM(TY17,UC17),"")</f>
        <v>22.399999999999995</v>
      </c>
      <c r="UM17" s="11">
        <f>IF(SUM(UG17,UH17,UL17)&gt;0,SUM(UG17,UH17,UL17),"")</f>
        <v>84.75</v>
      </c>
    </row>
    <row r="18" spans="1:559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251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,AND(QY18&gt;=RF$24,QZ18&gt;=RF$28,QY18&lt;&gt;""),AND(RD18&gt;=RF$24,RE18&gt;=RF$28,RD18&lt;&gt;""),AND(SA18&gt;=SH$24,SB18&gt;=SH$28,SA18&lt;&gt;""),AND(SF18&gt;=SH$24,SG18&gt;=SH$28,SF18&lt;&gt;""),AND(TC18&gt;=TJ$24,TD18&gt;=TJ$28,TC18&lt;&gt;""),AND(TI18&gt;=TJ$24,TJ18&gt;=TJ$28,TI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,AND(QZ18&gt;=RF$28,QZ18&lt;&gt;""),AND(RE18&gt;=RF$28,RE18&lt;&gt;""),AND(SB18&gt;=SH$28,SB18&lt;&gt;""),AND(SG18&gt;=SH$28,SG18&lt;&gt;""),AND(TD18&gt;=TJ$28,TD18&lt;&gt;""),AND(TJ18&gt;=TJ$28,TJ18&lt;&gt;"")),"P","")</f>
        <v/>
      </c>
      <c r="H18" s="36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,AND(RB18&gt;=RF$26,RC18&gt;=RF$30,RB18&lt;&gt;""),AND(SD18&gt;=SH$26,SE18&gt;=SH$30,SD18&lt;&gt;""),AND(TF18&gt;=TJ$26,TG18&gt;=TJ$30,TF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,AND(RB18&gt;=RF$25,RC18&gt;=RF$29,RB18&lt;&gt;""),AND(SD18&gt;=SH$25,SE18&gt;=SH$29,SD18&lt;&gt;""),AND(TF18&gt;=TJ$25,TG18&gt;=TJ$29,TF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7"/>
      <c r="AP18" s="40">
        <f>IF(SUM(V18,Z18)&gt;0,SUM(V18,Z18),"")</f>
        <v>10.4</v>
      </c>
      <c r="AQ18" s="40">
        <f>IF(SUM(U18:V18,X18:Z18,AB18)-W18-AA18&gt;0,SUM(U18:V18,X18:Z18,AB18)-W18-AA18,"")</f>
        <v>47.699999999999996</v>
      </c>
      <c r="AR18" s="40">
        <f>IF(SUM(AC18:AD18,AF18)-AE18&gt;0,SUM(AC18:AD18,AF18)-AE18,"")</f>
        <v>21.099999999999998</v>
      </c>
      <c r="AS18" s="40">
        <f>IF(SUM(V18,Z18,AD18)&gt;0,SUM(V18,Z18,AD18),"")</f>
        <v>14.3</v>
      </c>
      <c r="AT18" s="40">
        <f>IF(SUM(AQ18,AR18)&gt;0,SUM(AQ18,AR18),"")</f>
        <v>68.8</v>
      </c>
      <c r="AU18" s="40">
        <f>IF(SUM(AH18,AL18)&gt;0,SUM(AH18,AL18),"")</f>
        <v>7.1999999999999993</v>
      </c>
      <c r="AV18" s="40">
        <f>IF(SUM(AG18:AH18,AJ18:AL18,AN18)-SUM(AI18,AM18)&gt;0,SUM(AG18:AH18,AJ18:AL18,AN18)-SUM(AI18,AM18),"")</f>
        <v>43.199999999999996</v>
      </c>
      <c r="AW18" s="40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8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>IF(SUM(CB18,CF18)&gt;0,SUM(CB18,CF18),"")</f>
        <v>8.3999999999999986</v>
      </c>
      <c r="CW18" s="40">
        <f>IF(SUM(CA18:CB18,CD18:CF18,CH18)-CC18-CG18&gt;0,SUM(CA18:CB18,CD18:CF18,CH18)-CC18-CG18,"")</f>
        <v>43.2</v>
      </c>
      <c r="CX18" s="40" t="str">
        <f>IF(SUM(CI18:CJ18,CL18)-CK18&gt;0,SUM(CI18:CJ18,CL18)-CK18,"")</f>
        <v/>
      </c>
      <c r="CY18" s="40">
        <f>IF(SUM(CB18,CF18,CJ18)&gt;0,SUM(CB18,CF18,CJ18),"")</f>
        <v>8.3999999999999986</v>
      </c>
      <c r="CZ18" s="40">
        <f>IF(SUM(CW18,CX18)&gt;0,SUM(CW18,CX18),"")</f>
        <v>43.2</v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>
        <f>IF(SUM(CW18,CX18,DB18)&gt;0,SUM(CW18,CX18,DB18),"")</f>
        <v>43.2</v>
      </c>
      <c r="DD18" s="51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1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1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0" t="str">
        <f>IF(SUM(QF18,QJ18)&gt;0,SUM(QF18,QJ18),"")</f>
        <v/>
      </c>
      <c r="QZ18" s="40" t="str">
        <f>IF(SUM(QE18:QF18,QH18:QJ18,QL18)-QG18-QK18&gt;0,SUM(QE18:QF18,QH18:QJ18,QL18)-QG18-QK18,"")</f>
        <v/>
      </c>
      <c r="RA18" s="40" t="str">
        <f>IF(SUM(QM18:QN18,QP18)-QO18&gt;0,SUM(QM18:QN18,QP18)-QO18,"")</f>
        <v/>
      </c>
      <c r="RB18" s="40" t="str">
        <f>IF(SUM(QF18,QJ18,QN18)&gt;0,SUM(QF18,QJ18,QN18),"")</f>
        <v/>
      </c>
      <c r="RC18" s="40" t="str">
        <f>IF(SUM(QZ18,RA18)&gt;0,SUM(QZ18,RA18),"")</f>
        <v/>
      </c>
      <c r="RD18" s="40" t="str">
        <f>IF(SUM(QR18,QV18)&gt;0,SUM(QR18,QV18),"")</f>
        <v/>
      </c>
      <c r="RE18" s="40" t="str">
        <f>IF(SUM(QQ18:QR18,QT18:QV18,QX18)-SUM(QS18,QW18)&gt;0,SUM(QQ18:QR18,QT18:QV18,QX18)-SUM(QS18,QW18),"")</f>
        <v/>
      </c>
      <c r="RF18" s="40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0" t="str">
        <f>IF(SUM(SJ18,SN18)&gt;0,SUM(SJ18,SN18),"")</f>
        <v/>
      </c>
      <c r="TD18" s="40" t="str">
        <f>IF(SUM(SI18:SJ18,SL18:SN18,SP18)-SK18-SO18&gt;0,SUM(SI18:SJ18,SL18:SN18,SP18)-SK18-SO18,"")</f>
        <v/>
      </c>
      <c r="TE18" s="40" t="str">
        <f>IF(SUM(SQ18:SR18,ST18)-SS18&gt;0,SUM(SQ18:SR18,ST18)-SS18,"")</f>
        <v/>
      </c>
      <c r="TF18" s="40" t="str">
        <f>IF(SUM(SJ18,SN18,SR18)&gt;0,SUM(SJ18,SN18,SR18),"")</f>
        <v/>
      </c>
      <c r="TG18" s="40" t="str">
        <f>IF(SUM(TD18,TE18)&gt;0,SUM(TD18,TE18),"")</f>
        <v/>
      </c>
      <c r="TH18" s="40" t="str">
        <f>IF(SUM(SV18,SZ18)&gt;0,SUM(SV18,SZ18),"")</f>
        <v/>
      </c>
      <c r="TI18" s="40" t="str">
        <f>IF(SUM(SU18:SV18,SX18:SZ18,TB18)-SUM(SW18,TA18)&gt;0,SUM(SU18:SV18,SX18:SZ18,TB18)-SUM(SW18,TA18),"")</f>
        <v/>
      </c>
      <c r="TJ18" s="40" t="str">
        <f>IF(SUM(TD18,TE18,TI18)&gt;0,SUM(TD18,TE18,TI18),"")</f>
        <v/>
      </c>
      <c r="TK18" s="26">
        <f>IF($CU18="P",CA18,(CA18+AX18)/2)</f>
        <v>17.850000000000001</v>
      </c>
      <c r="TL18" s="26">
        <f>IF($CU18="P",CB18,(CB18+AY18)/2)</f>
        <v>5.6</v>
      </c>
      <c r="TM18" s="26">
        <f>IF($CU18="P",CC18,(CC18+AZ18)/2)</f>
        <v>0.7</v>
      </c>
      <c r="TN18" s="26">
        <f>IF($CU18="P",CD18,(CD18+BA18)/2)</f>
        <v>0</v>
      </c>
      <c r="TO18" s="26">
        <f>IF($CU18="P",CE18,(CE18+BB18)/2)</f>
        <v>18.25</v>
      </c>
      <c r="TP18" s="26">
        <f>IF($CU18="P",CF18,(CF18+BC18)/2)</f>
        <v>4</v>
      </c>
      <c r="TQ18" s="26">
        <f>IF($CU18="P",CG18,(CG18+BD18)/2)</f>
        <v>0.6</v>
      </c>
      <c r="TR18" s="26">
        <f>IF($CU18="P",CH18,(CH18+BE18)/2)</f>
        <v>0</v>
      </c>
      <c r="TS18" s="26">
        <f>IF($CU18="P",CI18,(CI18+BF18)/2)</f>
        <v>9.4</v>
      </c>
      <c r="TT18" s="26">
        <f>IF($CU18="P",CJ18,(CJ18+BG18)/2)</f>
        <v>1.95</v>
      </c>
      <c r="TU18" s="26">
        <f>IF($CU18="P",CK18,(CK18+BH18)/2)</f>
        <v>0.55000000000000004</v>
      </c>
      <c r="TV18" s="26">
        <f>IF($CU18="P",CL18,(CL18+BI18)/2)</f>
        <v>0</v>
      </c>
      <c r="TW18" s="26">
        <f>IF($CU18="P",CM18,(CM18+BJ18)/2)</f>
        <v>9.1</v>
      </c>
      <c r="TX18" s="26">
        <f>IF($CU18="P",CN18,(CN18+BK18)/2)</f>
        <v>2.8</v>
      </c>
      <c r="TY18" s="26">
        <f>IF($CU18="P",CO18,(CO18+BL18)/2)</f>
        <v>0</v>
      </c>
      <c r="TZ18" s="26">
        <f>IF($CU18="P",CP18,(CP18+BM18)/2)</f>
        <v>0</v>
      </c>
      <c r="UA18" s="26">
        <f>IF($CU18="P",CQ18,(CQ18+BN18)/2)</f>
        <v>8.6</v>
      </c>
      <c r="UB18" s="26">
        <f>IF($CU18="P",CR18,(CR18+BO18)/2)</f>
        <v>1.2</v>
      </c>
      <c r="UC18" s="26">
        <f>IF($CU18="P",CS18,(CS18+BP18)/2)</f>
        <v>0</v>
      </c>
      <c r="UD18" s="26">
        <f>IF($CU18="P",CT18,(CT18+BQ18)/2)</f>
        <v>0</v>
      </c>
      <c r="UE18" s="28" t="s">
        <v>55</v>
      </c>
      <c r="UF18" s="11">
        <f>IF(SUM(TL18,TP18)&gt;0,SUM(TL18,TP18),"")</f>
        <v>9.6</v>
      </c>
      <c r="UG18" s="11">
        <f>IF(SUM(TK18:TL18,TN18:TP18,TR18)-TM18-TQ18&gt;0,SUM(TK18:TL18,TN18:TP18,TR18)-TM18-TQ18,"")</f>
        <v>44.4</v>
      </c>
      <c r="UH18" s="11">
        <f>IF(SUM(TS18:TT18,TV18)-TU18&gt;0,SUM(TS18:TT18,TV18)-TU18,"")</f>
        <v>10.799999999999999</v>
      </c>
      <c r="UI18" s="11">
        <f>IF(SUM(TL18,TP18,TT18)&gt;0,SUM(TL18,TP18,TT18),"")</f>
        <v>11.549999999999999</v>
      </c>
      <c r="UJ18" s="11">
        <f>IF(SUM(UG18,UH18)&gt;0,SUM(UG18,UH18),"")</f>
        <v>55.199999999999996</v>
      </c>
      <c r="UK18" s="11">
        <f>IF(SUM(TX18,UB18)&gt;0,SUM(TX18,UB18),"")</f>
        <v>4</v>
      </c>
      <c r="UL18" s="11">
        <f>IF(SUM(TW18:TX18,TZ18:UB18,UD18)-SUM(TY18,UC18)&gt;0,SUM(TW18:TX18,TZ18:UB18,UD18)-SUM(TY18,UC18),"")</f>
        <v>21.7</v>
      </c>
      <c r="UM18" s="11">
        <f>IF(SUM(UG18,UH18,UL18)&gt;0,SUM(UG18,UH18,UL18),"")</f>
        <v>76.899999999999991</v>
      </c>
    </row>
    <row r="19" spans="1:559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87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,AND(QY19&gt;=RF$24,QZ19&gt;=RF$28,QY19&lt;&gt;""),AND(RD19&gt;=RF$24,RE19&gt;=RF$28,RD19&lt;&gt;""),AND(SA19&gt;=SH$24,SB19&gt;=SH$28,SA19&lt;&gt;""),AND(SF19&gt;=SH$24,SG19&gt;=SH$28,SF19&lt;&gt;""),AND(TC19&gt;=TJ$24,TD19&gt;=TJ$28,TC19&lt;&gt;""),AND(TI19&gt;=TJ$24,TJ19&gt;=TJ$28,TI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,AND(QZ19&gt;=RF$28,QZ19&lt;&gt;""),AND(RE19&gt;=RF$28,RE19&lt;&gt;""),AND(SB19&gt;=SH$28,SB19&lt;&gt;""),AND(SG19&gt;=SH$28,SG19&lt;&gt;""),AND(TD19&gt;=TJ$28,TD19&lt;&gt;""),AND(TJ19&gt;=TJ$28,TJ19&lt;&gt;"")),"P","")</f>
        <v/>
      </c>
      <c r="H19" s="36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,AND(RB19&gt;=RF$26,RC19&gt;=RF$30,RB19&lt;&gt;""),AND(SD19&gt;=SH$26,SE19&gt;=SH$30,SD19&lt;&gt;""),AND(TF19&gt;=TJ$26,TG19&gt;=TJ$30,TF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,AND(RB19&gt;=RF$25,RC19&gt;=RF$29,RB19&lt;&gt;""),AND(SD19&gt;=SH$25,SE19&gt;=SH$29,SD19&lt;&gt;""),AND(TF19&gt;=TJ$25,TG19&gt;=TJ$29,TF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IF(K19=0,"",IF(AND(L19=J19,L19=AQ19,K19=BT19),$U$1,IF(AND(L19=J19,L19=AQ19,L19=CW19),$U$1,IF(AND(L19=J19,L19=CW19,L19=BT19),$AX$1,IF(L19=CW19,$CA$1,IF(L19=BT19,$AX$1,IF(L19=AQ19,$U$1,"")))))))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5.2</v>
      </c>
      <c r="AQ19" s="40">
        <f>IF(SUM(U19:V19,X19:Z19,AB19)-W19-AA19&gt;0,SUM(U19:V19,X19:Z19,AB19)-W19-AA19,"")</f>
        <v>20.799999999999997</v>
      </c>
      <c r="AR19" s="40" t="str">
        <f>IF(SUM(AC19:AD19,AF19)-AE19&gt;0,SUM(AC19:AD19,AF19)-AE19,"")</f>
        <v/>
      </c>
      <c r="AS19" s="40">
        <f>IF(SUM(V19,Z19,AD19)&gt;0,SUM(V19,Z19,AD19),"")</f>
        <v>5.2</v>
      </c>
      <c r="AT19" s="40">
        <f>IF(SUM(AQ19,AR19)&gt;0,SUM(AQ19,AR19),"")</f>
        <v>20.799999999999997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7"/>
      <c r="CV19" s="40">
        <f>IF(SUM(CB19,CF19)&gt;0,SUM(CB19,CF19),"")</f>
        <v>8</v>
      </c>
      <c r="CW19" s="40">
        <f>IF(SUM(CA19:CB19,CD19:CF19,CH19)-CC19-CG19&gt;0,SUM(CA19:CB19,CD19:CF19,CH19)-CC19-CG19,"")</f>
        <v>43.6</v>
      </c>
      <c r="CX19" s="40">
        <f>IF(SUM(CI19:CJ19,CL19)-CK19&gt;0,SUM(CI19:CJ19,CL19)-CK19,"")</f>
        <v>23</v>
      </c>
      <c r="CY19" s="40">
        <f>IF(SUM(CB19,CF19,CJ19)&gt;0,SUM(CB19,CF19,CJ19),"")</f>
        <v>13.2</v>
      </c>
      <c r="CZ19" s="40">
        <f>IF(SUM(CW19,CX19)&gt;0,SUM(CW19,CX19),"")</f>
        <v>66.599999999999994</v>
      </c>
      <c r="DA19" s="40">
        <f>IF(SUM(CN19,CR19)&gt;0,SUM(CN19,CR19),"")</f>
        <v>10.4</v>
      </c>
      <c r="DB19" s="40">
        <f>IF(SUM(CM19:CN19,CP19:CR19,CT19)-SUM(CO19,CS19)&gt;0,SUM(CM19:CN19,CP19:CR19,CT19)-SUM(CO19,CS19),"")</f>
        <v>45.9</v>
      </c>
      <c r="DC19" s="40">
        <f>IF(SUM(CW19,CX19,DB19)&gt;0,SUM(CW19,CX19,DB19),"")</f>
        <v>112.5</v>
      </c>
      <c r="DD19" s="51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1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1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0" t="str">
        <f>IF(SUM(QF19,QJ19)&gt;0,SUM(QF19,QJ19),"")</f>
        <v/>
      </c>
      <c r="QZ19" s="40" t="str">
        <f>IF(SUM(QE19:QF19,QH19:QJ19,QL19)-QG19-QK19&gt;0,SUM(QE19:QF19,QH19:QJ19,QL19)-QG19-QK19,"")</f>
        <v/>
      </c>
      <c r="RA19" s="40" t="str">
        <f>IF(SUM(QM19:QN19,QP19)-QO19&gt;0,SUM(QM19:QN19,QP19)-QO19,"")</f>
        <v/>
      </c>
      <c r="RB19" s="40" t="str">
        <f>IF(SUM(QF19,QJ19,QN19)&gt;0,SUM(QF19,QJ19,QN19),"")</f>
        <v/>
      </c>
      <c r="RC19" s="40" t="str">
        <f>IF(SUM(QZ19,RA19)&gt;0,SUM(QZ19,RA19),"")</f>
        <v/>
      </c>
      <c r="RD19" s="40" t="str">
        <f>IF(SUM(QR19,QV19)&gt;0,SUM(QR19,QV19),"")</f>
        <v/>
      </c>
      <c r="RE19" s="40" t="str">
        <f>IF(SUM(QQ19:QR19,QT19:QV19,QX19)-SUM(QS19,QW19)&gt;0,SUM(QQ19:QR19,QT19:QV19,QX19)-SUM(QS19,QW19),"")</f>
        <v/>
      </c>
      <c r="RF19" s="40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0" t="str">
        <f>IF(SUM(SJ19,SN19)&gt;0,SUM(SJ19,SN19),"")</f>
        <v/>
      </c>
      <c r="TD19" s="40" t="str">
        <f>IF(SUM(SI19:SJ19,SL19:SN19,SP19)-SK19-SO19&gt;0,SUM(SI19:SJ19,SL19:SN19,SP19)-SK19-SO19,"")</f>
        <v/>
      </c>
      <c r="TE19" s="40" t="str">
        <f>IF(SUM(SQ19:SR19,ST19)-SS19&gt;0,SUM(SQ19:SR19,ST19)-SS19,"")</f>
        <v/>
      </c>
      <c r="TF19" s="40" t="str">
        <f>IF(SUM(SJ19,SN19,SR19)&gt;0,SUM(SJ19,SN19,SR19),"")</f>
        <v/>
      </c>
      <c r="TG19" s="40" t="str">
        <f>IF(SUM(TD19,TE19)&gt;0,SUM(TD19,TE19),"")</f>
        <v/>
      </c>
      <c r="TH19" s="40" t="str">
        <f>IF(SUM(SV19,SZ19)&gt;0,SUM(SV19,SZ19),"")</f>
        <v/>
      </c>
      <c r="TI19" s="40" t="str">
        <f>IF(SUM(SU19:SV19,SX19:SZ19,TB19)-SUM(SW19,TA19)&gt;0,SUM(SU19:SV19,SX19:SZ19,TB19)-SUM(SW19,TA19),"")</f>
        <v/>
      </c>
      <c r="TJ19" s="40" t="str">
        <f>IF(SUM(TD19,TE19,TI19)&gt;0,SUM(TD19,TE19,TI19),"")</f>
        <v/>
      </c>
      <c r="TK19" s="26">
        <f>IF($CU19="P",CA19,(CA19+AX19)/2)</f>
        <v>17.100000000000001</v>
      </c>
      <c r="TL19" s="26">
        <f>IF($CU19="P",CB19,(CB19+AY19)/2)</f>
        <v>2.5999999999999996</v>
      </c>
      <c r="TM19" s="26">
        <f>IF($CU19="P",CC19,(CC19+AZ19)/2)</f>
        <v>0</v>
      </c>
      <c r="TN19" s="26">
        <f>IF($CU19="P",CD19,(CD19+BA19)/2)</f>
        <v>0</v>
      </c>
      <c r="TO19" s="26">
        <f>IF($CU19="P",CE19,(CE19+BB19)/2)</f>
        <v>9.1999999999999993</v>
      </c>
      <c r="TP19" s="26">
        <f>IF($CU19="P",CF19,(CF19+BC19)/2)</f>
        <v>2.8</v>
      </c>
      <c r="TQ19" s="26">
        <f>IF($CU19="P",CG19,(CG19+BD19)/2)</f>
        <v>0</v>
      </c>
      <c r="TR19" s="26">
        <f>IF($CU19="P",CH19,(CH19+BE19)/2)</f>
        <v>0</v>
      </c>
      <c r="TS19" s="26">
        <f>IF($CU19="P",CI19,(CI19+BF19)/2)</f>
        <v>9</v>
      </c>
      <c r="TT19" s="26">
        <f>IF($CU19="P",CJ19,(CJ19+BG19)/2)</f>
        <v>2.6</v>
      </c>
      <c r="TU19" s="26">
        <f>IF($CU19="P",CK19,(CK19+BH19)/2)</f>
        <v>0.1</v>
      </c>
      <c r="TV19" s="26">
        <f>IF($CU19="P",CL19,(CL19+BI19)/2)</f>
        <v>0</v>
      </c>
      <c r="TW19" s="26">
        <f>IF($CU19="P",CM19,(CM19+BJ19)/2)</f>
        <v>8.9499999999999993</v>
      </c>
      <c r="TX19" s="26">
        <f>IF($CU19="P",CN19,(CN19+BK19)/2)</f>
        <v>2.6</v>
      </c>
      <c r="TY19" s="26">
        <f>IF($CU19="P",CO19,(CO19+BL19)/2)</f>
        <v>0.1</v>
      </c>
      <c r="TZ19" s="26">
        <f>IF($CU19="P",CP19,(CP19+BM19)/2)</f>
        <v>0</v>
      </c>
      <c r="UA19" s="26">
        <f>IF($CU19="P",CQ19,(CQ19+BN19)/2)</f>
        <v>9</v>
      </c>
      <c r="UB19" s="26">
        <f>IF($CU19="P",CR19,(CR19+BO19)/2)</f>
        <v>2.6</v>
      </c>
      <c r="UC19" s="26">
        <f>IF($CU19="P",CS19,(CS19+BP19)/2)</f>
        <v>0.1</v>
      </c>
      <c r="UD19" s="26">
        <f>IF($CU19="P",CT19,(CT19+BQ19)/2)</f>
        <v>0</v>
      </c>
      <c r="UE19" s="28" t="s">
        <v>55</v>
      </c>
      <c r="UF19" s="11">
        <f>IF(SUM(TL19,TP19)&gt;0,SUM(TL19,TP19),"")</f>
        <v>5.3999999999999995</v>
      </c>
      <c r="UG19" s="11">
        <f>IF(SUM(TK19:TL19,TN19:TP19,TR19)-TM19-TQ19&gt;0,SUM(TK19:TL19,TN19:TP19,TR19)-TM19-TQ19,"")</f>
        <v>31.700000000000003</v>
      </c>
      <c r="UH19" s="11">
        <f>IF(SUM(TS19:TT19,TV19)-TU19&gt;0,SUM(TS19:TT19,TV19)-TU19,"")</f>
        <v>11.5</v>
      </c>
      <c r="UI19" s="11">
        <f>IF(SUM(TL19,TP19,TT19)&gt;0,SUM(TL19,TP19,TT19),"")</f>
        <v>8</v>
      </c>
      <c r="UJ19" s="11">
        <f>IF(SUM(UG19,UH19)&gt;0,SUM(UG19,UH19),"")</f>
        <v>43.2</v>
      </c>
      <c r="UK19" s="11">
        <f>IF(SUM(TX19,UB19)&gt;0,SUM(TX19,UB19),"")</f>
        <v>5.2</v>
      </c>
      <c r="UL19" s="11">
        <f>IF(SUM(TW19:TX19,TZ19:UB19,UD19)-SUM(TY19,UC19)&gt;0,SUM(TW19:TX19,TZ19:UB19,UD19)-SUM(TY19,UC19),"")</f>
        <v>22.95</v>
      </c>
      <c r="UM19" s="11">
        <f>IF(SUM(UG19,UH19,UL19)&gt;0,SUM(UG19,UH19,UL19),"")</f>
        <v>66.150000000000006</v>
      </c>
    </row>
    <row r="20" spans="1:559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245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,AND(QY20&gt;=RF$24,QZ20&gt;=RF$28,QY20&lt;&gt;""),AND(RD20&gt;=RF$24,RE20&gt;=RF$28,RD20&lt;&gt;""),AND(SA20&gt;=SH$24,SB20&gt;=SH$28,SA20&lt;&gt;""),AND(SF20&gt;=SH$24,SG20&gt;=SH$28,SF20&lt;&gt;""),AND(TC20&gt;=TJ$24,TD20&gt;=TJ$28,TC20&lt;&gt;""),AND(TI20&gt;=TJ$24,TJ20&gt;=TJ$28,TI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,AND(QZ20&gt;=RF$28,QZ20&lt;&gt;""),AND(RE20&gt;=RF$28,RE20&lt;&gt;""),AND(SB20&gt;=SH$28,SB20&lt;&gt;""),AND(SG20&gt;=SH$28,SG20&lt;&gt;""),AND(TD20&gt;=TJ$28,TD20&lt;&gt;""),AND(TJ20&gt;=TJ$28,TJ20&lt;&gt;"")),"P","")</f>
        <v/>
      </c>
      <c r="H20" s="36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,AND(RB20&gt;=RF$26,RC20&gt;=RF$30,RB20&lt;&gt;""),AND(SD20&gt;=SH$26,SE20&gt;=SH$30,SD20&lt;&gt;""),AND(TF20&gt;=TJ$26,TG20&gt;=TJ$30,TF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,AND(RB20&gt;=RF$25,RC20&gt;=RF$29,RB20&lt;&gt;""),AND(SD20&gt;=SH$25,SE20&gt;=SH$29,SD20&lt;&gt;""),AND(TF20&gt;=TJ$25,TG20&gt;=TJ$29,TF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8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2.4</v>
      </c>
      <c r="CW20" s="40">
        <f>IF(SUM(CA20:CB20,CD20:CF20,CH20)-CC20-CG20&gt;0,SUM(CA20:CB20,CD20:CF20,CH20)-CC20-CG20,"")</f>
        <v>19.799999999999997</v>
      </c>
      <c r="CX20" s="40" t="str">
        <f>IF(SUM(CI20:CJ20,CL20)-CK20&gt;0,SUM(CI20:CJ20,CL20)-CK20,"")</f>
        <v/>
      </c>
      <c r="CY20" s="40">
        <f>IF(SUM(CB20,CF20,CJ20)&gt;0,SUM(CB20,CF20,CJ20),"")</f>
        <v>2.4</v>
      </c>
      <c r="CZ20" s="40">
        <f>IF(SUM(CW20,CX20)&gt;0,SUM(CW20,CX20),"")</f>
        <v>19.799999999999997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IF(SUM(CW20,CX20,DB20)&gt;0,SUM(CW20,CX20,DB20),"")</f>
        <v>19.799999999999997</v>
      </c>
      <c r="DD20" s="51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1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1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0" t="str">
        <f>IF(SUM(QF20,QJ20)&gt;0,SUM(QF20,QJ20),"")</f>
        <v/>
      </c>
      <c r="QZ20" s="40" t="str">
        <f>IF(SUM(QE20:QF20,QH20:QJ20,QL20)-QG20-QK20&gt;0,SUM(QE20:QF20,QH20:QJ20,QL20)-QG20-QK20,"")</f>
        <v/>
      </c>
      <c r="RA20" s="40" t="str">
        <f>IF(SUM(QM20:QN20,QP20)-QO20&gt;0,SUM(QM20:QN20,QP20)-QO20,"")</f>
        <v/>
      </c>
      <c r="RB20" s="40" t="str">
        <f>IF(SUM(QF20,QJ20,QN20)&gt;0,SUM(QF20,QJ20,QN20),"")</f>
        <v/>
      </c>
      <c r="RC20" s="40" t="str">
        <f>IF(SUM(QZ20,RA20)&gt;0,SUM(QZ20,RA20),"")</f>
        <v/>
      </c>
      <c r="RD20" s="40" t="str">
        <f>IF(SUM(QR20,QV20)&gt;0,SUM(QR20,QV20),"")</f>
        <v/>
      </c>
      <c r="RE20" s="40" t="str">
        <f>IF(SUM(QQ20:QR20,QT20:QV20,QX20)-SUM(QS20,QW20)&gt;0,SUM(QQ20:QR20,QT20:QV20,QX20)-SUM(QS20,QW20),"")</f>
        <v/>
      </c>
      <c r="RF20" s="40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0" t="str">
        <f>IF(SUM(SJ20,SN20)&gt;0,SUM(SJ20,SN20),"")</f>
        <v/>
      </c>
      <c r="TD20" s="40" t="str">
        <f>IF(SUM(SI20:SJ20,SL20:SN20,SP20)-SK20-SO20&gt;0,SUM(SI20:SJ20,SL20:SN20,SP20)-SK20-SO20,"")</f>
        <v/>
      </c>
      <c r="TE20" s="40" t="str">
        <f>IF(SUM(SQ20:SR20,ST20)-SS20&gt;0,SUM(SQ20:SR20,ST20)-SS20,"")</f>
        <v/>
      </c>
      <c r="TF20" s="40" t="str">
        <f>IF(SUM(SJ20,SN20,SR20)&gt;0,SUM(SJ20,SN20,SR20),"")</f>
        <v/>
      </c>
      <c r="TG20" s="40" t="str">
        <f>IF(SUM(TD20,TE20)&gt;0,SUM(TD20,TE20),"")</f>
        <v/>
      </c>
      <c r="TH20" s="40" t="str">
        <f>IF(SUM(SV20,SZ20)&gt;0,SUM(SV20,SZ20),"")</f>
        <v/>
      </c>
      <c r="TI20" s="40" t="str">
        <f>IF(SUM(SU20:SV20,SX20:SZ20,TB20)-SUM(SW20,TA20)&gt;0,SUM(SU20:SV20,SX20:SZ20,TB20)-SUM(SW20,TA20),"")</f>
        <v/>
      </c>
      <c r="TJ20" s="40" t="str">
        <f>IF(SUM(TD20,TE20,TI20)&gt;0,SUM(TD20,TE20,TI20),"")</f>
        <v/>
      </c>
      <c r="TK20" s="26">
        <f>IF($CU20="P",CA20,(CA20+AX20)/2)</f>
        <v>8.6999999999999993</v>
      </c>
      <c r="TL20" s="26">
        <f>IF($CU20="P",CB20,(CB20+AY20)/2)</f>
        <v>1.2</v>
      </c>
      <c r="TM20" s="26">
        <f>IF($CU20="P",CC20,(CC20+AZ20)/2)</f>
        <v>0</v>
      </c>
      <c r="TN20" s="26">
        <f>IF($CU20="P",CD20,(CD20+BA20)/2)</f>
        <v>0</v>
      </c>
      <c r="TO20" s="26">
        <f>IF($CU20="P",CE20,(CE20+BB20)/2)</f>
        <v>9.1999999999999993</v>
      </c>
      <c r="TP20" s="26">
        <f>IF($CU20="P",CF20,(CF20+BC20)/2)</f>
        <v>3.4</v>
      </c>
      <c r="TQ20" s="26">
        <f>IF($CU20="P",CG20,(CG20+BD20)/2)</f>
        <v>0.4</v>
      </c>
      <c r="TR20" s="26">
        <f>IF($CU20="P",CH20,(CH20+BE20)/2)</f>
        <v>0.15</v>
      </c>
      <c r="TS20" s="26">
        <f>IF($CU20="P",CI20,(CI20+BF20)/2)</f>
        <v>9.3000000000000007</v>
      </c>
      <c r="TT20" s="26">
        <f>IF($CU20="P",CJ20,(CJ20+BG20)/2)</f>
        <v>3.2</v>
      </c>
      <c r="TU20" s="26">
        <f>IF($CU20="P",CK20,(CK20+BH20)/2)</f>
        <v>0.4</v>
      </c>
      <c r="TV20" s="26">
        <f>IF($CU20="P",CL20,(CL20+BI20)/2)</f>
        <v>0</v>
      </c>
      <c r="TW20" s="26">
        <f>IF($CU20="P",CM20,(CM20+BJ20)/2)</f>
        <v>8.3000000000000007</v>
      </c>
      <c r="TX20" s="26">
        <f>IF($CU20="P",CN20,(CN20+BK20)/2)</f>
        <v>3.4</v>
      </c>
      <c r="TY20" s="26">
        <f>IF($CU20="P",CO20,(CO20+BL20)/2)</f>
        <v>0.4</v>
      </c>
      <c r="TZ20" s="26">
        <f>IF($CU20="P",CP20,(CP20+BM20)/2)</f>
        <v>0.15</v>
      </c>
      <c r="UA20" s="26">
        <f>IF($CU20="P",CQ20,(CQ20+BN20)/2)</f>
        <v>9.3000000000000007</v>
      </c>
      <c r="UB20" s="26">
        <f>IF($CU20="P",CR20,(CR20+BO20)/2)</f>
        <v>3.2</v>
      </c>
      <c r="UC20" s="26">
        <f>IF($CU20="P",CS20,(CS20+BP20)/2)</f>
        <v>0.3</v>
      </c>
      <c r="UD20" s="26">
        <f>IF($CU20="P",CT20,(CT20+BQ20)/2)</f>
        <v>0</v>
      </c>
      <c r="UE20" s="28" t="s">
        <v>55</v>
      </c>
      <c r="UF20" s="11">
        <f>IF(SUM(TL20,TP20)&gt;0,SUM(TL20,TP20),"")</f>
        <v>4.5999999999999996</v>
      </c>
      <c r="UG20" s="11">
        <f>IF(SUM(TK20:TL20,TN20:TP20,TR20)-TM20-TQ20&gt;0,SUM(TK20:TL20,TN20:TP20,TR20)-TM20-TQ20,"")</f>
        <v>22.249999999999996</v>
      </c>
      <c r="UH20" s="11">
        <f>IF(SUM(TS20:TT20,TV20)-TU20&gt;0,SUM(TS20:TT20,TV20)-TU20,"")</f>
        <v>12.1</v>
      </c>
      <c r="UI20" s="11">
        <f>IF(SUM(TL20,TP20,TT20)&gt;0,SUM(TL20,TP20,TT20),"")</f>
        <v>7.8</v>
      </c>
      <c r="UJ20" s="11">
        <f>IF(SUM(UG20,UH20)&gt;0,SUM(UG20,UH20),"")</f>
        <v>34.349999999999994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23.650000000000002</v>
      </c>
      <c r="UM20" s="11">
        <f>IF(SUM(UG20,UH20,UL20)&gt;0,SUM(UG20,UH20,UL20),"")</f>
        <v>58</v>
      </c>
    </row>
    <row r="21" spans="1:559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169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,AND(QY21&gt;=RF$24,QZ21&gt;=RF$28,QY21&lt;&gt;""),AND(RD21&gt;=RF$24,RE21&gt;=RF$28,RD21&lt;&gt;""),AND(SA21&gt;=SH$24,SB21&gt;=SH$28,SA21&lt;&gt;""),AND(SF21&gt;=SH$24,SG21&gt;=SH$28,SF21&lt;&gt;""),AND(TC21&gt;=TJ$24,TD21&gt;=TJ$28,TC21&lt;&gt;""),AND(TI21&gt;=TJ$24,TJ21&gt;=TJ$28,TI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,AND(QZ21&gt;=RF$28,QZ21&lt;&gt;""),AND(RE21&gt;=RF$28,RE21&lt;&gt;""),AND(SB21&gt;=SH$28,SB21&lt;&gt;""),AND(SG21&gt;=SH$28,SG21&lt;&gt;""),AND(TD21&gt;=TJ$28,TD21&lt;&gt;""),AND(TJ21&gt;=TJ$28,TJ21&lt;&gt;"")),"P","")</f>
        <v/>
      </c>
      <c r="H21" s="36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,AND(RB21&gt;=RF$26,RC21&gt;=RF$30,RB21&lt;&gt;""),AND(SD21&gt;=SH$26,SE21&gt;=SH$30,SD21&lt;&gt;""),AND(TF21&gt;=TJ$26,TG21&gt;=TJ$30,TF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,AND(RB21&gt;=RF$25,RC21&gt;=RF$29,RB21&lt;&gt;""),AND(SD21&gt;=SH$25,SE21&gt;=SH$29,SD21&lt;&gt;""),AND(TF21&gt;=TJ$25,TG21&gt;=TJ$29,TF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7"/>
      <c r="CV21" s="40">
        <f>IF(SUM(CB21,CF21)&gt;0,SUM(CB21,CF21),"")</f>
        <v>7.4</v>
      </c>
      <c r="CW21" s="40">
        <f>IF(SUM(CA21:CB21,CD21:CF21,CH21)-CC21-CG21&gt;0,SUM(CA21:CB21,CD21:CF21,CH21)-CC21-CG21,"")</f>
        <v>43.199999999999996</v>
      </c>
      <c r="CX21" s="40">
        <f>IF(SUM(CI21:CJ21,CL21)-CK21&gt;0,SUM(CI21:CJ21,CL21)-CK21,"")</f>
        <v>18.8</v>
      </c>
      <c r="CY21" s="40">
        <f>IF(SUM(CB21,CF21,CJ21)&gt;0,SUM(CB21,CF21,CJ21),"")</f>
        <v>10.4</v>
      </c>
      <c r="CZ21" s="40">
        <f>IF(SUM(CW21,CX21)&gt;0,SUM(CW21,CX21),"")</f>
        <v>62</v>
      </c>
      <c r="DA21" s="40">
        <f>IF(SUM(CN21,CR21)&gt;0,SUM(CN21,CR21),"")</f>
        <v>7.4</v>
      </c>
      <c r="DB21" s="40">
        <f>IF(SUM(CM21:CN21,CP21:CR21,CT21)-SUM(CO21,CS21)&gt;0,SUM(CM21:CN21,CP21:CR21,CT21)-SUM(CO21,CS21),"")</f>
        <v>42</v>
      </c>
      <c r="DC21" s="40">
        <f>IF(SUM(CW21,CX21,DB21)&gt;0,SUM(CW21,CX21,DB21),"")</f>
        <v>104</v>
      </c>
      <c r="DD21" s="51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1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1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0" t="str">
        <f>IF(SUM(QF21,QJ21)&gt;0,SUM(QF21,QJ21),"")</f>
        <v/>
      </c>
      <c r="QZ21" s="40" t="str">
        <f>IF(SUM(QE21:QF21,QH21:QJ21,QL21)-QG21-QK21&gt;0,SUM(QE21:QF21,QH21:QJ21,QL21)-QG21-QK21,"")</f>
        <v/>
      </c>
      <c r="RA21" s="40" t="str">
        <f>IF(SUM(QM21:QN21,QP21)-QO21&gt;0,SUM(QM21:QN21,QP21)-QO21,"")</f>
        <v/>
      </c>
      <c r="RB21" s="40" t="str">
        <f>IF(SUM(QF21,QJ21,QN21)&gt;0,SUM(QF21,QJ21,QN21),"")</f>
        <v/>
      </c>
      <c r="RC21" s="40" t="str">
        <f>IF(SUM(QZ21,RA21)&gt;0,SUM(QZ21,RA21),"")</f>
        <v/>
      </c>
      <c r="RD21" s="40" t="str">
        <f>IF(SUM(QR21,QV21)&gt;0,SUM(QR21,QV21),"")</f>
        <v/>
      </c>
      <c r="RE21" s="40" t="str">
        <f>IF(SUM(QQ21:QR21,QT21:QV21,QX21)-SUM(QS21,QW21)&gt;0,SUM(QQ21:QR21,QT21:QV21,QX21)-SUM(QS21,QW21),"")</f>
        <v/>
      </c>
      <c r="RF21" s="40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0" t="str">
        <f>IF(SUM(SJ21,SN21)&gt;0,SUM(SJ21,SN21),"")</f>
        <v/>
      </c>
      <c r="TD21" s="40" t="str">
        <f>IF(SUM(SI21:SJ21,SL21:SN21,SP21)-SK21-SO21&gt;0,SUM(SI21:SJ21,SL21:SN21,SP21)-SK21-SO21,"")</f>
        <v/>
      </c>
      <c r="TE21" s="40" t="str">
        <f>IF(SUM(SQ21:SR21,ST21)-SS21&gt;0,SUM(SQ21:SR21,ST21)-SS21,"")</f>
        <v/>
      </c>
      <c r="TF21" s="40" t="str">
        <f>IF(SUM(SJ21,SN21,SR21)&gt;0,SUM(SJ21,SN21,SR21),"")</f>
        <v/>
      </c>
      <c r="TG21" s="40" t="str">
        <f>IF(SUM(TD21,TE21)&gt;0,SUM(TD21,TE21),"")</f>
        <v/>
      </c>
      <c r="TH21" s="40" t="str">
        <f>IF(SUM(SV21,SZ21)&gt;0,SUM(SV21,SZ21),"")</f>
        <v/>
      </c>
      <c r="TI21" s="40" t="str">
        <f>IF(SUM(SU21:SV21,SX21:SZ21,TB21)-SUM(SW21,TA21)&gt;0,SUM(SU21:SV21,SX21:SZ21,TB21)-SUM(SW21,TA21),"")</f>
        <v/>
      </c>
      <c r="TJ21" s="40" t="str">
        <f>IF(SUM(TD21,TE21,TI21)&gt;0,SUM(TD21,TE21,TI21),"")</f>
        <v/>
      </c>
      <c r="TK21" s="26">
        <f>IF($CU21="P",CA21,(CA21+AX21)/2)</f>
        <v>9.5</v>
      </c>
      <c r="TL21" s="26">
        <f>IF($CU21="P",CB21,(CB21+AY21)/2)</f>
        <v>1.75</v>
      </c>
      <c r="TM21" s="26">
        <f>IF($CU21="P",CC21,(CC21+AZ21)/2)</f>
        <v>0.45</v>
      </c>
      <c r="TN21" s="26">
        <f>IF($CU21="P",CD21,(CD21+BA21)/2)</f>
        <v>0</v>
      </c>
      <c r="TO21" s="26">
        <f>IF($CU21="P",CE21,(CE21+BB21)/2)</f>
        <v>9.4</v>
      </c>
      <c r="TP21" s="26">
        <f>IF($CU21="P",CF21,(CF21+BC21)/2)</f>
        <v>1.95</v>
      </c>
      <c r="TQ21" s="26">
        <f>IF($CU21="P",CG21,(CG21+BD21)/2)</f>
        <v>0.55000000000000004</v>
      </c>
      <c r="TR21" s="26">
        <f>IF($CU21="P",CH21,(CH21+BE21)/2)</f>
        <v>0</v>
      </c>
      <c r="TS21" s="26">
        <f>IF($CU21="P",CI21,(CI21+BF21)/2)</f>
        <v>8.9</v>
      </c>
      <c r="TT21" s="26">
        <f>IF($CU21="P",CJ21,(CJ21+BG21)/2)</f>
        <v>1.5</v>
      </c>
      <c r="TU21" s="26">
        <f>IF($CU21="P",CK21,(CK21+BH21)/2)</f>
        <v>1</v>
      </c>
      <c r="TV21" s="26">
        <f>IF($CU21="P",CL21,(CL21+BI21)/2)</f>
        <v>0</v>
      </c>
      <c r="TW21" s="26">
        <f>IF($CU21="P",CM21,(CM21+BJ21)/2)</f>
        <v>8.75</v>
      </c>
      <c r="TX21" s="26">
        <f>IF($CU21="P",CN21,(CN21+BK21)/2)</f>
        <v>1.75</v>
      </c>
      <c r="TY21" s="26">
        <f>IF($CU21="P",CO21,(CO21+BL21)/2)</f>
        <v>0.45</v>
      </c>
      <c r="TZ21" s="26">
        <f>IF($CU21="P",CP21,(CP21+BM21)/2)</f>
        <v>0</v>
      </c>
      <c r="UA21" s="26">
        <f>IF($CU21="P",CQ21,(CQ21+BN21)/2)</f>
        <v>9.35</v>
      </c>
      <c r="UB21" s="26">
        <f>IF($CU21="P",CR21,(CR21+BO21)/2)</f>
        <v>1.95</v>
      </c>
      <c r="UC21" s="26">
        <f>IF($CU21="P",CS21,(CS21+BP21)/2)</f>
        <v>0.35</v>
      </c>
      <c r="UD21" s="26">
        <f>IF($CU21="P",CT21,(CT21+BQ21)/2)</f>
        <v>0</v>
      </c>
      <c r="UE21" s="28" t="s">
        <v>55</v>
      </c>
      <c r="UF21" s="11">
        <f>IF(SUM(TL21,TP21)&gt;0,SUM(TL21,TP21),"")</f>
        <v>3.7</v>
      </c>
      <c r="UG21" s="11">
        <f>IF(SUM(TK21:TL21,TN21:TP21,TR21)-TM21-TQ21&gt;0,SUM(TK21:TL21,TN21:TP21,TR21)-TM21-TQ21,"")</f>
        <v>21.599999999999998</v>
      </c>
      <c r="UH21" s="11">
        <f>IF(SUM(TS21:TT21,TV21)-TU21&gt;0,SUM(TS21:TT21,TV21)-TU21,"")</f>
        <v>9.4</v>
      </c>
      <c r="UI21" s="11">
        <f>IF(SUM(TL21,TP21,TT21)&gt;0,SUM(TL21,TP21,TT21),"")</f>
        <v>5.2</v>
      </c>
      <c r="UJ21" s="11">
        <f>IF(SUM(UG21,UH21)&gt;0,SUM(UG21,UH21),"")</f>
        <v>31</v>
      </c>
      <c r="UK21" s="11">
        <f>IF(SUM(TX21,UB21)&gt;0,SUM(TX21,UB21),"")</f>
        <v>3.7</v>
      </c>
      <c r="UL21" s="11">
        <f>IF(SUM(TW21:TX21,TZ21:UB21,UD21)-SUM(TY21,UC21)&gt;0,SUM(TW21:TX21,TZ21:UB21,UD21)-SUM(TY21,UC21),"")</f>
        <v>21</v>
      </c>
      <c r="UM21" s="11">
        <f>IF(SUM(UG21,UH21,UL21)&gt;0,SUM(UG21,UH21,UL21),"")</f>
        <v>52</v>
      </c>
    </row>
    <row r="22" spans="1:559" ht="17" x14ac:dyDescent="0.2">
      <c r="R22" s="10"/>
      <c r="S22" s="10"/>
      <c r="T22" s="10"/>
      <c r="QY22" s="36"/>
      <c r="RG22"/>
      <c r="SA22" s="36"/>
      <c r="SB22" s="36"/>
      <c r="SC22" s="36"/>
      <c r="SD22" s="36"/>
      <c r="SE22" s="36"/>
      <c r="SF22" s="36"/>
      <c r="SG22" s="36"/>
      <c r="SH22" s="36"/>
      <c r="TC22" s="36"/>
      <c r="TD22" s="36"/>
      <c r="TE22" s="36"/>
      <c r="TF22" s="36"/>
      <c r="TG22" s="36"/>
      <c r="TH22" s="36"/>
      <c r="TI22" s="36"/>
      <c r="TJ22" s="36"/>
    </row>
    <row r="23" spans="1:559" ht="17" x14ac:dyDescent="0.2">
      <c r="R23" s="10"/>
      <c r="S23" s="10"/>
      <c r="T23" s="10"/>
      <c r="QY23" s="36"/>
      <c r="RG23"/>
      <c r="SA23" s="36"/>
      <c r="SB23" s="36"/>
      <c r="SC23" s="36"/>
      <c r="SD23" s="36"/>
      <c r="SE23" s="36"/>
      <c r="SF23" s="36"/>
      <c r="SG23" s="36"/>
      <c r="SH23" s="36"/>
      <c r="TC23" s="36"/>
      <c r="TD23" s="36"/>
      <c r="TE23" s="36"/>
      <c r="TF23" s="36"/>
      <c r="TG23" s="36"/>
      <c r="TH23" s="36"/>
      <c r="TI23" s="36"/>
      <c r="TJ23" s="36"/>
    </row>
    <row r="24" spans="1:559" ht="17" x14ac:dyDescent="0.2">
      <c r="B24" s="23" t="s">
        <v>53</v>
      </c>
      <c r="R24" s="10"/>
      <c r="S24" s="10"/>
      <c r="T24" s="10"/>
      <c r="AP24" s="4"/>
      <c r="AW24" s="42">
        <v>10.8</v>
      </c>
      <c r="BS24" s="4"/>
      <c r="BZ24" s="42">
        <v>10.8</v>
      </c>
      <c r="CV24" s="4"/>
      <c r="DC24" s="42">
        <v>10.8</v>
      </c>
      <c r="EA24" s="4"/>
      <c r="EH24" s="42">
        <v>10.8</v>
      </c>
      <c r="FC24" s="4"/>
      <c r="FJ24" s="42">
        <v>10.8</v>
      </c>
      <c r="GE24" s="4"/>
      <c r="GL24" s="42">
        <v>10.8</v>
      </c>
      <c r="HG24" s="4"/>
      <c r="HN24" s="42">
        <v>10.8</v>
      </c>
      <c r="II24" s="4"/>
      <c r="IP24" s="42">
        <v>10.8</v>
      </c>
      <c r="JK24" s="4"/>
      <c r="JR24" s="42">
        <v>10.8</v>
      </c>
      <c r="KM24" s="4"/>
      <c r="KT24" s="42">
        <v>10.8</v>
      </c>
      <c r="LO24" s="4"/>
      <c r="LV24" s="42">
        <v>10.8</v>
      </c>
      <c r="MQ24" s="4"/>
      <c r="MX24" s="42">
        <v>10.8</v>
      </c>
      <c r="NS24" s="4"/>
      <c r="NZ24" s="42">
        <v>10.8</v>
      </c>
      <c r="OU24" s="4"/>
      <c r="PB24" s="42">
        <v>10.8</v>
      </c>
      <c r="PW24" s="4"/>
      <c r="QD24" s="42">
        <v>10.8</v>
      </c>
      <c r="QY24" s="4"/>
      <c r="RF24" s="42">
        <v>10.8</v>
      </c>
      <c r="RG24"/>
      <c r="SA24" s="4"/>
      <c r="SB24" s="36"/>
      <c r="SC24" s="36"/>
      <c r="SD24" s="36"/>
      <c r="SE24" s="36"/>
      <c r="SF24" s="36"/>
      <c r="SG24" s="36"/>
      <c r="SH24" s="42">
        <v>10.8</v>
      </c>
      <c r="TC24" s="4"/>
      <c r="TD24" s="36"/>
      <c r="TE24" s="36"/>
      <c r="TF24" s="36"/>
      <c r="TG24" s="36"/>
      <c r="TH24" s="36"/>
      <c r="TI24" s="36"/>
      <c r="TJ24" s="42">
        <v>10.8</v>
      </c>
    </row>
    <row r="25" spans="1:559" ht="17" x14ac:dyDescent="0.2">
      <c r="B25" s="30" t="s">
        <v>52</v>
      </c>
      <c r="R25" s="10"/>
      <c r="S25" s="10"/>
      <c r="T25" s="10"/>
      <c r="AP25" s="4"/>
      <c r="AW25" s="52">
        <v>16</v>
      </c>
      <c r="BS25" s="4"/>
      <c r="BZ25" s="52">
        <v>16</v>
      </c>
      <c r="CV25" s="4"/>
      <c r="DC25" s="52">
        <v>16</v>
      </c>
      <c r="EA25" s="4"/>
      <c r="EH25" s="52">
        <v>16</v>
      </c>
      <c r="FC25" s="4"/>
      <c r="FJ25" s="52">
        <v>16</v>
      </c>
      <c r="GE25" s="4"/>
      <c r="GL25" s="52">
        <v>16</v>
      </c>
      <c r="HG25" s="4"/>
      <c r="HN25" s="52">
        <v>16</v>
      </c>
      <c r="II25" s="4"/>
      <c r="IP25" s="52">
        <v>16</v>
      </c>
      <c r="JK25" s="4"/>
      <c r="JR25" s="52">
        <v>16</v>
      </c>
      <c r="KM25" s="4"/>
      <c r="KT25" s="52">
        <v>16</v>
      </c>
      <c r="LO25" s="4"/>
      <c r="LV25" s="52">
        <v>16</v>
      </c>
      <c r="MQ25" s="4"/>
      <c r="MX25" s="52">
        <v>16</v>
      </c>
      <c r="NS25" s="4"/>
      <c r="NZ25" s="52">
        <v>16</v>
      </c>
      <c r="OU25" s="4"/>
      <c r="PB25" s="52">
        <v>16</v>
      </c>
      <c r="PW25" s="4"/>
      <c r="QD25" s="52">
        <v>16</v>
      </c>
      <c r="QY25" s="4"/>
      <c r="RF25" s="52">
        <v>16</v>
      </c>
      <c r="RG25"/>
      <c r="SA25" s="4"/>
      <c r="SB25" s="36"/>
      <c r="SC25" s="36"/>
      <c r="SD25" s="36"/>
      <c r="SE25" s="36"/>
      <c r="SF25" s="36"/>
      <c r="SG25" s="36"/>
      <c r="SH25" s="52">
        <v>16</v>
      </c>
      <c r="TC25" s="4"/>
      <c r="TD25" s="36"/>
      <c r="TE25" s="36"/>
      <c r="TF25" s="36"/>
      <c r="TG25" s="36"/>
      <c r="TH25" s="36"/>
      <c r="TI25" s="36"/>
      <c r="TJ25" s="52">
        <v>16</v>
      </c>
    </row>
    <row r="26" spans="1:559" ht="17" x14ac:dyDescent="0.2">
      <c r="A26" s="5"/>
      <c r="B26" s="31" t="s">
        <v>65</v>
      </c>
      <c r="C26" s="20"/>
      <c r="R26" s="10"/>
      <c r="S26" s="10"/>
      <c r="T26" s="10"/>
      <c r="AP26" s="4"/>
      <c r="AW26" s="44">
        <v>16.8</v>
      </c>
      <c r="BS26" s="4"/>
      <c r="BZ26" s="44">
        <v>16.8</v>
      </c>
      <c r="CV26" s="4"/>
      <c r="DC26" s="44">
        <v>16.8</v>
      </c>
      <c r="EA26" s="4"/>
      <c r="EH26" s="44">
        <v>16.8</v>
      </c>
      <c r="FC26" s="4"/>
      <c r="FJ26" s="44">
        <v>16.8</v>
      </c>
      <c r="GE26" s="4"/>
      <c r="GL26" s="44">
        <v>16.8</v>
      </c>
      <c r="HG26" s="4"/>
      <c r="HN26" s="44">
        <v>16.8</v>
      </c>
      <c r="II26" s="4"/>
      <c r="IP26" s="44">
        <v>16.8</v>
      </c>
      <c r="JK26" s="4"/>
      <c r="JR26" s="44">
        <v>16.8</v>
      </c>
      <c r="KM26" s="4"/>
      <c r="KT26" s="44">
        <v>16.8</v>
      </c>
      <c r="LO26" s="4"/>
      <c r="LV26" s="44">
        <v>16.8</v>
      </c>
      <c r="MQ26" s="4"/>
      <c r="MX26" s="44">
        <v>16.8</v>
      </c>
      <c r="NS26" s="4"/>
      <c r="NZ26" s="44">
        <v>16.8</v>
      </c>
      <c r="OU26" s="4"/>
      <c r="PB26" s="44">
        <v>16.8</v>
      </c>
      <c r="PW26" s="4"/>
      <c r="QD26" s="44">
        <v>16.8</v>
      </c>
      <c r="QY26" s="4"/>
      <c r="RF26" s="44">
        <v>16.8</v>
      </c>
      <c r="RG26"/>
      <c r="SA26" s="4"/>
      <c r="SB26" s="36"/>
      <c r="SC26" s="36"/>
      <c r="SD26" s="36"/>
      <c r="SE26" s="36"/>
      <c r="SF26" s="36"/>
      <c r="SG26" s="36"/>
      <c r="SH26" s="44">
        <v>16.8</v>
      </c>
      <c r="TC26" s="4"/>
      <c r="TD26" s="36"/>
      <c r="TE26" s="36"/>
      <c r="TF26" s="36"/>
      <c r="TG26" s="36"/>
      <c r="TH26" s="36"/>
      <c r="TI26" s="36"/>
      <c r="TJ26" s="44">
        <v>16.8</v>
      </c>
    </row>
    <row r="27" spans="1:559" ht="17" x14ac:dyDescent="0.2">
      <c r="A27" s="5"/>
      <c r="B27" s="35" t="s">
        <v>78</v>
      </c>
      <c r="C27" s="20"/>
      <c r="R27" s="10"/>
      <c r="S27" s="10"/>
      <c r="T27" s="10"/>
      <c r="AP27" s="4"/>
      <c r="AW27" s="45">
        <v>17.600000000000001</v>
      </c>
      <c r="BS27" s="4"/>
      <c r="BZ27" s="45">
        <v>17.600000000000001</v>
      </c>
      <c r="CV27" s="4"/>
      <c r="DC27" s="45">
        <v>17.600000000000001</v>
      </c>
      <c r="EA27" s="4"/>
      <c r="EH27" s="45">
        <v>17.600000000000001</v>
      </c>
      <c r="FC27" s="4"/>
      <c r="FJ27" s="45">
        <v>17.600000000000001</v>
      </c>
      <c r="GE27" s="4"/>
      <c r="GL27" s="45">
        <v>17.600000000000001</v>
      </c>
      <c r="HG27" s="4"/>
      <c r="HN27" s="45">
        <v>17.600000000000001</v>
      </c>
      <c r="II27" s="4"/>
      <c r="IP27" s="45">
        <v>17.600000000000001</v>
      </c>
      <c r="JK27" s="4"/>
      <c r="JR27" s="45">
        <v>17.600000000000001</v>
      </c>
      <c r="KM27" s="4"/>
      <c r="KT27" s="45">
        <v>17.600000000000001</v>
      </c>
      <c r="LO27" s="4"/>
      <c r="LV27" s="45">
        <v>17.600000000000001</v>
      </c>
      <c r="MQ27" s="4"/>
      <c r="MX27" s="45">
        <v>17.600000000000001</v>
      </c>
      <c r="NS27" s="4"/>
      <c r="NZ27" s="45">
        <v>17.600000000000001</v>
      </c>
      <c r="OU27" s="4"/>
      <c r="PB27" s="45">
        <v>17.600000000000001</v>
      </c>
      <c r="PW27" s="4"/>
      <c r="QD27" s="45">
        <v>17.600000000000001</v>
      </c>
      <c r="QY27" s="4"/>
      <c r="RF27" s="45">
        <v>17.600000000000001</v>
      </c>
      <c r="RG27"/>
      <c r="SA27" s="4"/>
      <c r="SB27" s="36"/>
      <c r="SC27" s="36"/>
      <c r="SD27" s="36"/>
      <c r="SE27" s="36"/>
      <c r="SF27" s="36"/>
      <c r="SG27" s="36"/>
      <c r="SH27" s="45">
        <v>17.600000000000001</v>
      </c>
      <c r="TC27" s="4"/>
      <c r="TD27" s="36"/>
      <c r="TE27" s="36"/>
      <c r="TF27" s="36"/>
      <c r="TG27" s="36"/>
      <c r="TH27" s="36"/>
      <c r="TI27" s="36"/>
      <c r="TJ27" s="45">
        <v>17.600000000000001</v>
      </c>
    </row>
    <row r="28" spans="1:559" ht="17" x14ac:dyDescent="0.2">
      <c r="A28" s="5"/>
      <c r="B28" s="34" t="s">
        <v>50</v>
      </c>
      <c r="C28" s="20"/>
      <c r="R28" s="10"/>
      <c r="S28" s="10"/>
      <c r="T28" s="10"/>
      <c r="AP28" s="4"/>
      <c r="AW28" s="46">
        <v>48</v>
      </c>
      <c r="BS28" s="4"/>
      <c r="BZ28" s="46">
        <v>48</v>
      </c>
      <c r="CV28" s="4"/>
      <c r="DC28" s="46">
        <v>48</v>
      </c>
      <c r="EA28" s="4"/>
      <c r="EH28" s="46">
        <v>48</v>
      </c>
      <c r="FC28" s="4"/>
      <c r="FJ28" s="46">
        <v>48</v>
      </c>
      <c r="GE28" s="4"/>
      <c r="GL28" s="46">
        <v>48</v>
      </c>
      <c r="HG28" s="4"/>
      <c r="HN28" s="46">
        <v>48</v>
      </c>
      <c r="II28" s="4"/>
      <c r="IP28" s="46">
        <v>48</v>
      </c>
      <c r="JK28" s="4"/>
      <c r="JR28" s="46">
        <v>48</v>
      </c>
      <c r="KM28" s="4"/>
      <c r="KT28" s="46">
        <v>48</v>
      </c>
      <c r="LO28" s="4"/>
      <c r="LV28" s="46">
        <v>48</v>
      </c>
      <c r="MQ28" s="4"/>
      <c r="MX28" s="46">
        <v>48</v>
      </c>
      <c r="NS28" s="4"/>
      <c r="NZ28" s="46">
        <v>48</v>
      </c>
      <c r="OU28" s="4"/>
      <c r="PB28" s="46">
        <v>48</v>
      </c>
      <c r="PW28" s="4"/>
      <c r="QD28" s="46">
        <v>48</v>
      </c>
      <c r="QY28" s="4"/>
      <c r="RF28" s="46">
        <v>48</v>
      </c>
      <c r="RG28"/>
      <c r="SA28" s="4"/>
      <c r="SB28" s="36"/>
      <c r="SC28" s="36"/>
      <c r="SD28" s="36"/>
      <c r="SE28" s="36"/>
      <c r="SF28" s="36"/>
      <c r="SG28" s="36"/>
      <c r="SH28" s="46">
        <v>48</v>
      </c>
      <c r="TC28" s="4"/>
      <c r="TD28" s="36"/>
      <c r="TE28" s="36"/>
      <c r="TF28" s="36"/>
      <c r="TG28" s="36"/>
      <c r="TH28" s="36"/>
      <c r="TI28" s="36"/>
      <c r="TJ28" s="46">
        <v>48</v>
      </c>
    </row>
    <row r="29" spans="1:559" ht="17" x14ac:dyDescent="0.2">
      <c r="A29" s="5"/>
      <c r="B29" s="24" t="s">
        <v>51</v>
      </c>
      <c r="C29" s="20"/>
      <c r="R29" s="10"/>
      <c r="S29" s="10"/>
      <c r="T29" s="10"/>
      <c r="AP29" s="4"/>
      <c r="AW29" s="47">
        <v>72</v>
      </c>
      <c r="BS29" s="4"/>
      <c r="BZ29" s="47">
        <v>72</v>
      </c>
      <c r="CV29" s="4"/>
      <c r="DC29" s="47">
        <v>72</v>
      </c>
      <c r="EA29" s="4"/>
      <c r="EH29" s="47">
        <v>72</v>
      </c>
      <c r="FC29" s="4"/>
      <c r="FJ29" s="47">
        <v>72</v>
      </c>
      <c r="GE29" s="4"/>
      <c r="GL29" s="47">
        <v>72</v>
      </c>
      <c r="HG29" s="4"/>
      <c r="HN29" s="47">
        <v>72</v>
      </c>
      <c r="II29" s="4"/>
      <c r="IP29" s="47">
        <v>72</v>
      </c>
      <c r="JK29" s="4"/>
      <c r="JR29" s="47">
        <v>72</v>
      </c>
      <c r="KM29" s="4"/>
      <c r="KT29" s="47">
        <v>72</v>
      </c>
      <c r="LO29" s="4"/>
      <c r="LV29" s="47">
        <v>72</v>
      </c>
      <c r="MQ29" s="4"/>
      <c r="MX29" s="47">
        <v>72</v>
      </c>
      <c r="NS29" s="4"/>
      <c r="NZ29" s="47">
        <v>72</v>
      </c>
      <c r="OU29" s="4"/>
      <c r="PB29" s="47">
        <v>72</v>
      </c>
      <c r="PW29" s="4"/>
      <c r="QD29" s="47">
        <v>72</v>
      </c>
      <c r="QY29" s="4"/>
      <c r="RF29" s="47">
        <v>72</v>
      </c>
      <c r="RG29"/>
      <c r="SA29" s="4"/>
      <c r="SB29" s="36"/>
      <c r="SC29" s="36"/>
      <c r="SD29" s="36"/>
      <c r="SE29" s="36"/>
      <c r="SF29" s="36"/>
      <c r="SG29" s="36"/>
      <c r="SH29" s="47">
        <v>72</v>
      </c>
      <c r="TC29" s="4"/>
      <c r="TD29" s="36"/>
      <c r="TE29" s="36"/>
      <c r="TF29" s="36"/>
      <c r="TG29" s="36"/>
      <c r="TH29" s="36"/>
      <c r="TI29" s="36"/>
      <c r="TJ29" s="47">
        <v>72</v>
      </c>
    </row>
    <row r="30" spans="1:559" ht="17" x14ac:dyDescent="0.2">
      <c r="A30" s="5"/>
      <c r="B30" s="33" t="s">
        <v>64</v>
      </c>
      <c r="C30" s="20"/>
      <c r="R30" s="10"/>
      <c r="S30" s="10"/>
      <c r="T30" s="10"/>
      <c r="AP30" s="4"/>
      <c r="AW30" s="48">
        <v>73.400000000000006</v>
      </c>
      <c r="BS30" s="4"/>
      <c r="BZ30" s="48">
        <v>73.400000000000006</v>
      </c>
      <c r="CV30" s="4"/>
      <c r="DC30" s="48">
        <v>73.400000000000006</v>
      </c>
      <c r="EA30" s="4"/>
      <c r="EH30" s="48">
        <v>73.400000000000006</v>
      </c>
      <c r="FC30" s="4"/>
      <c r="FJ30" s="48">
        <v>73.400000000000006</v>
      </c>
      <c r="GE30" s="4"/>
      <c r="GL30" s="48">
        <v>73.400000000000006</v>
      </c>
      <c r="HG30" s="4"/>
      <c r="HN30" s="48">
        <v>73.400000000000006</v>
      </c>
      <c r="II30" s="4"/>
      <c r="IP30" s="48">
        <v>73.400000000000006</v>
      </c>
      <c r="JK30" s="4"/>
      <c r="JR30" s="48">
        <v>73.400000000000006</v>
      </c>
      <c r="KM30" s="4"/>
      <c r="KT30" s="48">
        <v>73.400000000000006</v>
      </c>
      <c r="LO30" s="4"/>
      <c r="LV30" s="48">
        <v>73.400000000000006</v>
      </c>
      <c r="MQ30" s="4"/>
      <c r="MX30" s="48">
        <v>73.400000000000006</v>
      </c>
      <c r="NS30" s="4"/>
      <c r="NZ30" s="48">
        <v>73.400000000000006</v>
      </c>
      <c r="OU30" s="4"/>
      <c r="PB30" s="48">
        <v>73.400000000000006</v>
      </c>
      <c r="PW30" s="4"/>
      <c r="QD30" s="48">
        <v>73.400000000000006</v>
      </c>
      <c r="QY30" s="4"/>
      <c r="RF30" s="48">
        <v>73.400000000000006</v>
      </c>
      <c r="RG30"/>
      <c r="SA30" s="4"/>
      <c r="SB30" s="36"/>
      <c r="SC30" s="36"/>
      <c r="SD30" s="36"/>
      <c r="SE30" s="36"/>
      <c r="SF30" s="36"/>
      <c r="SG30" s="36"/>
      <c r="SH30" s="48">
        <v>73.400000000000006</v>
      </c>
      <c r="TC30" s="4"/>
      <c r="TD30" s="36"/>
      <c r="TE30" s="36"/>
      <c r="TF30" s="36"/>
      <c r="TG30" s="36"/>
      <c r="TH30" s="36"/>
      <c r="TI30" s="36"/>
      <c r="TJ30" s="48">
        <v>73.400000000000006</v>
      </c>
    </row>
    <row r="31" spans="1:559" ht="17" x14ac:dyDescent="0.2">
      <c r="A31" s="5"/>
      <c r="B31" s="25" t="s">
        <v>34</v>
      </c>
      <c r="C31" s="20"/>
      <c r="R31" s="10"/>
      <c r="S31" s="10"/>
      <c r="T31" s="10"/>
      <c r="AP31" s="4"/>
      <c r="AW31" s="49">
        <v>74.8</v>
      </c>
      <c r="BS31" s="4"/>
      <c r="BZ31" s="49">
        <v>74.8</v>
      </c>
      <c r="CV31" s="4"/>
      <c r="DC31" s="49">
        <v>74.8</v>
      </c>
      <c r="EA31" s="4"/>
      <c r="EH31" s="49">
        <v>74.8</v>
      </c>
      <c r="FC31" s="4"/>
      <c r="FJ31" s="49">
        <v>74.8</v>
      </c>
      <c r="GE31" s="4"/>
      <c r="GL31" s="49">
        <v>74.8</v>
      </c>
      <c r="HG31" s="4"/>
      <c r="HN31" s="49">
        <v>74.8</v>
      </c>
      <c r="II31" s="4"/>
      <c r="IP31" s="49">
        <v>74.8</v>
      </c>
      <c r="JK31" s="4"/>
      <c r="JR31" s="49">
        <v>74.8</v>
      </c>
      <c r="KM31" s="4"/>
      <c r="KT31" s="49">
        <v>74.8</v>
      </c>
      <c r="LO31" s="4"/>
      <c r="LV31" s="49">
        <v>74.8</v>
      </c>
      <c r="MQ31" s="4"/>
      <c r="MX31" s="49">
        <v>74.8</v>
      </c>
      <c r="NS31" s="4"/>
      <c r="NZ31" s="49">
        <v>74.8</v>
      </c>
      <c r="OU31" s="4"/>
      <c r="PB31" s="49">
        <v>74.8</v>
      </c>
      <c r="PW31" s="4"/>
      <c r="QD31" s="49">
        <v>74.8</v>
      </c>
      <c r="QY31" s="4"/>
      <c r="RF31" s="49">
        <v>74.8</v>
      </c>
      <c r="RG31"/>
      <c r="SA31" s="4"/>
      <c r="SB31" s="36"/>
      <c r="SC31" s="36"/>
      <c r="SD31" s="36"/>
      <c r="SE31" s="36"/>
      <c r="SF31" s="36"/>
      <c r="SG31" s="36"/>
      <c r="SH31" s="49">
        <v>74.8</v>
      </c>
      <c r="TC31" s="4"/>
      <c r="TD31" s="36"/>
      <c r="TE31" s="36"/>
      <c r="TF31" s="36"/>
      <c r="TG31" s="36"/>
      <c r="TH31" s="36"/>
      <c r="TI31" s="36"/>
      <c r="TJ31" s="49">
        <v>74.8</v>
      </c>
    </row>
    <row r="32" spans="1:559" x14ac:dyDescent="0.2">
      <c r="B32" s="29" t="s">
        <v>56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1">
      <sortCondition descending="1" ref="F1:F2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1">
    <cfRule type="expression" dxfId="77" priority="38" stopIfTrue="1">
      <formula>IF($AO4&lt;&gt;"",1,0)</formula>
    </cfRule>
  </conditionalFormatting>
  <conditionalFormatting sqref="AX4:BZ21">
    <cfRule type="expression" dxfId="76" priority="43" stopIfTrue="1">
      <formula>IF($BR4&lt;&gt;"",1,0)</formula>
    </cfRule>
  </conditionalFormatting>
  <conditionalFormatting sqref="M1:M3 O1:O3 K1:K1048576 Q1:Q1048576 M4:O1048576">
    <cfRule type="expression" dxfId="75" priority="50">
      <formula>IF(K1=$CA$1,1,0)</formula>
    </cfRule>
    <cfRule type="expression" dxfId="74" priority="51">
      <formula>IF(K1=$AX$1,1,0)</formula>
    </cfRule>
    <cfRule type="expression" dxfId="73" priority="52">
      <formula>IF(K1=$U$1,1,0)</formula>
    </cfRule>
  </conditionalFormatting>
  <conditionalFormatting sqref="CA4:DC21">
    <cfRule type="expression" dxfId="72" priority="44" stopIfTrue="1">
      <formula>IF($CU4&lt;&gt;"",1,0)</formula>
    </cfRule>
  </conditionalFormatting>
  <conditionalFormatting sqref="A4:A1048576">
    <cfRule type="expression" dxfId="71" priority="33">
      <formula>AND(G4="P",F4="")</formula>
    </cfRule>
    <cfRule type="expression" dxfId="70" priority="53">
      <formula>IF(A4&gt;8,1,0)</formula>
    </cfRule>
  </conditionalFormatting>
  <conditionalFormatting sqref="H1:H1048576">
    <cfRule type="containsText" dxfId="69" priority="45" operator="containsText" text="No DD">
      <formula>NOT(ISERROR(SEARCH("No DD",H1)))</formula>
    </cfRule>
    <cfRule type="containsText" dxfId="68" priority="46" operator="containsText" text="Merit">
      <formula>NOT(ISERROR(SEARCH("Merit",H1)))</formula>
    </cfRule>
    <cfRule type="containsText" dxfId="67" priority="47" operator="containsText" text="Excellence">
      <formula>NOT(ISERROR(SEARCH("Excellence",H1)))</formula>
    </cfRule>
    <cfRule type="containsText" dxfId="66" priority="48" operator="containsText" text="Worlds Team">
      <formula>NOT(ISERROR(SEARCH("Worlds Team",H1)))</formula>
    </cfRule>
    <cfRule type="containsText" dxfId="65" priority="49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64" priority="60385" operator="between">
      <formula>AW$31</formula>
      <formula>1000</formula>
    </cfRule>
    <cfRule type="cellIs" dxfId="63" priority="60386" operator="between">
      <formula>AW$30</formula>
      <formula>AW$31</formula>
    </cfRule>
    <cfRule type="cellIs" dxfId="62" priority="60387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1" priority="90100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0" priority="90145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59" priority="90190" operator="between">
      <formula>AW$24</formula>
      <formula>AW$25</formula>
    </cfRule>
    <cfRule type="cellIs" dxfId="58" priority="90191" operator="between">
      <formula>AW$25</formula>
      <formula>AW$26</formula>
    </cfRule>
    <cfRule type="cellIs" dxfId="57" priority="90192" operator="between">
      <formula>AW$26</formula>
      <formula>AW$27</formula>
    </cfRule>
    <cfRule type="cellIs" dxfId="56" priority="90193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5 QC57:QC1048576">
    <cfRule type="cellIs" dxfId="55" priority="90370" operator="between">
      <formula>AW$28</formula>
      <formula>AW$29</formula>
    </cfRule>
    <cfRule type="cellIs" dxfId="54" priority="90371" operator="between">
      <formula>AW$29</formula>
      <formula>AW$30</formula>
    </cfRule>
    <cfRule type="cellIs" dxfId="53" priority="90372" operator="between">
      <formula>AW$30</formula>
      <formula>AW$31</formula>
    </cfRule>
    <cfRule type="cellIs" dxfId="52" priority="90373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1" priority="90550" operator="between">
      <formula>AW$27</formula>
      <formula>1000</formula>
    </cfRule>
    <cfRule type="cellIs" dxfId="50" priority="90551" operator="between">
      <formula>AW$26</formula>
      <formula>AW$27</formula>
    </cfRule>
    <cfRule type="cellIs" dxfId="49" priority="90552" operator="between">
      <formula>AW$25</formula>
      <formula>AW$26</formula>
    </cfRule>
  </conditionalFormatting>
  <conditionalFormatting sqref="RC1:RC31 SE1:SE31">
    <cfRule type="cellIs" dxfId="48" priority="30" operator="between">
      <formula>RF$31</formula>
      <formula>1000</formula>
    </cfRule>
    <cfRule type="cellIs" dxfId="47" priority="31" operator="between">
      <formula>RF$30</formula>
      <formula>RF$31</formula>
    </cfRule>
    <cfRule type="cellIs" dxfId="46" priority="32" operator="between">
      <formula>RF$29</formula>
      <formula>RF$30</formula>
    </cfRule>
  </conditionalFormatting>
  <conditionalFormatting sqref="SA1:SA31 QY1:QY31">
    <cfRule type="cellIs" dxfId="45" priority="29" operator="between">
      <formula>RF$24</formula>
      <formula>1000</formula>
    </cfRule>
  </conditionalFormatting>
  <conditionalFormatting sqref="SB1:SB31 QZ1:QZ31">
    <cfRule type="cellIs" dxfId="44" priority="28" operator="between">
      <formula>RF$28</formula>
      <formula>1000</formula>
    </cfRule>
  </conditionalFormatting>
  <conditionalFormatting sqref="RD1:RD31 SF1:SF31">
    <cfRule type="cellIs" dxfId="43" priority="24" operator="between">
      <formula>RF$24</formula>
      <formula>RF$25</formula>
    </cfRule>
    <cfRule type="cellIs" dxfId="42" priority="25" operator="between">
      <formula>RF$25</formula>
      <formula>RF$26</formula>
    </cfRule>
    <cfRule type="cellIs" dxfId="41" priority="26" operator="between">
      <formula>RF$26</formula>
      <formula>RF$27</formula>
    </cfRule>
    <cfRule type="cellIs" dxfId="40" priority="27" operator="between">
      <formula>RF$27</formula>
      <formula>1000</formula>
    </cfRule>
  </conditionalFormatting>
  <conditionalFormatting sqref="RE1:RE31 SG1:SG31">
    <cfRule type="cellIs" dxfId="39" priority="20" operator="between">
      <formula>RF$28</formula>
      <formula>RF$29</formula>
    </cfRule>
    <cfRule type="cellIs" dxfId="38" priority="21" operator="between">
      <formula>RF$29</formula>
      <formula>RF$30</formula>
    </cfRule>
    <cfRule type="cellIs" dxfId="37" priority="22" operator="between">
      <formula>RF$30</formula>
      <formula>RF$31</formula>
    </cfRule>
    <cfRule type="cellIs" dxfId="36" priority="23" operator="between">
      <formula>RF$31</formula>
      <formula>1000</formula>
    </cfRule>
  </conditionalFormatting>
  <conditionalFormatting sqref="RB1:RB31 SD1:SD31">
    <cfRule type="cellIs" dxfId="35" priority="17" operator="between">
      <formula>RF$27</formula>
      <formula>1000</formula>
    </cfRule>
    <cfRule type="cellIs" dxfId="34" priority="18" operator="between">
      <formula>RF$26</formula>
      <formula>RF$27</formula>
    </cfRule>
    <cfRule type="cellIs" dxfId="33" priority="19" operator="between">
      <formula>RF$25</formula>
      <formula>RF$26</formula>
    </cfRule>
  </conditionalFormatting>
  <conditionalFormatting sqref="TG1:TG31">
    <cfRule type="cellIs" dxfId="32" priority="14" operator="between">
      <formula>TJ$31</formula>
      <formula>1000</formula>
    </cfRule>
    <cfRule type="cellIs" dxfId="31" priority="15" operator="between">
      <formula>TJ$30</formula>
      <formula>TJ$31</formula>
    </cfRule>
    <cfRule type="cellIs" dxfId="30" priority="16" operator="between">
      <formula>TJ$29</formula>
      <formula>TJ$30</formula>
    </cfRule>
  </conditionalFormatting>
  <conditionalFormatting sqref="TC1:TC31">
    <cfRule type="cellIs" dxfId="29" priority="13" operator="between">
      <formula>TJ$24</formula>
      <formula>1000</formula>
    </cfRule>
  </conditionalFormatting>
  <conditionalFormatting sqref="TD1:TD31">
    <cfRule type="cellIs" dxfId="28" priority="12" operator="between">
      <formula>TJ$28</formula>
      <formula>1000</formula>
    </cfRule>
  </conditionalFormatting>
  <conditionalFormatting sqref="TH1:TH31">
    <cfRule type="cellIs" dxfId="27" priority="8" operator="between">
      <formula>TJ$24</formula>
      <formula>TJ$25</formula>
    </cfRule>
    <cfRule type="cellIs" dxfId="26" priority="9" operator="between">
      <formula>TJ$25</formula>
      <formula>TJ$26</formula>
    </cfRule>
    <cfRule type="cellIs" dxfId="25" priority="10" operator="between">
      <formula>TJ$26</formula>
      <formula>TJ$27</formula>
    </cfRule>
    <cfRule type="cellIs" dxfId="24" priority="11" operator="between">
      <formula>TJ$27</formula>
      <formula>1000</formula>
    </cfRule>
  </conditionalFormatting>
  <conditionalFormatting sqref="TI1:TI31">
    <cfRule type="cellIs" dxfId="23" priority="4" operator="between">
      <formula>TJ$28</formula>
      <formula>TJ$29</formula>
    </cfRule>
    <cfRule type="cellIs" dxfId="22" priority="5" operator="between">
      <formula>TJ$29</formula>
      <formula>TJ$30</formula>
    </cfRule>
    <cfRule type="cellIs" dxfId="21" priority="6" operator="between">
      <formula>TJ$30</formula>
      <formula>TJ$31</formula>
    </cfRule>
    <cfRule type="cellIs" dxfId="20" priority="7" operator="between">
      <formula>TJ$31</formula>
      <formula>1000</formula>
    </cfRule>
  </conditionalFormatting>
  <conditionalFormatting sqref="TF1:TF31">
    <cfRule type="cellIs" dxfId="19" priority="1" operator="between">
      <formula>TJ$27</formula>
      <formula>1000</formula>
    </cfRule>
    <cfRule type="cellIs" dxfId="18" priority="2" operator="between">
      <formula>TJ$26</formula>
      <formula>TJ$27</formula>
    </cfRule>
    <cfRule type="cellIs" dxfId="17" priority="3" operator="between">
      <formula>TJ$25</formula>
      <formula>TJ$26</formula>
    </cfRule>
  </conditionalFormatting>
  <conditionalFormatting sqref="TK1:TK21">
    <cfRule type="cellIs" dxfId="16" priority="102480" operator="between">
      <formula>QD$28</formula>
      <formula>QD$29</formula>
    </cfRule>
    <cfRule type="cellIs" dxfId="15" priority="102481" operator="between">
      <formula>QD$29</formula>
      <formula>QD$30</formula>
    </cfRule>
    <cfRule type="cellIs" dxfId="14" priority="102482" operator="between">
      <formula>QD$30</formula>
      <formula>QD$31</formula>
    </cfRule>
    <cfRule type="cellIs" dxfId="13" priority="102483" operator="between">
      <formula>QD$31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2024-08-03T01:44:39Z</dcterms:modified>
</cp:coreProperties>
</file>