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321719E-BD52-A54A-B0FA-BD341947E7F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36" r:id="rId8"/>
    <sheet name="DMT-M" sheetId="37" r:id="rId9"/>
    <sheet name="DMT-W" sheetId="35" r:id="rId10"/>
  </sheets>
  <definedNames>
    <definedName name="_xlnm._FilterDatabase" localSheetId="8" hidden="1">'DMT-M'!$A$1:$TH$1</definedName>
    <definedName name="_xlnm._FilterDatabase" localSheetId="9" hidden="1">'DMT-W'!$A$1:$TH$1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'TUM-M'!$A$1:$TH$1</definedName>
    <definedName name="_xlnm._FilterDatabase" localSheetId="7" hidden="1">'TUM-W'!$A$1:$TH$1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8" i="24" l="1"/>
  <c r="AH8" i="24"/>
  <c r="AI8" i="24"/>
  <c r="AJ8" i="24"/>
  <c r="AK8" i="24"/>
  <c r="AL8" i="24"/>
  <c r="AM8" i="24"/>
  <c r="AN8" i="24"/>
  <c r="AO8" i="24"/>
  <c r="AP8" i="24"/>
  <c r="BH8" i="24"/>
  <c r="BI8" i="24"/>
  <c r="BJ8" i="24"/>
  <c r="BN8" i="24" s="1"/>
  <c r="BR8" i="24" s="1"/>
  <c r="BK8" i="24"/>
  <c r="BL8" i="24"/>
  <c r="BM8" i="24"/>
  <c r="BO8" i="24"/>
  <c r="BP8" i="24"/>
  <c r="BQ8" i="24"/>
  <c r="CI8" i="24"/>
  <c r="CJ8" i="24"/>
  <c r="CK8" i="24"/>
  <c r="CO8" i="24" s="1"/>
  <c r="CL8" i="24"/>
  <c r="CM8" i="24"/>
  <c r="CN8" i="24"/>
  <c r="CP8" i="24"/>
  <c r="CQ8" i="24"/>
  <c r="CR8" i="24"/>
  <c r="DP8" i="24"/>
  <c r="DQ8" i="24"/>
  <c r="DR8" i="24"/>
  <c r="DS8" i="24"/>
  <c r="DT8" i="24"/>
  <c r="DU8" i="24"/>
  <c r="DV8" i="24" s="1"/>
  <c r="DW8" i="24"/>
  <c r="DX8" i="24"/>
  <c r="DY8" i="24"/>
  <c r="DZ8" i="24"/>
  <c r="EA8" i="24"/>
  <c r="EB8" i="24"/>
  <c r="EX8" i="24"/>
  <c r="EY8" i="24"/>
  <c r="EZ8" i="24"/>
  <c r="FA8" i="24"/>
  <c r="FB8" i="24"/>
  <c r="FC8" i="24"/>
  <c r="FD8" i="24" s="1"/>
  <c r="FE8" i="24"/>
  <c r="FF8" i="24"/>
  <c r="FG8" i="24"/>
  <c r="FH8" i="24"/>
  <c r="FI8" i="24"/>
  <c r="FJ8" i="24"/>
  <c r="GF8" i="24"/>
  <c r="GG8" i="24"/>
  <c r="GH8" i="24"/>
  <c r="GL8" i="24" s="1"/>
  <c r="GS8" i="24" s="1"/>
  <c r="GI8" i="24"/>
  <c r="GJ8" i="24"/>
  <c r="GK8" i="24"/>
  <c r="GM8" i="24"/>
  <c r="GN8" i="24"/>
  <c r="GO8" i="24"/>
  <c r="GP8" i="24"/>
  <c r="GQ8" i="24"/>
  <c r="GR8" i="24"/>
  <c r="HN8" i="24"/>
  <c r="HO8" i="24"/>
  <c r="HP8" i="24"/>
  <c r="HQ8" i="24"/>
  <c r="HR8" i="24"/>
  <c r="HS8" i="24"/>
  <c r="HU8" i="24"/>
  <c r="HV8" i="24"/>
  <c r="HW8" i="24"/>
  <c r="HX8" i="24"/>
  <c r="HY8" i="24"/>
  <c r="HZ8" i="24"/>
  <c r="IV8" i="24"/>
  <c r="IW8" i="24"/>
  <c r="IX8" i="24"/>
  <c r="IY8" i="24"/>
  <c r="IZ8" i="24"/>
  <c r="JA8" i="24"/>
  <c r="JC8" i="24"/>
  <c r="JD8" i="24"/>
  <c r="JE8" i="24"/>
  <c r="JF8" i="24"/>
  <c r="JG8" i="24"/>
  <c r="JH8" i="24"/>
  <c r="KD8" i="24"/>
  <c r="KE8" i="24"/>
  <c r="KF8" i="24"/>
  <c r="KG8" i="24"/>
  <c r="KH8" i="24"/>
  <c r="KI8" i="24"/>
  <c r="KJ8" i="24" s="1"/>
  <c r="KQ8" i="24" s="1"/>
  <c r="KK8" i="24"/>
  <c r="KL8" i="24"/>
  <c r="KM8" i="24"/>
  <c r="KN8" i="24"/>
  <c r="KO8" i="24"/>
  <c r="KP8" i="24"/>
  <c r="LL8" i="24"/>
  <c r="LM8" i="24"/>
  <c r="LN8" i="24"/>
  <c r="LR8" i="24" s="1"/>
  <c r="LO8" i="24"/>
  <c r="LP8" i="24"/>
  <c r="LQ8" i="24"/>
  <c r="LS8" i="24"/>
  <c r="LT8" i="24"/>
  <c r="LU8" i="24"/>
  <c r="LV8" i="24"/>
  <c r="LW8" i="24"/>
  <c r="LX8" i="24"/>
  <c r="MT8" i="24"/>
  <c r="MU8" i="24"/>
  <c r="MV8" i="24"/>
  <c r="MW8" i="24"/>
  <c r="MX8" i="24"/>
  <c r="MY8" i="24"/>
  <c r="NA8" i="24"/>
  <c r="NB8" i="24"/>
  <c r="NC8" i="24"/>
  <c r="ND8" i="24"/>
  <c r="NE8" i="24"/>
  <c r="NF8" i="24"/>
  <c r="OB8" i="24"/>
  <c r="OC8" i="24"/>
  <c r="OD8" i="24"/>
  <c r="OE8" i="24"/>
  <c r="OF8" i="24"/>
  <c r="OG8" i="24"/>
  <c r="OI8" i="24"/>
  <c r="OJ8" i="24"/>
  <c r="OK8" i="24"/>
  <c r="OL8" i="24"/>
  <c r="OM8" i="24"/>
  <c r="ON8" i="24"/>
  <c r="PJ8" i="24"/>
  <c r="PK8" i="24"/>
  <c r="PL8" i="24"/>
  <c r="PM8" i="24"/>
  <c r="PN8" i="24"/>
  <c r="PO8" i="24"/>
  <c r="PP8" i="24" s="1"/>
  <c r="PQ8" i="24"/>
  <c r="PR8" i="24"/>
  <c r="PS8" i="24"/>
  <c r="PT8" i="24"/>
  <c r="PU8" i="24"/>
  <c r="PV8" i="24"/>
  <c r="QR8" i="24"/>
  <c r="QS8" i="24"/>
  <c r="QT8" i="24"/>
  <c r="QX8" i="24" s="1"/>
  <c r="QU8" i="24"/>
  <c r="QV8" i="24"/>
  <c r="QW8" i="24"/>
  <c r="QY8" i="24"/>
  <c r="QZ8" i="24"/>
  <c r="RA8" i="24"/>
  <c r="RB8" i="24"/>
  <c r="RC8" i="24"/>
  <c r="RD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TH8" i="24"/>
  <c r="TI8" i="24"/>
  <c r="TJ8" i="24"/>
  <c r="TK8" i="24"/>
  <c r="TL8" i="24"/>
  <c r="TM8" i="24"/>
  <c r="TO8" i="24"/>
  <c r="TP8" i="24"/>
  <c r="TQ8" i="24"/>
  <c r="TR8" i="24"/>
  <c r="TS8" i="24"/>
  <c r="TT8" i="24"/>
  <c r="UP8" i="24"/>
  <c r="UQ8" i="24"/>
  <c r="UR8" i="24"/>
  <c r="US8" i="24"/>
  <c r="UT8" i="24"/>
  <c r="UU8" i="24"/>
  <c r="UW8" i="24"/>
  <c r="UX8" i="24"/>
  <c r="UY8" i="24"/>
  <c r="UZ8" i="24"/>
  <c r="VA8" i="24"/>
  <c r="VB8" i="24"/>
  <c r="VX8" i="24"/>
  <c r="VY8" i="24"/>
  <c r="VZ8" i="24"/>
  <c r="WD8" i="24" s="1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AJ6" i="35"/>
  <c r="AK6" i="35"/>
  <c r="AL6" i="35"/>
  <c r="AM6" i="35"/>
  <c r="BF6" i="35"/>
  <c r="BG6" i="35"/>
  <c r="BH6" i="35"/>
  <c r="BI6" i="35"/>
  <c r="CB6" i="35"/>
  <c r="CC6" i="35"/>
  <c r="CD6" i="35"/>
  <c r="CE6" i="35"/>
  <c r="DC6" i="35"/>
  <c r="DD6" i="35"/>
  <c r="DE6" i="35"/>
  <c r="DF6" i="35"/>
  <c r="DH6" i="35"/>
  <c r="DI6" i="35"/>
  <c r="EE6" i="35"/>
  <c r="EF6" i="35"/>
  <c r="EG6" i="35"/>
  <c r="EH6" i="35"/>
  <c r="EJ6" i="35"/>
  <c r="EK6" i="35"/>
  <c r="FG6" i="35"/>
  <c r="FH6" i="35"/>
  <c r="FI6" i="35"/>
  <c r="FJ6" i="35"/>
  <c r="FL6" i="35"/>
  <c r="FM6" i="35"/>
  <c r="GI6" i="35"/>
  <c r="GJ6" i="35"/>
  <c r="GK6" i="35"/>
  <c r="GL6" i="35"/>
  <c r="GN6" i="35"/>
  <c r="GO6" i="35"/>
  <c r="HK6" i="35"/>
  <c r="HL6" i="35"/>
  <c r="HM6" i="35"/>
  <c r="HN6" i="35"/>
  <c r="HP6" i="35"/>
  <c r="HQ6" i="35"/>
  <c r="IM6" i="35"/>
  <c r="IN6" i="35"/>
  <c r="IO6" i="35"/>
  <c r="IP6" i="35"/>
  <c r="IR6" i="35"/>
  <c r="IS6" i="35"/>
  <c r="JO6" i="35"/>
  <c r="JP6" i="35"/>
  <c r="JQ6" i="35"/>
  <c r="JR6" i="35"/>
  <c r="JT6" i="35"/>
  <c r="JU6" i="35"/>
  <c r="KQ6" i="35"/>
  <c r="KR6" i="35"/>
  <c r="KS6" i="35"/>
  <c r="KT6" i="35"/>
  <c r="KV6" i="35"/>
  <c r="KW6" i="35"/>
  <c r="LS6" i="35"/>
  <c r="LT6" i="35"/>
  <c r="LU6" i="35"/>
  <c r="LV6" i="35"/>
  <c r="LX6" i="35"/>
  <c r="LY6" i="35"/>
  <c r="MU6" i="35"/>
  <c r="MV6" i="35"/>
  <c r="MW6" i="35"/>
  <c r="MX6" i="35"/>
  <c r="MZ6" i="35"/>
  <c r="NA6" i="35"/>
  <c r="NW6" i="35"/>
  <c r="NX6" i="35"/>
  <c r="NY6" i="35"/>
  <c r="NZ6" i="35"/>
  <c r="OB6" i="35"/>
  <c r="OC6" i="35"/>
  <c r="OY6" i="35"/>
  <c r="OZ6" i="35"/>
  <c r="PA6" i="35"/>
  <c r="PB6" i="35"/>
  <c r="PD6" i="35"/>
  <c r="PE6" i="35"/>
  <c r="QA6" i="35"/>
  <c r="QB6" i="35"/>
  <c r="QC6" i="35"/>
  <c r="QD6" i="35"/>
  <c r="QE6" i="35"/>
  <c r="QF6" i="35"/>
  <c r="QG6" i="35"/>
  <c r="QH6" i="35" s="1"/>
  <c r="RC6" i="35"/>
  <c r="RD6" i="35"/>
  <c r="RE6" i="35"/>
  <c r="RF6" i="35"/>
  <c r="RH6" i="35"/>
  <c r="RI6" i="35"/>
  <c r="SE6" i="35"/>
  <c r="SF6" i="35"/>
  <c r="SG6" i="35"/>
  <c r="SH6" i="35"/>
  <c r="SJ6" i="35"/>
  <c r="SK6" i="35"/>
  <c r="SM6" i="35"/>
  <c r="SN6" i="35"/>
  <c r="SO6" i="35"/>
  <c r="SP6" i="35"/>
  <c r="SQ6" i="35"/>
  <c r="SR6" i="35"/>
  <c r="SS6" i="35"/>
  <c r="ST6" i="35"/>
  <c r="SU6" i="35"/>
  <c r="SV6" i="35"/>
  <c r="SW6" i="35"/>
  <c r="SX6" i="35"/>
  <c r="SY6" i="35"/>
  <c r="SZ6" i="35"/>
  <c r="TA6" i="35"/>
  <c r="TB6" i="35"/>
  <c r="AJ7" i="35"/>
  <c r="AK7" i="35"/>
  <c r="AL7" i="35"/>
  <c r="AM7" i="35"/>
  <c r="BF7" i="35"/>
  <c r="BG7" i="35"/>
  <c r="BH7" i="35"/>
  <c r="BI7" i="35"/>
  <c r="CB7" i="35"/>
  <c r="CC7" i="35"/>
  <c r="CD7" i="35"/>
  <c r="CE7" i="35"/>
  <c r="DC7" i="35"/>
  <c r="DD7" i="35"/>
  <c r="DE7" i="35"/>
  <c r="DF7" i="35"/>
  <c r="DH7" i="35"/>
  <c r="DI7" i="35"/>
  <c r="EE7" i="35"/>
  <c r="EF7" i="35"/>
  <c r="EG7" i="35"/>
  <c r="EH7" i="35"/>
  <c r="EJ7" i="35"/>
  <c r="EK7" i="35"/>
  <c r="FG7" i="35"/>
  <c r="FH7" i="35"/>
  <c r="FI7" i="35"/>
  <c r="FJ7" i="35"/>
  <c r="FL7" i="35"/>
  <c r="FM7" i="35"/>
  <c r="GI7" i="35"/>
  <c r="GJ7" i="35"/>
  <c r="GK7" i="35"/>
  <c r="GL7" i="35"/>
  <c r="GN7" i="35"/>
  <c r="GO7" i="35"/>
  <c r="HK7" i="35"/>
  <c r="HL7" i="35"/>
  <c r="HM7" i="35"/>
  <c r="HO7" i="35" s="1"/>
  <c r="HN7" i="35"/>
  <c r="HP7" i="35"/>
  <c r="HQ7" i="35"/>
  <c r="IM7" i="35"/>
  <c r="IN7" i="35"/>
  <c r="IO7" i="35"/>
  <c r="IP7" i="35"/>
  <c r="IR7" i="35"/>
  <c r="IS7" i="35"/>
  <c r="JO7" i="35"/>
  <c r="JP7" i="35"/>
  <c r="JS7" i="35" s="1"/>
  <c r="JQ7" i="35"/>
  <c r="JR7" i="35"/>
  <c r="JT7" i="35"/>
  <c r="JU7" i="35"/>
  <c r="KQ7" i="35"/>
  <c r="KR7" i="35"/>
  <c r="KS7" i="35"/>
  <c r="KT7" i="35"/>
  <c r="KV7" i="35"/>
  <c r="KW7" i="35"/>
  <c r="LS7" i="35"/>
  <c r="LT7" i="35"/>
  <c r="LU7" i="35"/>
  <c r="LV7" i="35"/>
  <c r="LX7" i="35"/>
  <c r="LY7" i="35"/>
  <c r="MU7" i="35"/>
  <c r="MV7" i="35"/>
  <c r="MW7" i="35"/>
  <c r="MX7" i="35"/>
  <c r="MZ7" i="35"/>
  <c r="NA7" i="35"/>
  <c r="NW7" i="35"/>
  <c r="NX7" i="35"/>
  <c r="NY7" i="35"/>
  <c r="NZ7" i="35"/>
  <c r="OB7" i="35"/>
  <c r="OC7" i="35"/>
  <c r="OY7" i="35"/>
  <c r="OZ7" i="35"/>
  <c r="PA7" i="35"/>
  <c r="PB7" i="35"/>
  <c r="PD7" i="35"/>
  <c r="PE7" i="35"/>
  <c r="QA7" i="35"/>
  <c r="QB7" i="35"/>
  <c r="QC7" i="35"/>
  <c r="QD7" i="35"/>
  <c r="QF7" i="35"/>
  <c r="QG7" i="35"/>
  <c r="RC7" i="35"/>
  <c r="RD7" i="35"/>
  <c r="RE7" i="35"/>
  <c r="RF7" i="35"/>
  <c r="RH7" i="35"/>
  <c r="RI7" i="35"/>
  <c r="SE7" i="35"/>
  <c r="SF7" i="35"/>
  <c r="SG7" i="35"/>
  <c r="SH7" i="35"/>
  <c r="SJ7" i="35"/>
  <c r="SK7" i="35"/>
  <c r="SM7" i="35"/>
  <c r="SN7" i="35"/>
  <c r="SO7" i="35"/>
  <c r="SP7" i="35"/>
  <c r="SQ7" i="35"/>
  <c r="SR7" i="35"/>
  <c r="SS7" i="35"/>
  <c r="ST7" i="35"/>
  <c r="SU7" i="35"/>
  <c r="SV7" i="35"/>
  <c r="SW7" i="35"/>
  <c r="SX7" i="35"/>
  <c r="SY7" i="35"/>
  <c r="SZ7" i="35"/>
  <c r="TA7" i="35"/>
  <c r="TB7" i="35"/>
  <c r="AJ5" i="35"/>
  <c r="AK5" i="35"/>
  <c r="AL5" i="35"/>
  <c r="AM5" i="35"/>
  <c r="BF5" i="35"/>
  <c r="BG5" i="35"/>
  <c r="BH5" i="35"/>
  <c r="BI5" i="35"/>
  <c r="CB5" i="35"/>
  <c r="CC5" i="35"/>
  <c r="CD5" i="35"/>
  <c r="CE5" i="35"/>
  <c r="DC5" i="35"/>
  <c r="DD5" i="35"/>
  <c r="DE5" i="35"/>
  <c r="DF5" i="35"/>
  <c r="DH5" i="35"/>
  <c r="DI5" i="35"/>
  <c r="EE5" i="35"/>
  <c r="EF5" i="35"/>
  <c r="EG5" i="35"/>
  <c r="EH5" i="35"/>
  <c r="EJ5" i="35"/>
  <c r="EK5" i="35"/>
  <c r="FG5" i="35"/>
  <c r="FH5" i="35"/>
  <c r="FI5" i="35"/>
  <c r="FJ5" i="35"/>
  <c r="FL5" i="35"/>
  <c r="FM5" i="35"/>
  <c r="GI5" i="35"/>
  <c r="GJ5" i="35"/>
  <c r="GK5" i="35"/>
  <c r="GL5" i="35"/>
  <c r="GN5" i="35"/>
  <c r="GO5" i="35"/>
  <c r="HK5" i="35"/>
  <c r="HL5" i="35"/>
  <c r="HM5" i="35"/>
  <c r="HN5" i="35"/>
  <c r="HP5" i="35"/>
  <c r="HQ5" i="35"/>
  <c r="IM5" i="35"/>
  <c r="IN5" i="35"/>
  <c r="IO5" i="35"/>
  <c r="IP5" i="35"/>
  <c r="IR5" i="35"/>
  <c r="IS5" i="35"/>
  <c r="JO5" i="35"/>
  <c r="JP5" i="35"/>
  <c r="JS5" i="35" s="1"/>
  <c r="JQ5" i="35"/>
  <c r="JR5" i="35"/>
  <c r="JT5" i="35"/>
  <c r="JU5" i="35"/>
  <c r="KQ5" i="35"/>
  <c r="KR5" i="35"/>
  <c r="KS5" i="35"/>
  <c r="KT5" i="35"/>
  <c r="KV5" i="35"/>
  <c r="KW5" i="35"/>
  <c r="LS5" i="35"/>
  <c r="LT5" i="35"/>
  <c r="LU5" i="35"/>
  <c r="LV5" i="35"/>
  <c r="LX5" i="35"/>
  <c r="LY5" i="35"/>
  <c r="MU5" i="35"/>
  <c r="MV5" i="35"/>
  <c r="MW5" i="35"/>
  <c r="MX5" i="35"/>
  <c r="MZ5" i="35"/>
  <c r="NA5" i="35"/>
  <c r="NW5" i="35"/>
  <c r="NX5" i="35"/>
  <c r="NY5" i="35"/>
  <c r="NZ5" i="35"/>
  <c r="OB5" i="35"/>
  <c r="OC5" i="35"/>
  <c r="OY5" i="35"/>
  <c r="OZ5" i="35"/>
  <c r="PA5" i="35"/>
  <c r="PB5" i="35"/>
  <c r="PD5" i="35"/>
  <c r="PE5" i="35"/>
  <c r="QA5" i="35"/>
  <c r="QB5" i="35"/>
  <c r="QC5" i="35"/>
  <c r="QD5" i="35"/>
  <c r="QF5" i="35"/>
  <c r="QG5" i="35"/>
  <c r="RC5" i="35"/>
  <c r="RD5" i="35"/>
  <c r="RG5" i="35" s="1"/>
  <c r="RE5" i="35"/>
  <c r="RF5" i="35"/>
  <c r="RH5" i="35"/>
  <c r="RI5" i="35"/>
  <c r="SE5" i="35"/>
  <c r="SF5" i="35"/>
  <c r="SG5" i="35"/>
  <c r="SH5" i="35"/>
  <c r="SJ5" i="35"/>
  <c r="SK5" i="35"/>
  <c r="SM5" i="35"/>
  <c r="SN5" i="35"/>
  <c r="SO5" i="35"/>
  <c r="SP5" i="35"/>
  <c r="SQ5" i="35"/>
  <c r="SR5" i="35"/>
  <c r="SS5" i="35"/>
  <c r="ST5" i="35"/>
  <c r="SU5" i="35"/>
  <c r="SV5" i="35"/>
  <c r="SW5" i="35"/>
  <c r="SX5" i="35"/>
  <c r="SY5" i="35"/>
  <c r="SZ5" i="35"/>
  <c r="TA5" i="35"/>
  <c r="TB5" i="35"/>
  <c r="AJ8" i="35"/>
  <c r="AK8" i="35"/>
  <c r="AL8" i="35"/>
  <c r="AM8" i="35"/>
  <c r="BF8" i="35"/>
  <c r="BG8" i="35"/>
  <c r="BH8" i="35"/>
  <c r="BI8" i="35"/>
  <c r="CB8" i="35"/>
  <c r="CC8" i="35"/>
  <c r="CD8" i="35"/>
  <c r="CE8" i="35"/>
  <c r="DC8" i="35"/>
  <c r="DD8" i="35"/>
  <c r="DE8" i="35"/>
  <c r="DF8" i="35"/>
  <c r="DH8" i="35"/>
  <c r="DI8" i="35"/>
  <c r="EE8" i="35"/>
  <c r="EF8" i="35"/>
  <c r="EG8" i="35"/>
  <c r="EH8" i="35"/>
  <c r="EJ8" i="35"/>
  <c r="EK8" i="35"/>
  <c r="FG8" i="35"/>
  <c r="FH8" i="35"/>
  <c r="FI8" i="35"/>
  <c r="FJ8" i="35"/>
  <c r="FL8" i="35"/>
  <c r="FM8" i="35"/>
  <c r="GI8" i="35"/>
  <c r="GJ8" i="35"/>
  <c r="GK8" i="35"/>
  <c r="GL8" i="35"/>
  <c r="GN8" i="35"/>
  <c r="GO8" i="35"/>
  <c r="HK8" i="35"/>
  <c r="HL8" i="35"/>
  <c r="HM8" i="35"/>
  <c r="HN8" i="35"/>
  <c r="HP8" i="35"/>
  <c r="HQ8" i="35"/>
  <c r="IM8" i="35"/>
  <c r="IN8" i="35"/>
  <c r="IO8" i="35"/>
  <c r="IP8" i="35"/>
  <c r="IR8" i="35"/>
  <c r="IS8" i="35"/>
  <c r="JO8" i="35"/>
  <c r="JP8" i="35"/>
  <c r="JQ8" i="35"/>
  <c r="JR8" i="35"/>
  <c r="JT8" i="35"/>
  <c r="JU8" i="35"/>
  <c r="KQ8" i="35"/>
  <c r="KR8" i="35"/>
  <c r="KS8" i="35"/>
  <c r="KT8" i="35"/>
  <c r="KV8" i="35"/>
  <c r="KW8" i="35"/>
  <c r="LS8" i="35"/>
  <c r="LT8" i="35"/>
  <c r="LU8" i="35"/>
  <c r="LV8" i="35"/>
  <c r="LX8" i="35"/>
  <c r="LY8" i="35"/>
  <c r="MU8" i="35"/>
  <c r="MV8" i="35"/>
  <c r="MW8" i="35"/>
  <c r="MX8" i="35"/>
  <c r="MZ8" i="35"/>
  <c r="NA8" i="35"/>
  <c r="NW8" i="35"/>
  <c r="NX8" i="35"/>
  <c r="NY8" i="35"/>
  <c r="NZ8" i="35"/>
  <c r="OB8" i="35"/>
  <c r="OC8" i="35"/>
  <c r="OY8" i="35"/>
  <c r="OZ8" i="35"/>
  <c r="PA8" i="35"/>
  <c r="PB8" i="35"/>
  <c r="PD8" i="35"/>
  <c r="PE8" i="35"/>
  <c r="QA8" i="35"/>
  <c r="QB8" i="35"/>
  <c r="QC8" i="35"/>
  <c r="QD8" i="35"/>
  <c r="QF8" i="35"/>
  <c r="QG8" i="35"/>
  <c r="RC8" i="35"/>
  <c r="RD8" i="35"/>
  <c r="RE8" i="35"/>
  <c r="RF8" i="35"/>
  <c r="RH8" i="35"/>
  <c r="RI8" i="35"/>
  <c r="SE8" i="35"/>
  <c r="SF8" i="35"/>
  <c r="SG8" i="35"/>
  <c r="SH8" i="35"/>
  <c r="SJ8" i="35"/>
  <c r="SK8" i="35"/>
  <c r="SM8" i="35"/>
  <c r="SN8" i="35"/>
  <c r="SO8" i="35"/>
  <c r="SP8" i="35"/>
  <c r="SQ8" i="35"/>
  <c r="SR8" i="35"/>
  <c r="SS8" i="35"/>
  <c r="ST8" i="35"/>
  <c r="SU8" i="35"/>
  <c r="SV8" i="35"/>
  <c r="SW8" i="35"/>
  <c r="SX8" i="35"/>
  <c r="SY8" i="35"/>
  <c r="SZ8" i="35"/>
  <c r="TA8" i="35"/>
  <c r="TB8" i="35"/>
  <c r="AJ9" i="35"/>
  <c r="AK9" i="35"/>
  <c r="AL9" i="35"/>
  <c r="AM9" i="35"/>
  <c r="BF9" i="35"/>
  <c r="BG9" i="35"/>
  <c r="BH9" i="35"/>
  <c r="BI9" i="35"/>
  <c r="CB9" i="35"/>
  <c r="CC9" i="35"/>
  <c r="CD9" i="35"/>
  <c r="CE9" i="35"/>
  <c r="DC9" i="35"/>
  <c r="DD9" i="35"/>
  <c r="DE9" i="35"/>
  <c r="DF9" i="35"/>
  <c r="DH9" i="35"/>
  <c r="DI9" i="35"/>
  <c r="EE9" i="35"/>
  <c r="EF9" i="35"/>
  <c r="EG9" i="35"/>
  <c r="EH9" i="35"/>
  <c r="EJ9" i="35"/>
  <c r="EK9" i="35"/>
  <c r="FG9" i="35"/>
  <c r="FH9" i="35"/>
  <c r="FI9" i="35"/>
  <c r="FJ9" i="35"/>
  <c r="FL9" i="35"/>
  <c r="FM9" i="35"/>
  <c r="GI9" i="35"/>
  <c r="GJ9" i="35"/>
  <c r="GK9" i="35"/>
  <c r="GL9" i="35"/>
  <c r="GN9" i="35"/>
  <c r="GO9" i="35"/>
  <c r="HK9" i="35"/>
  <c r="HL9" i="35"/>
  <c r="HM9" i="35"/>
  <c r="HN9" i="35"/>
  <c r="HP9" i="35"/>
  <c r="HQ9" i="35"/>
  <c r="IM9" i="35"/>
  <c r="IN9" i="35"/>
  <c r="IO9" i="35"/>
  <c r="IP9" i="35"/>
  <c r="IR9" i="35"/>
  <c r="IS9" i="35"/>
  <c r="JO9" i="35"/>
  <c r="JP9" i="35"/>
  <c r="JQ9" i="35"/>
  <c r="JR9" i="35"/>
  <c r="JT9" i="35"/>
  <c r="JU9" i="35"/>
  <c r="KQ9" i="35"/>
  <c r="KR9" i="35"/>
  <c r="KS9" i="35"/>
  <c r="KT9" i="35"/>
  <c r="KV9" i="35"/>
  <c r="KW9" i="35"/>
  <c r="LS9" i="35"/>
  <c r="LT9" i="35"/>
  <c r="LU9" i="35"/>
  <c r="LV9" i="35"/>
  <c r="LX9" i="35"/>
  <c r="LY9" i="35"/>
  <c r="MU9" i="35"/>
  <c r="MV9" i="35"/>
  <c r="MW9" i="35"/>
  <c r="MX9" i="35"/>
  <c r="MZ9" i="35"/>
  <c r="NA9" i="35"/>
  <c r="NW9" i="35"/>
  <c r="NX9" i="35"/>
  <c r="NY9" i="35"/>
  <c r="NZ9" i="35"/>
  <c r="OB9" i="35"/>
  <c r="OC9" i="35"/>
  <c r="OY9" i="35"/>
  <c r="OZ9" i="35"/>
  <c r="PA9" i="35"/>
  <c r="PB9" i="35"/>
  <c r="PD9" i="35"/>
  <c r="PE9" i="35"/>
  <c r="QA9" i="35"/>
  <c r="QB9" i="35"/>
  <c r="QC9" i="35"/>
  <c r="QD9" i="35"/>
  <c r="QF9" i="35"/>
  <c r="QG9" i="35"/>
  <c r="RC9" i="35"/>
  <c r="RD9" i="35"/>
  <c r="RE9" i="35"/>
  <c r="RF9" i="35"/>
  <c r="RH9" i="35"/>
  <c r="RI9" i="35"/>
  <c r="SE9" i="35"/>
  <c r="SF9" i="35"/>
  <c r="SG9" i="35"/>
  <c r="SH9" i="35"/>
  <c r="SJ9" i="35"/>
  <c r="SK9" i="35"/>
  <c r="SM9" i="35"/>
  <c r="SN9" i="35"/>
  <c r="SO9" i="35"/>
  <c r="SP9" i="35"/>
  <c r="SQ9" i="35"/>
  <c r="SR9" i="35"/>
  <c r="SS9" i="35"/>
  <c r="ST9" i="35"/>
  <c r="SU9" i="35"/>
  <c r="SV9" i="35"/>
  <c r="SW9" i="35"/>
  <c r="SX9" i="35"/>
  <c r="SY9" i="35"/>
  <c r="SZ9" i="35"/>
  <c r="TA9" i="35"/>
  <c r="TB9" i="35"/>
  <c r="AJ10" i="35"/>
  <c r="AK10" i="35"/>
  <c r="AL10" i="35"/>
  <c r="AM10" i="35"/>
  <c r="BF10" i="35"/>
  <c r="BG10" i="35"/>
  <c r="BH10" i="35"/>
  <c r="BI10" i="35"/>
  <c r="CB10" i="35"/>
  <c r="CC10" i="35"/>
  <c r="CD10" i="35"/>
  <c r="CE10" i="35"/>
  <c r="DC10" i="35"/>
  <c r="DD10" i="35"/>
  <c r="DE10" i="35"/>
  <c r="DF10" i="35"/>
  <c r="DH10" i="35"/>
  <c r="DI10" i="35"/>
  <c r="EE10" i="35"/>
  <c r="EF10" i="35"/>
  <c r="EG10" i="35"/>
  <c r="EH10" i="35"/>
  <c r="EJ10" i="35"/>
  <c r="EK10" i="35"/>
  <c r="FG10" i="35"/>
  <c r="FH10" i="35"/>
  <c r="FI10" i="35"/>
  <c r="FJ10" i="35"/>
  <c r="FL10" i="35"/>
  <c r="FM10" i="35"/>
  <c r="GI10" i="35"/>
  <c r="GJ10" i="35"/>
  <c r="GK10" i="35"/>
  <c r="GL10" i="35"/>
  <c r="GN10" i="35"/>
  <c r="GO10" i="35"/>
  <c r="HK10" i="35"/>
  <c r="HL10" i="35"/>
  <c r="HM10" i="35"/>
  <c r="HN10" i="35"/>
  <c r="HP10" i="35"/>
  <c r="HQ10" i="35"/>
  <c r="IM10" i="35"/>
  <c r="IN10" i="35"/>
  <c r="IO10" i="35"/>
  <c r="IP10" i="35"/>
  <c r="IR10" i="35"/>
  <c r="IS10" i="35"/>
  <c r="JO10" i="35"/>
  <c r="JP10" i="35"/>
  <c r="JQ10" i="35"/>
  <c r="JR10" i="35"/>
  <c r="JT10" i="35"/>
  <c r="JU10" i="35"/>
  <c r="KQ10" i="35"/>
  <c r="KR10" i="35"/>
  <c r="KS10" i="35"/>
  <c r="KT10" i="35"/>
  <c r="KV10" i="35"/>
  <c r="KW10" i="35"/>
  <c r="LS10" i="35"/>
  <c r="LT10" i="35"/>
  <c r="LU10" i="35"/>
  <c r="LV10" i="35"/>
  <c r="LX10" i="35"/>
  <c r="LY10" i="35"/>
  <c r="MU10" i="35"/>
  <c r="MV10" i="35"/>
  <c r="MW10" i="35"/>
  <c r="MX10" i="35"/>
  <c r="MY10" i="35"/>
  <c r="MZ10" i="35"/>
  <c r="NA10" i="35"/>
  <c r="NW10" i="35"/>
  <c r="NX10" i="35"/>
  <c r="NY10" i="35"/>
  <c r="NZ10" i="35"/>
  <c r="OB10" i="35"/>
  <c r="OC10" i="35"/>
  <c r="OY10" i="35"/>
  <c r="OZ10" i="35"/>
  <c r="PA10" i="35"/>
  <c r="PB10" i="35"/>
  <c r="PD10" i="35"/>
  <c r="PE10" i="35"/>
  <c r="QA10" i="35"/>
  <c r="QB10" i="35"/>
  <c r="QC10" i="35"/>
  <c r="QD10" i="35"/>
  <c r="QF10" i="35"/>
  <c r="QG10" i="35"/>
  <c r="RC10" i="35"/>
  <c r="RD10" i="35"/>
  <c r="RE10" i="35"/>
  <c r="RF10" i="35"/>
  <c r="RH10" i="35"/>
  <c r="RI10" i="35"/>
  <c r="SE10" i="35"/>
  <c r="SF10" i="35"/>
  <c r="SG10" i="35"/>
  <c r="SI10" i="35" s="1"/>
  <c r="SH10" i="35"/>
  <c r="SJ10" i="35"/>
  <c r="SK10" i="35"/>
  <c r="SM10" i="35"/>
  <c r="SN10" i="35"/>
  <c r="SO10" i="35"/>
  <c r="SP10" i="35"/>
  <c r="SQ10" i="35"/>
  <c r="SR10" i="35"/>
  <c r="SS10" i="35"/>
  <c r="ST10" i="35"/>
  <c r="SU10" i="35"/>
  <c r="SV10" i="35"/>
  <c r="SW10" i="35"/>
  <c r="SX10" i="35"/>
  <c r="SY10" i="35"/>
  <c r="SZ10" i="35"/>
  <c r="TA10" i="35"/>
  <c r="TB10" i="35"/>
  <c r="AJ11" i="35"/>
  <c r="AK11" i="35"/>
  <c r="AL11" i="35"/>
  <c r="AM11" i="35"/>
  <c r="BF11" i="35"/>
  <c r="BG11" i="35"/>
  <c r="BH11" i="35"/>
  <c r="BI11" i="35"/>
  <c r="CB11" i="35"/>
  <c r="CC11" i="35"/>
  <c r="CD11" i="35"/>
  <c r="CE11" i="35"/>
  <c r="DC11" i="35"/>
  <c r="DD11" i="35"/>
  <c r="DE11" i="35"/>
  <c r="DF11" i="35"/>
  <c r="DH11" i="35"/>
  <c r="DI11" i="35"/>
  <c r="EE11" i="35"/>
  <c r="EF11" i="35"/>
  <c r="EG11" i="35"/>
  <c r="EH11" i="35"/>
  <c r="EJ11" i="35"/>
  <c r="EK11" i="35"/>
  <c r="FG11" i="35"/>
  <c r="FH11" i="35"/>
  <c r="FI11" i="35"/>
  <c r="FJ11" i="35"/>
  <c r="FL11" i="35"/>
  <c r="FM11" i="35"/>
  <c r="GI11" i="35"/>
  <c r="GJ11" i="35"/>
  <c r="GK11" i="35"/>
  <c r="GL11" i="35"/>
  <c r="GN11" i="35"/>
  <c r="GO11" i="35"/>
  <c r="HK11" i="35"/>
  <c r="HL11" i="35"/>
  <c r="HM11" i="35"/>
  <c r="HN11" i="35"/>
  <c r="HP11" i="35"/>
  <c r="HQ11" i="35"/>
  <c r="IM11" i="35"/>
  <c r="IN11" i="35"/>
  <c r="IO11" i="35"/>
  <c r="IP11" i="35"/>
  <c r="IR11" i="35"/>
  <c r="IS11" i="35"/>
  <c r="JO11" i="35"/>
  <c r="JP11" i="35"/>
  <c r="JQ11" i="35"/>
  <c r="JR11" i="35"/>
  <c r="JT11" i="35"/>
  <c r="JU11" i="35"/>
  <c r="KQ11" i="35"/>
  <c r="KR11" i="35"/>
  <c r="KS11" i="35"/>
  <c r="KT11" i="35"/>
  <c r="KV11" i="35"/>
  <c r="KW11" i="35"/>
  <c r="KX11" i="35" s="1"/>
  <c r="LS11" i="35"/>
  <c r="LT11" i="35"/>
  <c r="LU11" i="35"/>
  <c r="LV11" i="35"/>
  <c r="LX11" i="35"/>
  <c r="LY11" i="35"/>
  <c r="MU11" i="35"/>
  <c r="MV11" i="35"/>
  <c r="MW11" i="35"/>
  <c r="MX11" i="35"/>
  <c r="MZ11" i="35"/>
  <c r="NA11" i="35"/>
  <c r="NW11" i="35"/>
  <c r="NX11" i="35"/>
  <c r="NY11" i="35"/>
  <c r="NZ11" i="35"/>
  <c r="OB11" i="35"/>
  <c r="OC11" i="35"/>
  <c r="OY11" i="35"/>
  <c r="OZ11" i="35"/>
  <c r="PA11" i="35"/>
  <c r="PB11" i="35"/>
  <c r="PD11" i="35"/>
  <c r="PE11" i="35"/>
  <c r="QA11" i="35"/>
  <c r="QB11" i="35"/>
  <c r="QC11" i="35"/>
  <c r="QD11" i="35"/>
  <c r="QF11" i="35"/>
  <c r="QG11" i="35"/>
  <c r="RC11" i="35"/>
  <c r="RD11" i="35"/>
  <c r="RE11" i="35"/>
  <c r="RF11" i="35"/>
  <c r="RH11" i="35"/>
  <c r="RI11" i="35"/>
  <c r="SE11" i="35"/>
  <c r="SF11" i="35"/>
  <c r="SG11" i="35"/>
  <c r="SH11" i="35"/>
  <c r="SJ11" i="35"/>
  <c r="SK11" i="35"/>
  <c r="SM11" i="35"/>
  <c r="SN11" i="35"/>
  <c r="SO11" i="35"/>
  <c r="SP11" i="35"/>
  <c r="SQ11" i="35"/>
  <c r="SR11" i="35"/>
  <c r="SS11" i="35"/>
  <c r="ST11" i="35"/>
  <c r="SU11" i="35"/>
  <c r="SV11" i="35"/>
  <c r="SW11" i="35"/>
  <c r="SX11" i="35"/>
  <c r="SY11" i="35"/>
  <c r="SZ11" i="35"/>
  <c r="TF11" i="35" s="1"/>
  <c r="TA11" i="35"/>
  <c r="TB11" i="35"/>
  <c r="AJ12" i="35"/>
  <c r="AK12" i="35"/>
  <c r="AL12" i="35"/>
  <c r="AM12" i="35"/>
  <c r="BF12" i="35"/>
  <c r="BG12" i="35"/>
  <c r="BH12" i="35"/>
  <c r="BI12" i="35"/>
  <c r="CB12" i="35"/>
  <c r="CC12" i="35"/>
  <c r="CD12" i="35"/>
  <c r="CE12" i="35"/>
  <c r="DC12" i="35"/>
  <c r="DD12" i="35"/>
  <c r="DE12" i="35"/>
  <c r="DF12" i="35"/>
  <c r="DH12" i="35"/>
  <c r="DI12" i="35"/>
  <c r="EE12" i="35"/>
  <c r="EF12" i="35"/>
  <c r="EG12" i="35"/>
  <c r="EH12" i="35"/>
  <c r="EJ12" i="35"/>
  <c r="EK12" i="35"/>
  <c r="FG12" i="35"/>
  <c r="FH12" i="35"/>
  <c r="FI12" i="35"/>
  <c r="FJ12" i="35"/>
  <c r="FL12" i="35"/>
  <c r="FM12" i="35"/>
  <c r="GI12" i="35"/>
  <c r="GJ12" i="35"/>
  <c r="GK12" i="35"/>
  <c r="GL12" i="35"/>
  <c r="GN12" i="35"/>
  <c r="GO12" i="35"/>
  <c r="HK12" i="35"/>
  <c r="HL12" i="35"/>
  <c r="HM12" i="35"/>
  <c r="HN12" i="35"/>
  <c r="HP12" i="35"/>
  <c r="HQ12" i="35"/>
  <c r="IM12" i="35"/>
  <c r="IN12" i="35"/>
  <c r="IO12" i="35"/>
  <c r="IP12" i="35"/>
  <c r="IR12" i="35"/>
  <c r="IS12" i="35"/>
  <c r="JO12" i="35"/>
  <c r="JP12" i="35"/>
  <c r="JQ12" i="35"/>
  <c r="JR12" i="35"/>
  <c r="JT12" i="35"/>
  <c r="JU12" i="35"/>
  <c r="KQ12" i="35"/>
  <c r="KR12" i="35"/>
  <c r="KS12" i="35"/>
  <c r="KT12" i="35"/>
  <c r="KV12" i="35"/>
  <c r="KW12" i="35"/>
  <c r="LS12" i="35"/>
  <c r="LT12" i="35"/>
  <c r="LU12" i="35"/>
  <c r="LV12" i="35"/>
  <c r="LX12" i="35"/>
  <c r="LY12" i="35"/>
  <c r="MU12" i="35"/>
  <c r="MV12" i="35"/>
  <c r="MW12" i="35"/>
  <c r="MX12" i="35"/>
  <c r="MZ12" i="35"/>
  <c r="NA12" i="35"/>
  <c r="NW12" i="35"/>
  <c r="NX12" i="35"/>
  <c r="NY12" i="35"/>
  <c r="NZ12" i="35"/>
  <c r="OB12" i="35"/>
  <c r="OC12" i="35"/>
  <c r="OY12" i="35"/>
  <c r="OZ12" i="35"/>
  <c r="PA12" i="35"/>
  <c r="PB12" i="35"/>
  <c r="PD12" i="35"/>
  <c r="PE12" i="35"/>
  <c r="QA12" i="35"/>
  <c r="QB12" i="35"/>
  <c r="QC12" i="35"/>
  <c r="QD12" i="35"/>
  <c r="QF12" i="35"/>
  <c r="QG12" i="35"/>
  <c r="RC12" i="35"/>
  <c r="RD12" i="35"/>
  <c r="RE12" i="35"/>
  <c r="RF12" i="35"/>
  <c r="RH12" i="35"/>
  <c r="RI12" i="35"/>
  <c r="SE12" i="35"/>
  <c r="SF12" i="35"/>
  <c r="SG12" i="35"/>
  <c r="SH12" i="35"/>
  <c r="SJ12" i="35"/>
  <c r="SK12" i="35"/>
  <c r="SM12" i="35"/>
  <c r="SN12" i="35"/>
  <c r="SO12" i="35"/>
  <c r="SP12" i="35"/>
  <c r="SQ12" i="35"/>
  <c r="SR12" i="35"/>
  <c r="SS12" i="35"/>
  <c r="ST12" i="35"/>
  <c r="SU12" i="35"/>
  <c r="SV12" i="35"/>
  <c r="SW12" i="35"/>
  <c r="SX12" i="35"/>
  <c r="SY12" i="35"/>
  <c r="SZ12" i="35"/>
  <c r="TA12" i="35"/>
  <c r="TB12" i="35"/>
  <c r="AJ13" i="35"/>
  <c r="AK13" i="35"/>
  <c r="AL13" i="35"/>
  <c r="AM13" i="35"/>
  <c r="BF13" i="35"/>
  <c r="BG13" i="35"/>
  <c r="BH13" i="35"/>
  <c r="BI13" i="35"/>
  <c r="CB13" i="35"/>
  <c r="CC13" i="35"/>
  <c r="CD13" i="35"/>
  <c r="CE13" i="35"/>
  <c r="DC13" i="35"/>
  <c r="DD13" i="35"/>
  <c r="DE13" i="35"/>
  <c r="DF13" i="35"/>
  <c r="DH13" i="35"/>
  <c r="DI13" i="35"/>
  <c r="EE13" i="35"/>
  <c r="EF13" i="35"/>
  <c r="EG13" i="35"/>
  <c r="EH13" i="35"/>
  <c r="EJ13" i="35"/>
  <c r="EK13" i="35"/>
  <c r="FG13" i="35"/>
  <c r="FH13" i="35"/>
  <c r="FI13" i="35"/>
  <c r="FJ13" i="35"/>
  <c r="FL13" i="35"/>
  <c r="FM13" i="35"/>
  <c r="GI13" i="35"/>
  <c r="GJ13" i="35"/>
  <c r="GK13" i="35"/>
  <c r="GL13" i="35"/>
  <c r="GN13" i="35"/>
  <c r="GO13" i="35"/>
  <c r="HK13" i="35"/>
  <c r="HL13" i="35"/>
  <c r="HM13" i="35"/>
  <c r="HN13" i="35"/>
  <c r="HP13" i="35"/>
  <c r="HQ13" i="35"/>
  <c r="IM13" i="35"/>
  <c r="IN13" i="35"/>
  <c r="IO13" i="35"/>
  <c r="IP13" i="35"/>
  <c r="IR13" i="35"/>
  <c r="IS13" i="35"/>
  <c r="JO13" i="35"/>
  <c r="JP13" i="35"/>
  <c r="JQ13" i="35"/>
  <c r="JR13" i="35"/>
  <c r="JT13" i="35"/>
  <c r="JU13" i="35"/>
  <c r="KQ13" i="35"/>
  <c r="KR13" i="35"/>
  <c r="KS13" i="35"/>
  <c r="KT13" i="35"/>
  <c r="KV13" i="35"/>
  <c r="KW13" i="35"/>
  <c r="LS13" i="35"/>
  <c r="LT13" i="35"/>
  <c r="LU13" i="35"/>
  <c r="LV13" i="35"/>
  <c r="LX13" i="35"/>
  <c r="LY13" i="35"/>
  <c r="MU13" i="35"/>
  <c r="MV13" i="35"/>
  <c r="MW13" i="35"/>
  <c r="MX13" i="35"/>
  <c r="MZ13" i="35"/>
  <c r="NA13" i="35"/>
  <c r="NW13" i="35"/>
  <c r="NX13" i="35"/>
  <c r="NY13" i="35"/>
  <c r="NZ13" i="35"/>
  <c r="OB13" i="35"/>
  <c r="OC13" i="35"/>
  <c r="OY13" i="35"/>
  <c r="OZ13" i="35"/>
  <c r="PA13" i="35"/>
  <c r="PB13" i="35"/>
  <c r="PD13" i="35"/>
  <c r="PE13" i="35"/>
  <c r="QA13" i="35"/>
  <c r="QB13" i="35"/>
  <c r="QC13" i="35"/>
  <c r="QD13" i="35"/>
  <c r="QF13" i="35"/>
  <c r="QG13" i="35"/>
  <c r="RC13" i="35"/>
  <c r="RD13" i="35"/>
  <c r="RE13" i="35"/>
  <c r="RF13" i="35"/>
  <c r="RH13" i="35"/>
  <c r="RI13" i="35"/>
  <c r="SE13" i="35"/>
  <c r="SF13" i="35"/>
  <c r="SG13" i="35"/>
  <c r="SH13" i="35"/>
  <c r="SJ13" i="35"/>
  <c r="SK13" i="35"/>
  <c r="SM13" i="35"/>
  <c r="SN13" i="35"/>
  <c r="SO13" i="35"/>
  <c r="SP13" i="35"/>
  <c r="SQ13" i="35"/>
  <c r="SR13" i="35"/>
  <c r="SS13" i="35"/>
  <c r="ST13" i="35"/>
  <c r="SU13" i="35"/>
  <c r="SV13" i="35"/>
  <c r="SW13" i="35"/>
  <c r="SX13" i="35"/>
  <c r="SY13" i="35"/>
  <c r="SZ13" i="35"/>
  <c r="TA13" i="35"/>
  <c r="TB13" i="35"/>
  <c r="AJ14" i="35"/>
  <c r="AK14" i="35"/>
  <c r="AL14" i="35"/>
  <c r="AM14" i="35"/>
  <c r="BF14" i="35"/>
  <c r="BG14" i="35"/>
  <c r="BH14" i="35"/>
  <c r="BI14" i="35"/>
  <c r="CB14" i="35"/>
  <c r="CC14" i="35"/>
  <c r="CD14" i="35"/>
  <c r="CE14" i="35"/>
  <c r="DC14" i="35"/>
  <c r="DD14" i="35"/>
  <c r="DE14" i="35"/>
  <c r="DF14" i="35"/>
  <c r="DH14" i="35"/>
  <c r="DI14" i="35"/>
  <c r="EE14" i="35"/>
  <c r="EF14" i="35"/>
  <c r="EG14" i="35"/>
  <c r="EH14" i="35"/>
  <c r="EJ14" i="35"/>
  <c r="EK14" i="35"/>
  <c r="FG14" i="35"/>
  <c r="FH14" i="35"/>
  <c r="FI14" i="35"/>
  <c r="FJ14" i="35"/>
  <c r="FL14" i="35"/>
  <c r="FM14" i="35"/>
  <c r="GI14" i="35"/>
  <c r="GJ14" i="35"/>
  <c r="GK14" i="35"/>
  <c r="GL14" i="35"/>
  <c r="GN14" i="35"/>
  <c r="GO14" i="35"/>
  <c r="HK14" i="35"/>
  <c r="HL14" i="35"/>
  <c r="HM14" i="35"/>
  <c r="HN14" i="35"/>
  <c r="HP14" i="35"/>
  <c r="HQ14" i="35"/>
  <c r="IM14" i="35"/>
  <c r="IN14" i="35"/>
  <c r="IO14" i="35"/>
  <c r="IP14" i="35"/>
  <c r="IR14" i="35"/>
  <c r="IS14" i="35"/>
  <c r="JO14" i="35"/>
  <c r="JP14" i="35"/>
  <c r="JQ14" i="35"/>
  <c r="JR14" i="35"/>
  <c r="JT14" i="35"/>
  <c r="JU14" i="35"/>
  <c r="KQ14" i="35"/>
  <c r="KR14" i="35"/>
  <c r="KU14" i="35" s="1"/>
  <c r="KS14" i="35"/>
  <c r="KT14" i="35"/>
  <c r="KV14" i="35"/>
  <c r="KW14" i="35"/>
  <c r="LS14" i="35"/>
  <c r="LT14" i="35"/>
  <c r="LU14" i="35"/>
  <c r="LV14" i="35"/>
  <c r="LX14" i="35"/>
  <c r="LY14" i="35"/>
  <c r="MU14" i="35"/>
  <c r="MV14" i="35"/>
  <c r="MY14" i="35" s="1"/>
  <c r="MW14" i="35"/>
  <c r="MX14" i="35"/>
  <c r="MZ14" i="35"/>
  <c r="NA14" i="35"/>
  <c r="NW14" i="35"/>
  <c r="NX14" i="35"/>
  <c r="NY14" i="35"/>
  <c r="NZ14" i="35"/>
  <c r="OB14" i="35"/>
  <c r="OC14" i="35"/>
  <c r="OY14" i="35"/>
  <c r="OZ14" i="35"/>
  <c r="PA14" i="35"/>
  <c r="PB14" i="35"/>
  <c r="PD14" i="35"/>
  <c r="PE14" i="35"/>
  <c r="QA14" i="35"/>
  <c r="QB14" i="35"/>
  <c r="QC14" i="35"/>
  <c r="QD14" i="35"/>
  <c r="QF14" i="35"/>
  <c r="QG14" i="35"/>
  <c r="RC14" i="35"/>
  <c r="RD14" i="35"/>
  <c r="RE14" i="35"/>
  <c r="RF14" i="35"/>
  <c r="RH14" i="35"/>
  <c r="RI14" i="35"/>
  <c r="SE14" i="35"/>
  <c r="SF14" i="35"/>
  <c r="SG14" i="35"/>
  <c r="SH14" i="35"/>
  <c r="SJ14" i="35"/>
  <c r="SK14" i="35"/>
  <c r="SM14" i="35"/>
  <c r="SN14" i="35"/>
  <c r="SO14" i="35"/>
  <c r="SP14" i="35"/>
  <c r="SQ14" i="35"/>
  <c r="SR14" i="35"/>
  <c r="SS14" i="35"/>
  <c r="ST14" i="35"/>
  <c r="SU14" i="35"/>
  <c r="SV14" i="35"/>
  <c r="SW14" i="35"/>
  <c r="SX14" i="35"/>
  <c r="SY14" i="35"/>
  <c r="SZ14" i="35"/>
  <c r="TA14" i="35"/>
  <c r="TB14" i="35"/>
  <c r="AJ15" i="35"/>
  <c r="AK15" i="35"/>
  <c r="AL15" i="35"/>
  <c r="AM15" i="35"/>
  <c r="BF15" i="35"/>
  <c r="BG15" i="35"/>
  <c r="BH15" i="35"/>
  <c r="BI15" i="35"/>
  <c r="CB15" i="35"/>
  <c r="CC15" i="35"/>
  <c r="CD15" i="35"/>
  <c r="CE15" i="35"/>
  <c r="DC15" i="35"/>
  <c r="DD15" i="35"/>
  <c r="DE15" i="35"/>
  <c r="DF15" i="35"/>
  <c r="DH15" i="35"/>
  <c r="DI15" i="35"/>
  <c r="EE15" i="35"/>
  <c r="EF15" i="35"/>
  <c r="EG15" i="35"/>
  <c r="EH15" i="35"/>
  <c r="EJ15" i="35"/>
  <c r="EK15" i="35"/>
  <c r="FG15" i="35"/>
  <c r="FH15" i="35"/>
  <c r="FI15" i="35"/>
  <c r="FJ15" i="35"/>
  <c r="FL15" i="35"/>
  <c r="FM15" i="35"/>
  <c r="GI15" i="35"/>
  <c r="GJ15" i="35"/>
  <c r="GK15" i="35"/>
  <c r="GL15" i="35"/>
  <c r="GN15" i="35"/>
  <c r="GO15" i="35"/>
  <c r="HK15" i="35"/>
  <c r="HL15" i="35"/>
  <c r="HM15" i="35"/>
  <c r="HN15" i="35"/>
  <c r="HP15" i="35"/>
  <c r="HQ15" i="35"/>
  <c r="IM15" i="35"/>
  <c r="IN15" i="35"/>
  <c r="IO15" i="35"/>
  <c r="IP15" i="35"/>
  <c r="IR15" i="35"/>
  <c r="IS15" i="35"/>
  <c r="JO15" i="35"/>
  <c r="JP15" i="35"/>
  <c r="JQ15" i="35"/>
  <c r="JR15" i="35"/>
  <c r="JS15" i="35"/>
  <c r="JT15" i="35"/>
  <c r="JU15" i="35"/>
  <c r="KQ15" i="35"/>
  <c r="KR15" i="35"/>
  <c r="KS15" i="35"/>
  <c r="KT15" i="35"/>
  <c r="KV15" i="35"/>
  <c r="KW15" i="35"/>
  <c r="LS15" i="35"/>
  <c r="LT15" i="35"/>
  <c r="LU15" i="35"/>
  <c r="LV15" i="35"/>
  <c r="LX15" i="35"/>
  <c r="LY15" i="35"/>
  <c r="MU15" i="35"/>
  <c r="MV15" i="35"/>
  <c r="MW15" i="35"/>
  <c r="MX15" i="35"/>
  <c r="MZ15" i="35"/>
  <c r="NA15" i="35"/>
  <c r="NW15" i="35"/>
  <c r="NX15" i="35"/>
  <c r="NY15" i="35"/>
  <c r="NZ15" i="35"/>
  <c r="OB15" i="35"/>
  <c r="OC15" i="35"/>
  <c r="OY15" i="35"/>
  <c r="OZ15" i="35"/>
  <c r="PA15" i="35"/>
  <c r="PB15" i="35"/>
  <c r="PD15" i="35"/>
  <c r="PE15" i="35"/>
  <c r="QA15" i="35"/>
  <c r="QB15" i="35"/>
  <c r="QC15" i="35"/>
  <c r="QD15" i="35"/>
  <c r="QF15" i="35"/>
  <c r="QG15" i="35"/>
  <c r="RC15" i="35"/>
  <c r="RD15" i="35"/>
  <c r="RE15" i="35"/>
  <c r="RF15" i="35"/>
  <c r="RH15" i="35"/>
  <c r="RI15" i="35"/>
  <c r="SE15" i="35"/>
  <c r="SF15" i="35"/>
  <c r="SG15" i="35"/>
  <c r="SH15" i="35"/>
  <c r="SJ15" i="35"/>
  <c r="SK15" i="35"/>
  <c r="SM15" i="35"/>
  <c r="SN15" i="35"/>
  <c r="SO15" i="35"/>
  <c r="SP15" i="35"/>
  <c r="SQ15" i="35"/>
  <c r="SR15" i="35"/>
  <c r="SS15" i="35"/>
  <c r="ST15" i="35"/>
  <c r="SU15" i="35"/>
  <c r="SV15" i="35"/>
  <c r="SW15" i="35"/>
  <c r="SX15" i="35"/>
  <c r="SY15" i="35"/>
  <c r="SZ15" i="35"/>
  <c r="TA15" i="35"/>
  <c r="TB15" i="35"/>
  <c r="AJ16" i="35"/>
  <c r="AK16" i="35"/>
  <c r="AL16" i="35"/>
  <c r="AM16" i="35"/>
  <c r="BF16" i="35"/>
  <c r="BG16" i="35"/>
  <c r="BH16" i="35"/>
  <c r="BI16" i="35"/>
  <c r="CB16" i="35"/>
  <c r="CC16" i="35"/>
  <c r="CD16" i="35"/>
  <c r="CE16" i="35"/>
  <c r="DC16" i="35"/>
  <c r="DD16" i="35"/>
  <c r="DE16" i="35"/>
  <c r="DF16" i="35"/>
  <c r="DH16" i="35"/>
  <c r="DI16" i="35"/>
  <c r="EE16" i="35"/>
  <c r="EF16" i="35"/>
  <c r="EG16" i="35"/>
  <c r="EH16" i="35"/>
  <c r="EJ16" i="35"/>
  <c r="EK16" i="35"/>
  <c r="FG16" i="35"/>
  <c r="FH16" i="35"/>
  <c r="FK16" i="35" s="1"/>
  <c r="FI16" i="35"/>
  <c r="FJ16" i="35"/>
  <c r="FL16" i="35"/>
  <c r="FM16" i="35"/>
  <c r="GI16" i="35"/>
  <c r="GJ16" i="35"/>
  <c r="GK16" i="35"/>
  <c r="GL16" i="35"/>
  <c r="GN16" i="35"/>
  <c r="GO16" i="35"/>
  <c r="HK16" i="35"/>
  <c r="HL16" i="35"/>
  <c r="HM16" i="35"/>
  <c r="HN16" i="35"/>
  <c r="HP16" i="35"/>
  <c r="HQ16" i="35"/>
  <c r="IM16" i="35"/>
  <c r="IN16" i="35"/>
  <c r="IO16" i="35"/>
  <c r="IP16" i="35"/>
  <c r="IR16" i="35"/>
  <c r="IS16" i="35"/>
  <c r="JO16" i="35"/>
  <c r="JP16" i="35"/>
  <c r="JQ16" i="35"/>
  <c r="JR16" i="35"/>
  <c r="JT16" i="35"/>
  <c r="JU16" i="35"/>
  <c r="KQ16" i="35"/>
  <c r="KR16" i="35"/>
  <c r="KS16" i="35"/>
  <c r="KT16" i="35"/>
  <c r="KV16" i="35"/>
  <c r="KW16" i="35"/>
  <c r="LS16" i="35"/>
  <c r="LT16" i="35"/>
  <c r="LU16" i="35"/>
  <c r="LV16" i="35"/>
  <c r="LX16" i="35"/>
  <c r="LY16" i="35"/>
  <c r="MU16" i="35"/>
  <c r="MV16" i="35"/>
  <c r="MW16" i="35"/>
  <c r="MX16" i="35"/>
  <c r="MZ16" i="35"/>
  <c r="NA16" i="35"/>
  <c r="NW16" i="35"/>
  <c r="NX16" i="35"/>
  <c r="NY16" i="35"/>
  <c r="NZ16" i="35"/>
  <c r="OB16" i="35"/>
  <c r="OC16" i="35"/>
  <c r="OY16" i="35"/>
  <c r="OZ16" i="35"/>
  <c r="PA16" i="35"/>
  <c r="PB16" i="35"/>
  <c r="PD16" i="35"/>
  <c r="PE16" i="35"/>
  <c r="QA16" i="35"/>
  <c r="QB16" i="35"/>
  <c r="QC16" i="35"/>
  <c r="QD16" i="35"/>
  <c r="QF16" i="35"/>
  <c r="QG16" i="35"/>
  <c r="RC16" i="35"/>
  <c r="RD16" i="35"/>
  <c r="RE16" i="35"/>
  <c r="RF16" i="35"/>
  <c r="RH16" i="35"/>
  <c r="RI16" i="35"/>
  <c r="SE16" i="35"/>
  <c r="SF16" i="35"/>
  <c r="SG16" i="35"/>
  <c r="SH16" i="35"/>
  <c r="SJ16" i="35"/>
  <c r="SK16" i="35"/>
  <c r="SM16" i="35"/>
  <c r="SN16" i="35"/>
  <c r="SO16" i="35"/>
  <c r="SP16" i="35"/>
  <c r="SQ16" i="35"/>
  <c r="SR16" i="35"/>
  <c r="SS16" i="35"/>
  <c r="ST16" i="35"/>
  <c r="SU16" i="35"/>
  <c r="SV16" i="35"/>
  <c r="SW16" i="35"/>
  <c r="SX16" i="35"/>
  <c r="SY16" i="35"/>
  <c r="SZ16" i="35"/>
  <c r="TA16" i="35"/>
  <c r="TB16" i="35"/>
  <c r="AJ5" i="37"/>
  <c r="AK5" i="37"/>
  <c r="AL5" i="37"/>
  <c r="AM5" i="37"/>
  <c r="BF5" i="37"/>
  <c r="BG5" i="37"/>
  <c r="BH5" i="37"/>
  <c r="BI5" i="37"/>
  <c r="CB5" i="37"/>
  <c r="CC5" i="37"/>
  <c r="CD5" i="37"/>
  <c r="CE5" i="37"/>
  <c r="DC5" i="37"/>
  <c r="DD5" i="37"/>
  <c r="DE5" i="37"/>
  <c r="DF5" i="37"/>
  <c r="DH5" i="37"/>
  <c r="DI5" i="37"/>
  <c r="EE5" i="37"/>
  <c r="EF5" i="37"/>
  <c r="EG5" i="37"/>
  <c r="EH5" i="37"/>
  <c r="EJ5" i="37"/>
  <c r="EK5" i="37"/>
  <c r="FG5" i="37"/>
  <c r="FH5" i="37"/>
  <c r="FI5" i="37"/>
  <c r="FJ5" i="37"/>
  <c r="FL5" i="37"/>
  <c r="FM5" i="37"/>
  <c r="GI5" i="37"/>
  <c r="GJ5" i="37"/>
  <c r="GK5" i="37"/>
  <c r="GL5" i="37"/>
  <c r="GN5" i="37"/>
  <c r="GO5" i="37"/>
  <c r="HK5" i="37"/>
  <c r="HL5" i="37"/>
  <c r="HM5" i="37"/>
  <c r="HN5" i="37"/>
  <c r="HP5" i="37"/>
  <c r="HQ5" i="37"/>
  <c r="IM5" i="37"/>
  <c r="IN5" i="37"/>
  <c r="IO5" i="37"/>
  <c r="IP5" i="37"/>
  <c r="IR5" i="37"/>
  <c r="IS5" i="37"/>
  <c r="IT5" i="37"/>
  <c r="JO5" i="37"/>
  <c r="JP5" i="37"/>
  <c r="JQ5" i="37"/>
  <c r="JR5" i="37"/>
  <c r="JT5" i="37"/>
  <c r="JU5" i="37"/>
  <c r="KQ5" i="37"/>
  <c r="KR5" i="37"/>
  <c r="KS5" i="37"/>
  <c r="KT5" i="37"/>
  <c r="KV5" i="37"/>
  <c r="KW5" i="37"/>
  <c r="KX5" i="37" s="1"/>
  <c r="LS5" i="37"/>
  <c r="LT5" i="37"/>
  <c r="LU5" i="37"/>
  <c r="LV5" i="37"/>
  <c r="LX5" i="37"/>
  <c r="LY5" i="37"/>
  <c r="MU5" i="37"/>
  <c r="MV5" i="37"/>
  <c r="MW5" i="37"/>
  <c r="MX5" i="37"/>
  <c r="MZ5" i="37"/>
  <c r="NA5" i="37"/>
  <c r="NW5" i="37"/>
  <c r="NX5" i="37"/>
  <c r="NY5" i="37"/>
  <c r="NZ5" i="37"/>
  <c r="OB5" i="37"/>
  <c r="OC5" i="37"/>
  <c r="OY5" i="37"/>
  <c r="OZ5" i="37"/>
  <c r="PA5" i="37"/>
  <c r="PB5" i="37"/>
  <c r="PD5" i="37"/>
  <c r="PE5" i="37"/>
  <c r="QA5" i="37"/>
  <c r="QB5" i="37"/>
  <c r="QC5" i="37"/>
  <c r="QD5" i="37"/>
  <c r="QF5" i="37"/>
  <c r="QG5" i="37"/>
  <c r="RC5" i="37"/>
  <c r="RD5" i="37"/>
  <c r="RE5" i="37"/>
  <c r="RF5" i="37"/>
  <c r="RH5" i="37"/>
  <c r="RI5" i="37"/>
  <c r="SE5" i="37"/>
  <c r="SF5" i="37"/>
  <c r="SG5" i="37"/>
  <c r="SH5" i="37"/>
  <c r="SJ5" i="37"/>
  <c r="SK5" i="37"/>
  <c r="SL5" i="37" s="1"/>
  <c r="SM5" i="37"/>
  <c r="SN5" i="37"/>
  <c r="SO5" i="37"/>
  <c r="SP5" i="37"/>
  <c r="SQ5" i="37"/>
  <c r="SR5" i="37"/>
  <c r="SS5" i="37"/>
  <c r="ST5" i="37"/>
  <c r="SU5" i="37"/>
  <c r="SV5" i="37"/>
  <c r="SW5" i="37"/>
  <c r="SX5" i="37"/>
  <c r="SY5" i="37"/>
  <c r="SZ5" i="37"/>
  <c r="TA5" i="37"/>
  <c r="TB5" i="37"/>
  <c r="AJ6" i="37"/>
  <c r="AK6" i="37"/>
  <c r="AL6" i="37"/>
  <c r="AM6" i="37"/>
  <c r="BF6" i="37"/>
  <c r="BG6" i="37"/>
  <c r="BH6" i="37"/>
  <c r="BI6" i="37"/>
  <c r="CB6" i="37"/>
  <c r="CC6" i="37"/>
  <c r="CD6" i="37"/>
  <c r="CE6" i="37"/>
  <c r="DC6" i="37"/>
  <c r="DD6" i="37"/>
  <c r="DE6" i="37"/>
  <c r="DF6" i="37"/>
  <c r="DH6" i="37"/>
  <c r="DI6" i="37"/>
  <c r="EE6" i="37"/>
  <c r="EF6" i="37"/>
  <c r="EG6" i="37"/>
  <c r="EH6" i="37"/>
  <c r="EJ6" i="37"/>
  <c r="EK6" i="37"/>
  <c r="FG6" i="37"/>
  <c r="FH6" i="37"/>
  <c r="FI6" i="37"/>
  <c r="FJ6" i="37"/>
  <c r="FL6" i="37"/>
  <c r="FM6" i="37"/>
  <c r="GI6" i="37"/>
  <c r="GJ6" i="37"/>
  <c r="GK6" i="37"/>
  <c r="GL6" i="37"/>
  <c r="GN6" i="37"/>
  <c r="GO6" i="37"/>
  <c r="HK6" i="37"/>
  <c r="HL6" i="37"/>
  <c r="HM6" i="37"/>
  <c r="HN6" i="37"/>
  <c r="HP6" i="37"/>
  <c r="HQ6" i="37"/>
  <c r="IM6" i="37"/>
  <c r="IN6" i="37"/>
  <c r="IO6" i="37"/>
  <c r="IP6" i="37"/>
  <c r="IR6" i="37"/>
  <c r="IS6" i="37"/>
  <c r="JO6" i="37"/>
  <c r="JP6" i="37"/>
  <c r="JQ6" i="37"/>
  <c r="JR6" i="37"/>
  <c r="JS6" i="37"/>
  <c r="JT6" i="37"/>
  <c r="JU6" i="37"/>
  <c r="KQ6" i="37"/>
  <c r="KR6" i="37"/>
  <c r="KS6" i="37"/>
  <c r="KT6" i="37"/>
  <c r="KV6" i="37"/>
  <c r="KW6" i="37"/>
  <c r="LS6" i="37"/>
  <c r="LT6" i="37"/>
  <c r="LU6" i="37"/>
  <c r="LV6" i="37"/>
  <c r="LW6" i="37"/>
  <c r="LX6" i="37"/>
  <c r="LY6" i="37"/>
  <c r="MU6" i="37"/>
  <c r="MV6" i="37"/>
  <c r="MW6" i="37"/>
  <c r="MX6" i="37"/>
  <c r="MZ6" i="37"/>
  <c r="NA6" i="37"/>
  <c r="NW6" i="37"/>
  <c r="NX6" i="37"/>
  <c r="OA6" i="37" s="1"/>
  <c r="NY6" i="37"/>
  <c r="NZ6" i="37"/>
  <c r="OB6" i="37"/>
  <c r="OC6" i="37"/>
  <c r="OY6" i="37"/>
  <c r="OZ6" i="37"/>
  <c r="PA6" i="37"/>
  <c r="PB6" i="37"/>
  <c r="PD6" i="37"/>
  <c r="PE6" i="37"/>
  <c r="QA6" i="37"/>
  <c r="QB6" i="37"/>
  <c r="QC6" i="37"/>
  <c r="QD6" i="37"/>
  <c r="QF6" i="37"/>
  <c r="QG6" i="37"/>
  <c r="RC6" i="37"/>
  <c r="RD6" i="37"/>
  <c r="RE6" i="37"/>
  <c r="RF6" i="37"/>
  <c r="RH6" i="37"/>
  <c r="RI6" i="37"/>
  <c r="SE6" i="37"/>
  <c r="SF6" i="37"/>
  <c r="SG6" i="37"/>
  <c r="SH6" i="37"/>
  <c r="SJ6" i="37"/>
  <c r="SK6" i="37"/>
  <c r="SM6" i="37"/>
  <c r="SN6" i="37"/>
  <c r="SO6" i="37"/>
  <c r="SP6" i="37"/>
  <c r="SQ6" i="37"/>
  <c r="SR6" i="37"/>
  <c r="SS6" i="37"/>
  <c r="ST6" i="37"/>
  <c r="SU6" i="37"/>
  <c r="SV6" i="37"/>
  <c r="SW6" i="37"/>
  <c r="SX6" i="37"/>
  <c r="SY6" i="37"/>
  <c r="SZ6" i="37"/>
  <c r="TA6" i="37"/>
  <c r="TB6" i="37"/>
  <c r="AJ7" i="37"/>
  <c r="AK7" i="37"/>
  <c r="AL7" i="37"/>
  <c r="AM7" i="37"/>
  <c r="BF7" i="37"/>
  <c r="BG7" i="37"/>
  <c r="BH7" i="37"/>
  <c r="BI7" i="37"/>
  <c r="BJ7" i="37" s="1"/>
  <c r="CB7" i="37"/>
  <c r="CC7" i="37"/>
  <c r="CD7" i="37"/>
  <c r="CE7" i="37"/>
  <c r="DC7" i="37"/>
  <c r="DD7" i="37"/>
  <c r="DE7" i="37"/>
  <c r="DF7" i="37"/>
  <c r="DH7" i="37"/>
  <c r="DI7" i="37"/>
  <c r="EE7" i="37"/>
  <c r="EF7" i="37"/>
  <c r="EG7" i="37"/>
  <c r="EH7" i="37"/>
  <c r="EJ7" i="37"/>
  <c r="EK7" i="37"/>
  <c r="FG7" i="37"/>
  <c r="FH7" i="37"/>
  <c r="FI7" i="37"/>
  <c r="FJ7" i="37"/>
  <c r="FL7" i="37"/>
  <c r="FM7" i="37"/>
  <c r="GI7" i="37"/>
  <c r="GJ7" i="37"/>
  <c r="GM7" i="37" s="1"/>
  <c r="GK7" i="37"/>
  <c r="GL7" i="37"/>
  <c r="GN7" i="37"/>
  <c r="GO7" i="37"/>
  <c r="HK7" i="37"/>
  <c r="HL7" i="37"/>
  <c r="HM7" i="37"/>
  <c r="HN7" i="37"/>
  <c r="HP7" i="37"/>
  <c r="HQ7" i="37"/>
  <c r="IM7" i="37"/>
  <c r="IN7" i="37"/>
  <c r="IO7" i="37"/>
  <c r="IP7" i="37"/>
  <c r="IR7" i="37"/>
  <c r="IS7" i="37"/>
  <c r="JO7" i="37"/>
  <c r="JP7" i="37"/>
  <c r="JQ7" i="37"/>
  <c r="JR7" i="37"/>
  <c r="JT7" i="37"/>
  <c r="JU7" i="37"/>
  <c r="KQ7" i="37"/>
  <c r="KR7" i="37"/>
  <c r="KS7" i="37"/>
  <c r="KT7" i="37"/>
  <c r="KV7" i="37"/>
  <c r="KW7" i="37"/>
  <c r="LS7" i="37"/>
  <c r="LT7" i="37"/>
  <c r="LU7" i="37"/>
  <c r="LV7" i="37"/>
  <c r="LX7" i="37"/>
  <c r="LY7" i="37"/>
  <c r="MU7" i="37"/>
  <c r="MV7" i="37"/>
  <c r="MW7" i="37"/>
  <c r="MX7" i="37"/>
  <c r="MZ7" i="37"/>
  <c r="NA7" i="37"/>
  <c r="NW7" i="37"/>
  <c r="NX7" i="37"/>
  <c r="NY7" i="37"/>
  <c r="NZ7" i="37"/>
  <c r="OB7" i="37"/>
  <c r="OC7" i="37"/>
  <c r="OD7" i="37" s="1"/>
  <c r="OY7" i="37"/>
  <c r="OZ7" i="37"/>
  <c r="PA7" i="37"/>
  <c r="PB7" i="37"/>
  <c r="PD7" i="37"/>
  <c r="PE7" i="37"/>
  <c r="QA7" i="37"/>
  <c r="QB7" i="37"/>
  <c r="QC7" i="37"/>
  <c r="QD7" i="37"/>
  <c r="QF7" i="37"/>
  <c r="QG7" i="37"/>
  <c r="RC7" i="37"/>
  <c r="RD7" i="37"/>
  <c r="RE7" i="37"/>
  <c r="RF7" i="37"/>
  <c r="RH7" i="37"/>
  <c r="RI7" i="37"/>
  <c r="SE7" i="37"/>
  <c r="SF7" i="37"/>
  <c r="SI7" i="37" s="1"/>
  <c r="SG7" i="37"/>
  <c r="SH7" i="37"/>
  <c r="SJ7" i="37"/>
  <c r="SK7" i="37"/>
  <c r="SM7" i="37"/>
  <c r="SN7" i="37"/>
  <c r="SO7" i="37"/>
  <c r="SP7" i="37"/>
  <c r="SQ7" i="37"/>
  <c r="SR7" i="37"/>
  <c r="SS7" i="37"/>
  <c r="ST7" i="37"/>
  <c r="SU7" i="37"/>
  <c r="SV7" i="37"/>
  <c r="SW7" i="37"/>
  <c r="SX7" i="37"/>
  <c r="SY7" i="37"/>
  <c r="SZ7" i="37"/>
  <c r="TA7" i="37"/>
  <c r="TB7" i="37"/>
  <c r="AJ8" i="37"/>
  <c r="AK8" i="37"/>
  <c r="AL8" i="37"/>
  <c r="AM8" i="37"/>
  <c r="BF8" i="37"/>
  <c r="BG8" i="37"/>
  <c r="BH8" i="37"/>
  <c r="BI8" i="37"/>
  <c r="CB8" i="37"/>
  <c r="CC8" i="37"/>
  <c r="CD8" i="37"/>
  <c r="CE8" i="37"/>
  <c r="DC8" i="37"/>
  <c r="DD8" i="37"/>
  <c r="DE8" i="37"/>
  <c r="DF8" i="37"/>
  <c r="DH8" i="37"/>
  <c r="DI8" i="37"/>
  <c r="EE8" i="37"/>
  <c r="EF8" i="37"/>
  <c r="EG8" i="37"/>
  <c r="EH8" i="37"/>
  <c r="EJ8" i="37"/>
  <c r="EK8" i="37"/>
  <c r="FG8" i="37"/>
  <c r="FH8" i="37"/>
  <c r="FI8" i="37"/>
  <c r="FJ8" i="37"/>
  <c r="FL8" i="37"/>
  <c r="FM8" i="37"/>
  <c r="GI8" i="37"/>
  <c r="GJ8" i="37"/>
  <c r="GM8" i="37" s="1"/>
  <c r="GK8" i="37"/>
  <c r="GL8" i="37"/>
  <c r="GN8" i="37"/>
  <c r="GO8" i="37"/>
  <c r="HK8" i="37"/>
  <c r="HL8" i="37"/>
  <c r="HM8" i="37"/>
  <c r="HN8" i="37"/>
  <c r="HP8" i="37"/>
  <c r="HQ8" i="37"/>
  <c r="IM8" i="37"/>
  <c r="IN8" i="37"/>
  <c r="IO8" i="37"/>
  <c r="IP8" i="37"/>
  <c r="IR8" i="37"/>
  <c r="IS8" i="37"/>
  <c r="JO8" i="37"/>
  <c r="JP8" i="37"/>
  <c r="JQ8" i="37"/>
  <c r="JR8" i="37"/>
  <c r="JT8" i="37"/>
  <c r="JU8" i="37"/>
  <c r="KQ8" i="37"/>
  <c r="KR8" i="37"/>
  <c r="KS8" i="37"/>
  <c r="KT8" i="37"/>
  <c r="KU8" i="37"/>
  <c r="KV8" i="37"/>
  <c r="KW8" i="37"/>
  <c r="LS8" i="37"/>
  <c r="LT8" i="37"/>
  <c r="LU8" i="37"/>
  <c r="LV8" i="37"/>
  <c r="LX8" i="37"/>
  <c r="LY8" i="37"/>
  <c r="MU8" i="37"/>
  <c r="MV8" i="37"/>
  <c r="MW8" i="37"/>
  <c r="MX8" i="37"/>
  <c r="MZ8" i="37"/>
  <c r="NA8" i="37"/>
  <c r="NW8" i="37"/>
  <c r="NX8" i="37"/>
  <c r="NY8" i="37"/>
  <c r="NZ8" i="37"/>
  <c r="OB8" i="37"/>
  <c r="OC8" i="37"/>
  <c r="OY8" i="37"/>
  <c r="OZ8" i="37"/>
  <c r="PA8" i="37"/>
  <c r="PB8" i="37"/>
  <c r="PD8" i="37"/>
  <c r="PE8" i="37"/>
  <c r="QA8" i="37"/>
  <c r="QB8" i="37"/>
  <c r="QC8" i="37"/>
  <c r="QD8" i="37"/>
  <c r="QF8" i="37"/>
  <c r="QG8" i="37"/>
  <c r="RC8" i="37"/>
  <c r="RD8" i="37"/>
  <c r="RE8" i="37"/>
  <c r="RF8" i="37"/>
  <c r="RH8" i="37"/>
  <c r="RI8" i="37"/>
  <c r="SE8" i="37"/>
  <c r="SF8" i="37"/>
  <c r="SG8" i="37"/>
  <c r="SH8" i="37"/>
  <c r="SJ8" i="37"/>
  <c r="SK8" i="37"/>
  <c r="SM8" i="37"/>
  <c r="SN8" i="37"/>
  <c r="SO8" i="37"/>
  <c r="SP8" i="37"/>
  <c r="SQ8" i="37"/>
  <c r="SR8" i="37"/>
  <c r="SS8" i="37"/>
  <c r="ST8" i="37"/>
  <c r="SU8" i="37"/>
  <c r="SV8" i="37"/>
  <c r="SW8" i="37"/>
  <c r="SX8" i="37"/>
  <c r="SY8" i="37"/>
  <c r="SZ8" i="37"/>
  <c r="TA8" i="37"/>
  <c r="TB8" i="37"/>
  <c r="AJ9" i="37"/>
  <c r="AK9" i="37"/>
  <c r="AL9" i="37"/>
  <c r="AM9" i="37"/>
  <c r="BF9" i="37"/>
  <c r="BG9" i="37"/>
  <c r="BH9" i="37"/>
  <c r="BI9" i="37"/>
  <c r="CB9" i="37"/>
  <c r="CC9" i="37"/>
  <c r="CD9" i="37"/>
  <c r="CE9" i="37"/>
  <c r="DC9" i="37"/>
  <c r="DD9" i="37"/>
  <c r="DE9" i="37"/>
  <c r="DF9" i="37"/>
  <c r="DH9" i="37"/>
  <c r="DI9" i="37"/>
  <c r="EE9" i="37"/>
  <c r="EF9" i="37"/>
  <c r="EG9" i="37"/>
  <c r="EH9" i="37"/>
  <c r="EJ9" i="37"/>
  <c r="EK9" i="37"/>
  <c r="FG9" i="37"/>
  <c r="FH9" i="37"/>
  <c r="FI9" i="37"/>
  <c r="FJ9" i="37"/>
  <c r="FL9" i="37"/>
  <c r="FM9" i="37"/>
  <c r="GI9" i="37"/>
  <c r="GJ9" i="37"/>
  <c r="GK9" i="37"/>
  <c r="GL9" i="37"/>
  <c r="GN9" i="37"/>
  <c r="GO9" i="37"/>
  <c r="HK9" i="37"/>
  <c r="HL9" i="37"/>
  <c r="HM9" i="37"/>
  <c r="HN9" i="37"/>
  <c r="HP9" i="37"/>
  <c r="HQ9" i="37"/>
  <c r="IM9" i="37"/>
  <c r="IN9" i="37"/>
  <c r="IO9" i="37"/>
  <c r="IP9" i="37"/>
  <c r="IR9" i="37"/>
  <c r="IS9" i="37"/>
  <c r="JO9" i="37"/>
  <c r="JP9" i="37"/>
  <c r="JQ9" i="37"/>
  <c r="JR9" i="37"/>
  <c r="JT9" i="37"/>
  <c r="JU9" i="37"/>
  <c r="KQ9" i="37"/>
  <c r="KR9" i="37"/>
  <c r="KS9" i="37"/>
  <c r="KT9" i="37"/>
  <c r="KV9" i="37"/>
  <c r="KW9" i="37"/>
  <c r="LS9" i="37"/>
  <c r="LT9" i="37"/>
  <c r="LU9" i="37"/>
  <c r="LV9" i="37"/>
  <c r="LX9" i="37"/>
  <c r="LY9" i="37"/>
  <c r="MU9" i="37"/>
  <c r="MV9" i="37"/>
  <c r="MW9" i="37"/>
  <c r="MX9" i="37"/>
  <c r="MZ9" i="37"/>
  <c r="NA9" i="37"/>
  <c r="NW9" i="37"/>
  <c r="NX9" i="37"/>
  <c r="NY9" i="37"/>
  <c r="NZ9" i="37"/>
  <c r="OB9" i="37"/>
  <c r="OC9" i="37"/>
  <c r="OY9" i="37"/>
  <c r="OZ9" i="37"/>
  <c r="PA9" i="37"/>
  <c r="PB9" i="37"/>
  <c r="PD9" i="37"/>
  <c r="PE9" i="37"/>
  <c r="QA9" i="37"/>
  <c r="QB9" i="37"/>
  <c r="QE9" i="37" s="1"/>
  <c r="QC9" i="37"/>
  <c r="QD9" i="37"/>
  <c r="QF9" i="37"/>
  <c r="QG9" i="37"/>
  <c r="RC9" i="37"/>
  <c r="RD9" i="37"/>
  <c r="RE9" i="37"/>
  <c r="RF9" i="37"/>
  <c r="RH9" i="37"/>
  <c r="RI9" i="37"/>
  <c r="SE9" i="37"/>
  <c r="SF9" i="37"/>
  <c r="SG9" i="37"/>
  <c r="SH9" i="37"/>
  <c r="SJ9" i="37"/>
  <c r="SK9" i="37"/>
  <c r="SM9" i="37"/>
  <c r="SN9" i="37"/>
  <c r="SO9" i="37"/>
  <c r="SP9" i="37"/>
  <c r="SQ9" i="37"/>
  <c r="SR9" i="37"/>
  <c r="SS9" i="37"/>
  <c r="ST9" i="37"/>
  <c r="SU9" i="37"/>
  <c r="SV9" i="37"/>
  <c r="SW9" i="37"/>
  <c r="SX9" i="37"/>
  <c r="SY9" i="37"/>
  <c r="SZ9" i="37"/>
  <c r="TA9" i="37"/>
  <c r="TB9" i="37"/>
  <c r="AJ10" i="37"/>
  <c r="AK10" i="37"/>
  <c r="AL10" i="37"/>
  <c r="AM10" i="37"/>
  <c r="BF10" i="37"/>
  <c r="BG10" i="37"/>
  <c r="BH10" i="37"/>
  <c r="BI10" i="37"/>
  <c r="CB10" i="37"/>
  <c r="CC10" i="37"/>
  <c r="CD10" i="37"/>
  <c r="CE10" i="37"/>
  <c r="DC10" i="37"/>
  <c r="DD10" i="37"/>
  <c r="DE10" i="37"/>
  <c r="DF10" i="37"/>
  <c r="DH10" i="37"/>
  <c r="DI10" i="37"/>
  <c r="EE10" i="37"/>
  <c r="EF10" i="37"/>
  <c r="EG10" i="37"/>
  <c r="EH10" i="37"/>
  <c r="EJ10" i="37"/>
  <c r="EK10" i="37"/>
  <c r="FG10" i="37"/>
  <c r="FH10" i="37"/>
  <c r="FI10" i="37"/>
  <c r="FJ10" i="37"/>
  <c r="FL10" i="37"/>
  <c r="FM10" i="37"/>
  <c r="GI10" i="37"/>
  <c r="GJ10" i="37"/>
  <c r="GK10" i="37"/>
  <c r="GL10" i="37"/>
  <c r="GN10" i="37"/>
  <c r="GO10" i="37"/>
  <c r="HK10" i="37"/>
  <c r="HL10" i="37"/>
  <c r="HM10" i="37"/>
  <c r="HN10" i="37"/>
  <c r="HP10" i="37"/>
  <c r="HQ10" i="37"/>
  <c r="IM10" i="37"/>
  <c r="IN10" i="37"/>
  <c r="IO10" i="37"/>
  <c r="IP10" i="37"/>
  <c r="IR10" i="37"/>
  <c r="IS10" i="37"/>
  <c r="JO10" i="37"/>
  <c r="JP10" i="37"/>
  <c r="JQ10" i="37"/>
  <c r="JR10" i="37"/>
  <c r="JT10" i="37"/>
  <c r="JU10" i="37"/>
  <c r="KQ10" i="37"/>
  <c r="KR10" i="37"/>
  <c r="KS10" i="37"/>
  <c r="KT10" i="37"/>
  <c r="KV10" i="37"/>
  <c r="KW10" i="37"/>
  <c r="LS10" i="37"/>
  <c r="LT10" i="37"/>
  <c r="LU10" i="37"/>
  <c r="LV10" i="37"/>
  <c r="LX10" i="37"/>
  <c r="LY10" i="37"/>
  <c r="MU10" i="37"/>
  <c r="MV10" i="37"/>
  <c r="MW10" i="37"/>
  <c r="MX10" i="37"/>
  <c r="MZ10" i="37"/>
  <c r="NA10" i="37"/>
  <c r="NW10" i="37"/>
  <c r="NX10" i="37"/>
  <c r="NY10" i="37"/>
  <c r="NZ10" i="37"/>
  <c r="OB10" i="37"/>
  <c r="OC10" i="37"/>
  <c r="OY10" i="37"/>
  <c r="OZ10" i="37"/>
  <c r="PA10" i="37"/>
  <c r="PB10" i="37"/>
  <c r="PD10" i="37"/>
  <c r="PE10" i="37"/>
  <c r="QA10" i="37"/>
  <c r="QB10" i="37"/>
  <c r="QC10" i="37"/>
  <c r="QD10" i="37"/>
  <c r="QF10" i="37"/>
  <c r="QG10" i="37"/>
  <c r="RC10" i="37"/>
  <c r="RD10" i="37"/>
  <c r="RE10" i="37"/>
  <c r="RF10" i="37"/>
  <c r="RH10" i="37"/>
  <c r="RI10" i="37"/>
  <c r="SE10" i="37"/>
  <c r="SF10" i="37"/>
  <c r="SI10" i="37" s="1"/>
  <c r="SG10" i="37"/>
  <c r="SH10" i="37"/>
  <c r="SJ10" i="37"/>
  <c r="SK10" i="37"/>
  <c r="SM10" i="37"/>
  <c r="SN10" i="37"/>
  <c r="SO10" i="37"/>
  <c r="SP10" i="37"/>
  <c r="SQ10" i="37"/>
  <c r="SR10" i="37"/>
  <c r="SS10" i="37"/>
  <c r="ST10" i="37"/>
  <c r="SU10" i="37"/>
  <c r="SV10" i="37"/>
  <c r="SW10" i="37"/>
  <c r="SX10" i="37"/>
  <c r="SY10" i="37"/>
  <c r="SZ10" i="37"/>
  <c r="TA10" i="37"/>
  <c r="TB10" i="37"/>
  <c r="AJ11" i="37"/>
  <c r="AK11" i="37"/>
  <c r="AL11" i="37"/>
  <c r="AM11" i="37"/>
  <c r="BF11" i="37"/>
  <c r="BG11" i="37"/>
  <c r="BH11" i="37"/>
  <c r="BI11" i="37"/>
  <c r="CB11" i="37"/>
  <c r="CC11" i="37"/>
  <c r="CD11" i="37"/>
  <c r="CE11" i="37"/>
  <c r="DC11" i="37"/>
  <c r="DD11" i="37"/>
  <c r="DG11" i="37" s="1"/>
  <c r="DE11" i="37"/>
  <c r="DF11" i="37"/>
  <c r="DH11" i="37"/>
  <c r="DI11" i="37"/>
  <c r="EE11" i="37"/>
  <c r="EF11" i="37"/>
  <c r="EG11" i="37"/>
  <c r="EH11" i="37"/>
  <c r="EJ11" i="37"/>
  <c r="EK11" i="37"/>
  <c r="FG11" i="37"/>
  <c r="FH11" i="37"/>
  <c r="FI11" i="37"/>
  <c r="FJ11" i="37"/>
  <c r="FL11" i="37"/>
  <c r="FM11" i="37"/>
  <c r="GI11" i="37"/>
  <c r="GJ11" i="37"/>
  <c r="GK11" i="37"/>
  <c r="GL11" i="37"/>
  <c r="GN11" i="37"/>
  <c r="GO11" i="37"/>
  <c r="HK11" i="37"/>
  <c r="HL11" i="37"/>
  <c r="HM11" i="37"/>
  <c r="HN11" i="37"/>
  <c r="HP11" i="37"/>
  <c r="HQ11" i="37"/>
  <c r="IM11" i="37"/>
  <c r="IN11" i="37"/>
  <c r="IO11" i="37"/>
  <c r="IP11" i="37"/>
  <c r="IR11" i="37"/>
  <c r="IS11" i="37"/>
  <c r="JO11" i="37"/>
  <c r="JP11" i="37"/>
  <c r="JQ11" i="37"/>
  <c r="JR11" i="37"/>
  <c r="JT11" i="37"/>
  <c r="JU11" i="37"/>
  <c r="KQ11" i="37"/>
  <c r="KR11" i="37"/>
  <c r="KU11" i="37" s="1"/>
  <c r="KS11" i="37"/>
  <c r="KT11" i="37"/>
  <c r="KV11" i="37"/>
  <c r="KW11" i="37"/>
  <c r="LS11" i="37"/>
  <c r="LT11" i="37"/>
  <c r="LU11" i="37"/>
  <c r="LV11" i="37"/>
  <c r="LX11" i="37"/>
  <c r="LY11" i="37"/>
  <c r="MU11" i="37"/>
  <c r="MV11" i="37"/>
  <c r="MW11" i="37"/>
  <c r="MX11" i="37"/>
  <c r="MZ11" i="37"/>
  <c r="NA11" i="37"/>
  <c r="NW11" i="37"/>
  <c r="NX11" i="37"/>
  <c r="NY11" i="37"/>
  <c r="NZ11" i="37"/>
  <c r="OB11" i="37"/>
  <c r="OC11" i="37"/>
  <c r="OY11" i="37"/>
  <c r="OZ11" i="37"/>
  <c r="PA11" i="37"/>
  <c r="PB11" i="37"/>
  <c r="PD11" i="37"/>
  <c r="PE11" i="37"/>
  <c r="QA11" i="37"/>
  <c r="QB11" i="37"/>
  <c r="QC11" i="37"/>
  <c r="QD11" i="37"/>
  <c r="QF11" i="37"/>
  <c r="QG11" i="37"/>
  <c r="RC11" i="37"/>
  <c r="RD11" i="37"/>
  <c r="RE11" i="37"/>
  <c r="RF11" i="37"/>
  <c r="RH11" i="37"/>
  <c r="RI11" i="37"/>
  <c r="SE11" i="37"/>
  <c r="SF11" i="37"/>
  <c r="SG11" i="37"/>
  <c r="SH11" i="37"/>
  <c r="SJ11" i="37"/>
  <c r="SK11" i="37"/>
  <c r="SM11" i="37"/>
  <c r="SN11" i="37"/>
  <c r="SO11" i="37"/>
  <c r="SP11" i="37"/>
  <c r="SQ11" i="37"/>
  <c r="SR11" i="37"/>
  <c r="SS11" i="37"/>
  <c r="ST11" i="37"/>
  <c r="SU11" i="37"/>
  <c r="SV11" i="37"/>
  <c r="SW11" i="37"/>
  <c r="SX11" i="37"/>
  <c r="SY11" i="37"/>
  <c r="SZ11" i="37"/>
  <c r="TA11" i="37"/>
  <c r="TB11" i="37"/>
  <c r="AJ12" i="37"/>
  <c r="AK12" i="37"/>
  <c r="AL12" i="37"/>
  <c r="AM12" i="37"/>
  <c r="BF12" i="37"/>
  <c r="BG12" i="37"/>
  <c r="BH12" i="37"/>
  <c r="BI12" i="37"/>
  <c r="CB12" i="37"/>
  <c r="CC12" i="37"/>
  <c r="CD12" i="37"/>
  <c r="CE12" i="37"/>
  <c r="DC12" i="37"/>
  <c r="DD12" i="37"/>
  <c r="DE12" i="37"/>
  <c r="DF12" i="37"/>
  <c r="DH12" i="37"/>
  <c r="DI12" i="37"/>
  <c r="EE12" i="37"/>
  <c r="EF12" i="37"/>
  <c r="EG12" i="37"/>
  <c r="EH12" i="37"/>
  <c r="EJ12" i="37"/>
  <c r="EK12" i="37"/>
  <c r="FG12" i="37"/>
  <c r="FH12" i="37"/>
  <c r="FI12" i="37"/>
  <c r="FJ12" i="37"/>
  <c r="FL12" i="37"/>
  <c r="FM12" i="37"/>
  <c r="GI12" i="37"/>
  <c r="GJ12" i="37"/>
  <c r="GK12" i="37"/>
  <c r="GL12" i="37"/>
  <c r="GN12" i="37"/>
  <c r="GO12" i="37"/>
  <c r="HK12" i="37"/>
  <c r="HL12" i="37"/>
  <c r="HM12" i="37"/>
  <c r="HN12" i="37"/>
  <c r="HP12" i="37"/>
  <c r="HQ12" i="37"/>
  <c r="IM12" i="37"/>
  <c r="IN12" i="37"/>
  <c r="IO12" i="37"/>
  <c r="IP12" i="37"/>
  <c r="IR12" i="37"/>
  <c r="IS12" i="37"/>
  <c r="JO12" i="37"/>
  <c r="JP12" i="37"/>
  <c r="JQ12" i="37"/>
  <c r="JR12" i="37"/>
  <c r="JT12" i="37"/>
  <c r="JU12" i="37"/>
  <c r="KQ12" i="37"/>
  <c r="KR12" i="37"/>
  <c r="KS12" i="37"/>
  <c r="KT12" i="37"/>
  <c r="KV12" i="37"/>
  <c r="KW12" i="37"/>
  <c r="LS12" i="37"/>
  <c r="LT12" i="37"/>
  <c r="LU12" i="37"/>
  <c r="LV12" i="37"/>
  <c r="LX12" i="37"/>
  <c r="LY12" i="37"/>
  <c r="MU12" i="37"/>
  <c r="MV12" i="37"/>
  <c r="MW12" i="37"/>
  <c r="MX12" i="37"/>
  <c r="MZ12" i="37"/>
  <c r="NA12" i="37"/>
  <c r="NW12" i="37"/>
  <c r="NX12" i="37"/>
  <c r="NY12" i="37"/>
  <c r="NZ12" i="37"/>
  <c r="OA12" i="37"/>
  <c r="OB12" i="37"/>
  <c r="OC12" i="37"/>
  <c r="OY12" i="37"/>
  <c r="OZ12" i="37"/>
  <c r="PA12" i="37"/>
  <c r="PB12" i="37"/>
  <c r="PD12" i="37"/>
  <c r="PE12" i="37"/>
  <c r="QA12" i="37"/>
  <c r="QB12" i="37"/>
  <c r="QC12" i="37"/>
  <c r="QD12" i="37"/>
  <c r="QF12" i="37"/>
  <c r="QG12" i="37"/>
  <c r="RC12" i="37"/>
  <c r="RD12" i="37"/>
  <c r="RE12" i="37"/>
  <c r="RF12" i="37"/>
  <c r="RH12" i="37"/>
  <c r="RI12" i="37"/>
  <c r="SE12" i="37"/>
  <c r="SF12" i="37"/>
  <c r="SG12" i="37"/>
  <c r="SH12" i="37"/>
  <c r="SJ12" i="37"/>
  <c r="SK12" i="37"/>
  <c r="SM12" i="37"/>
  <c r="SN12" i="37"/>
  <c r="SO12" i="37"/>
  <c r="SP12" i="37"/>
  <c r="SQ12" i="37"/>
  <c r="SR12" i="37"/>
  <c r="SS12" i="37"/>
  <c r="ST12" i="37"/>
  <c r="SU12" i="37"/>
  <c r="SV12" i="37"/>
  <c r="SW12" i="37"/>
  <c r="SX12" i="37"/>
  <c r="SY12" i="37"/>
  <c r="SZ12" i="37"/>
  <c r="TA12" i="37"/>
  <c r="TB12" i="37"/>
  <c r="AJ13" i="37"/>
  <c r="AK13" i="37"/>
  <c r="AL13" i="37"/>
  <c r="AM13" i="37"/>
  <c r="BF13" i="37"/>
  <c r="BG13" i="37"/>
  <c r="BH13" i="37"/>
  <c r="BI13" i="37"/>
  <c r="CB13" i="37"/>
  <c r="CC13" i="37"/>
  <c r="CD13" i="37"/>
  <c r="CE13" i="37"/>
  <c r="DC13" i="37"/>
  <c r="DD13" i="37"/>
  <c r="DE13" i="37"/>
  <c r="DF13" i="37"/>
  <c r="DH13" i="37"/>
  <c r="DI13" i="37"/>
  <c r="EE13" i="37"/>
  <c r="EF13" i="37"/>
  <c r="EG13" i="37"/>
  <c r="EH13" i="37"/>
  <c r="EJ13" i="37"/>
  <c r="EK13" i="37"/>
  <c r="FG13" i="37"/>
  <c r="FH13" i="37"/>
  <c r="FI13" i="37"/>
  <c r="FJ13" i="37"/>
  <c r="FL13" i="37"/>
  <c r="FM13" i="37"/>
  <c r="GI13" i="37"/>
  <c r="GJ13" i="37"/>
  <c r="GK13" i="37"/>
  <c r="GL13" i="37"/>
  <c r="GN13" i="37"/>
  <c r="GO13" i="37"/>
  <c r="HK13" i="37"/>
  <c r="HL13" i="37"/>
  <c r="HM13" i="37"/>
  <c r="HN13" i="37"/>
  <c r="HP13" i="37"/>
  <c r="HQ13" i="37"/>
  <c r="IM13" i="37"/>
  <c r="IN13" i="37"/>
  <c r="IO13" i="37"/>
  <c r="IP13" i="37"/>
  <c r="IR13" i="37"/>
  <c r="IS13" i="37"/>
  <c r="JO13" i="37"/>
  <c r="JP13" i="37"/>
  <c r="JQ13" i="37"/>
  <c r="JR13" i="37"/>
  <c r="JT13" i="37"/>
  <c r="JU13" i="37"/>
  <c r="KQ13" i="37"/>
  <c r="KR13" i="37"/>
  <c r="KS13" i="37"/>
  <c r="KT13" i="37"/>
  <c r="KV13" i="37"/>
  <c r="KW13" i="37"/>
  <c r="LS13" i="37"/>
  <c r="LT13" i="37"/>
  <c r="LU13" i="37"/>
  <c r="LV13" i="37"/>
  <c r="LX13" i="37"/>
  <c r="LY13" i="37"/>
  <c r="MU13" i="37"/>
  <c r="MV13" i="37"/>
  <c r="MW13" i="37"/>
  <c r="MX13" i="37"/>
  <c r="MZ13" i="37"/>
  <c r="NA13" i="37"/>
  <c r="NW13" i="37"/>
  <c r="NX13" i="37"/>
  <c r="NY13" i="37"/>
  <c r="NZ13" i="37"/>
  <c r="OB13" i="37"/>
  <c r="OC13" i="37"/>
  <c r="OY13" i="37"/>
  <c r="OZ13" i="37"/>
  <c r="PA13" i="37"/>
  <c r="PB13" i="37"/>
  <c r="PD13" i="37"/>
  <c r="PE13" i="37"/>
  <c r="QA13" i="37"/>
  <c r="QB13" i="37"/>
  <c r="QC13" i="37"/>
  <c r="QD13" i="37"/>
  <c r="QF13" i="37"/>
  <c r="QG13" i="37"/>
  <c r="RC13" i="37"/>
  <c r="RD13" i="37"/>
  <c r="RE13" i="37"/>
  <c r="RF13" i="37"/>
  <c r="RH13" i="37"/>
  <c r="RI13" i="37"/>
  <c r="SE13" i="37"/>
  <c r="SF13" i="37"/>
  <c r="SG13" i="37"/>
  <c r="SH13" i="37"/>
  <c r="SJ13" i="37"/>
  <c r="SK13" i="37"/>
  <c r="SM13" i="37"/>
  <c r="SN13" i="37"/>
  <c r="SO13" i="37"/>
  <c r="SP13" i="37"/>
  <c r="SQ13" i="37"/>
  <c r="SR13" i="37"/>
  <c r="SS13" i="37"/>
  <c r="ST13" i="37"/>
  <c r="SU13" i="37"/>
  <c r="SV13" i="37"/>
  <c r="SW13" i="37"/>
  <c r="SX13" i="37"/>
  <c r="SY13" i="37"/>
  <c r="SZ13" i="37"/>
  <c r="TA13" i="37"/>
  <c r="TB13" i="37"/>
  <c r="AJ14" i="37"/>
  <c r="AK14" i="37"/>
  <c r="AL14" i="37"/>
  <c r="AM14" i="37"/>
  <c r="BF14" i="37"/>
  <c r="BG14" i="37"/>
  <c r="BH14" i="37"/>
  <c r="BI14" i="37"/>
  <c r="CB14" i="37"/>
  <c r="CC14" i="37"/>
  <c r="CD14" i="37"/>
  <c r="CE14" i="37"/>
  <c r="DC14" i="37"/>
  <c r="DD14" i="37"/>
  <c r="DE14" i="37"/>
  <c r="DF14" i="37"/>
  <c r="DH14" i="37"/>
  <c r="DI14" i="37"/>
  <c r="EE14" i="37"/>
  <c r="EF14" i="37"/>
  <c r="EG14" i="37"/>
  <c r="EH14" i="37"/>
  <c r="EJ14" i="37"/>
  <c r="EK14" i="37"/>
  <c r="FG14" i="37"/>
  <c r="FH14" i="37"/>
  <c r="FI14" i="37"/>
  <c r="FJ14" i="37"/>
  <c r="FL14" i="37"/>
  <c r="FM14" i="37"/>
  <c r="GI14" i="37"/>
  <c r="GJ14" i="37"/>
  <c r="GK14" i="37"/>
  <c r="GL14" i="37"/>
  <c r="GN14" i="37"/>
  <c r="GO14" i="37"/>
  <c r="HK14" i="37"/>
  <c r="HL14" i="37"/>
  <c r="HM14" i="37"/>
  <c r="HN14" i="37"/>
  <c r="HP14" i="37"/>
  <c r="HQ14" i="37"/>
  <c r="IM14" i="37"/>
  <c r="IN14" i="37"/>
  <c r="IO14" i="37"/>
  <c r="IP14" i="37"/>
  <c r="IR14" i="37"/>
  <c r="IS14" i="37"/>
  <c r="JO14" i="37"/>
  <c r="JP14" i="37"/>
  <c r="JQ14" i="37"/>
  <c r="JR14" i="37"/>
  <c r="JT14" i="37"/>
  <c r="JU14" i="37"/>
  <c r="KQ14" i="37"/>
  <c r="KR14" i="37"/>
  <c r="KS14" i="37"/>
  <c r="KT14" i="37"/>
  <c r="KV14" i="37"/>
  <c r="KW14" i="37"/>
  <c r="LS14" i="37"/>
  <c r="LT14" i="37"/>
  <c r="LU14" i="37"/>
  <c r="LV14" i="37"/>
  <c r="LX14" i="37"/>
  <c r="LY14" i="37"/>
  <c r="MU14" i="37"/>
  <c r="MV14" i="37"/>
  <c r="MW14" i="37"/>
  <c r="MX14" i="37"/>
  <c r="MZ14" i="37"/>
  <c r="NA14" i="37"/>
  <c r="NW14" i="37"/>
  <c r="NX14" i="37"/>
  <c r="NY14" i="37"/>
  <c r="NZ14" i="37"/>
  <c r="OB14" i="37"/>
  <c r="OC14" i="37"/>
  <c r="OY14" i="37"/>
  <c r="OZ14" i="37"/>
  <c r="PA14" i="37"/>
  <c r="PB14" i="37"/>
  <c r="PD14" i="37"/>
  <c r="PE14" i="37"/>
  <c r="QA14" i="37"/>
  <c r="QB14" i="37"/>
  <c r="QC14" i="37"/>
  <c r="QD14" i="37"/>
  <c r="QF14" i="37"/>
  <c r="QG14" i="37"/>
  <c r="RC14" i="37"/>
  <c r="RD14" i="37"/>
  <c r="RE14" i="37"/>
  <c r="RF14" i="37"/>
  <c r="RH14" i="37"/>
  <c r="RI14" i="37"/>
  <c r="SE14" i="37"/>
  <c r="SF14" i="37"/>
  <c r="SG14" i="37"/>
  <c r="SH14" i="37"/>
  <c r="SJ14" i="37"/>
  <c r="SK14" i="37"/>
  <c r="SM14" i="37"/>
  <c r="SN14" i="37"/>
  <c r="SO14" i="37"/>
  <c r="SP14" i="37"/>
  <c r="SQ14" i="37"/>
  <c r="SR14" i="37"/>
  <c r="SS14" i="37"/>
  <c r="ST14" i="37"/>
  <c r="SU14" i="37"/>
  <c r="SV14" i="37"/>
  <c r="SW14" i="37"/>
  <c r="SX14" i="37"/>
  <c r="SY14" i="37"/>
  <c r="SZ14" i="37"/>
  <c r="TA14" i="37"/>
  <c r="TB14" i="37"/>
  <c r="AJ15" i="37"/>
  <c r="AK15" i="37"/>
  <c r="AL15" i="37"/>
  <c r="AM15" i="37"/>
  <c r="BF15" i="37"/>
  <c r="BG15" i="37"/>
  <c r="BH15" i="37"/>
  <c r="BI15" i="37"/>
  <c r="CB15" i="37"/>
  <c r="CC15" i="37"/>
  <c r="CD15" i="37"/>
  <c r="CE15" i="37"/>
  <c r="CF15" i="37" s="1"/>
  <c r="DC15" i="37"/>
  <c r="DD15" i="37"/>
  <c r="DE15" i="37"/>
  <c r="DF15" i="37"/>
  <c r="DH15" i="37"/>
  <c r="DI15" i="37"/>
  <c r="EE15" i="37"/>
  <c r="EF15" i="37"/>
  <c r="EG15" i="37"/>
  <c r="EH15" i="37"/>
  <c r="EJ15" i="37"/>
  <c r="EK15" i="37"/>
  <c r="FG15" i="37"/>
  <c r="FH15" i="37"/>
  <c r="FI15" i="37"/>
  <c r="FJ15" i="37"/>
  <c r="FL15" i="37"/>
  <c r="FM15" i="37"/>
  <c r="GI15" i="37"/>
  <c r="GJ15" i="37"/>
  <c r="GK15" i="37"/>
  <c r="GL15" i="37"/>
  <c r="GN15" i="37"/>
  <c r="GO15" i="37"/>
  <c r="HK15" i="37"/>
  <c r="HL15" i="37"/>
  <c r="HM15" i="37"/>
  <c r="HN15" i="37"/>
  <c r="HP15" i="37"/>
  <c r="HQ15" i="37"/>
  <c r="IM15" i="37"/>
  <c r="IN15" i="37"/>
  <c r="IQ15" i="37" s="1"/>
  <c r="IO15" i="37"/>
  <c r="IP15" i="37"/>
  <c r="IR15" i="37"/>
  <c r="IS15" i="37"/>
  <c r="JO15" i="37"/>
  <c r="JP15" i="37"/>
  <c r="JS15" i="37" s="1"/>
  <c r="JQ15" i="37"/>
  <c r="JR15" i="37"/>
  <c r="JT15" i="37"/>
  <c r="JU15" i="37"/>
  <c r="KQ15" i="37"/>
  <c r="KR15" i="37"/>
  <c r="KS15" i="37"/>
  <c r="KT15" i="37"/>
  <c r="KV15" i="37"/>
  <c r="KW15" i="37"/>
  <c r="LS15" i="37"/>
  <c r="LT15" i="37"/>
  <c r="LU15" i="37"/>
  <c r="LV15" i="37"/>
  <c r="LX15" i="37"/>
  <c r="LY15" i="37"/>
  <c r="MU15" i="37"/>
  <c r="MV15" i="37"/>
  <c r="MW15" i="37"/>
  <c r="MX15" i="37"/>
  <c r="MZ15" i="37"/>
  <c r="NA15" i="37"/>
  <c r="NW15" i="37"/>
  <c r="NX15" i="37"/>
  <c r="NY15" i="37"/>
  <c r="NZ15" i="37"/>
  <c r="OB15" i="37"/>
  <c r="OC15" i="37"/>
  <c r="OY15" i="37"/>
  <c r="OZ15" i="37"/>
  <c r="PA15" i="37"/>
  <c r="PB15" i="37"/>
  <c r="PD15" i="37"/>
  <c r="PE15" i="37"/>
  <c r="QA15" i="37"/>
  <c r="QB15" i="37"/>
  <c r="QC15" i="37"/>
  <c r="QD15" i="37"/>
  <c r="QF15" i="37"/>
  <c r="QG15" i="37"/>
  <c r="RC15" i="37"/>
  <c r="RD15" i="37"/>
  <c r="RG15" i="37" s="1"/>
  <c r="RE15" i="37"/>
  <c r="RF15" i="37"/>
  <c r="RH15" i="37"/>
  <c r="RI15" i="37"/>
  <c r="SE15" i="37"/>
  <c r="SF15" i="37"/>
  <c r="SG15" i="37"/>
  <c r="SH15" i="37"/>
  <c r="SJ15" i="37"/>
  <c r="SK15" i="37"/>
  <c r="SM15" i="37"/>
  <c r="SN15" i="37"/>
  <c r="SO15" i="37"/>
  <c r="SP15" i="37"/>
  <c r="SQ15" i="37"/>
  <c r="SR15" i="37"/>
  <c r="SS15" i="37"/>
  <c r="ST15" i="37"/>
  <c r="SU15" i="37"/>
  <c r="SV15" i="37"/>
  <c r="SW15" i="37"/>
  <c r="SX15" i="37"/>
  <c r="SY15" i="37"/>
  <c r="SZ15" i="37"/>
  <c r="TA15" i="37"/>
  <c r="TB15" i="37"/>
  <c r="AJ16" i="37"/>
  <c r="AK16" i="37"/>
  <c r="AL16" i="37"/>
  <c r="AM16" i="37"/>
  <c r="BF16" i="37"/>
  <c r="BG16" i="37"/>
  <c r="BH16" i="37"/>
  <c r="BI16" i="37"/>
  <c r="CB16" i="37"/>
  <c r="CC16" i="37"/>
  <c r="CD16" i="37"/>
  <c r="CE16" i="37"/>
  <c r="DC16" i="37"/>
  <c r="DD16" i="37"/>
  <c r="DE16" i="37"/>
  <c r="DF16" i="37"/>
  <c r="DH16" i="37"/>
  <c r="DI16" i="37"/>
  <c r="EE16" i="37"/>
  <c r="EF16" i="37"/>
  <c r="EG16" i="37"/>
  <c r="EH16" i="37"/>
  <c r="EJ16" i="37"/>
  <c r="EK16" i="37"/>
  <c r="FG16" i="37"/>
  <c r="FH16" i="37"/>
  <c r="FI16" i="37"/>
  <c r="FJ16" i="37"/>
  <c r="FL16" i="37"/>
  <c r="FM16" i="37"/>
  <c r="GI16" i="37"/>
  <c r="GJ16" i="37"/>
  <c r="GK16" i="37"/>
  <c r="GL16" i="37"/>
  <c r="GN16" i="37"/>
  <c r="GO16" i="37"/>
  <c r="HK16" i="37"/>
  <c r="HL16" i="37"/>
  <c r="HM16" i="37"/>
  <c r="HN16" i="37"/>
  <c r="HP16" i="37"/>
  <c r="HQ16" i="37"/>
  <c r="IM16" i="37"/>
  <c r="IN16" i="37"/>
  <c r="IO16" i="37"/>
  <c r="IP16" i="37"/>
  <c r="IR16" i="37"/>
  <c r="IS16" i="37"/>
  <c r="JO16" i="37"/>
  <c r="JP16" i="37"/>
  <c r="JQ16" i="37"/>
  <c r="JR16" i="37"/>
  <c r="JT16" i="37"/>
  <c r="JU16" i="37"/>
  <c r="KQ16" i="37"/>
  <c r="KR16" i="37"/>
  <c r="KS16" i="37"/>
  <c r="KT16" i="37"/>
  <c r="KV16" i="37"/>
  <c r="KW16" i="37"/>
  <c r="LS16" i="37"/>
  <c r="LT16" i="37"/>
  <c r="LU16" i="37"/>
  <c r="LV16" i="37"/>
  <c r="LX16" i="37"/>
  <c r="LY16" i="37"/>
  <c r="MU16" i="37"/>
  <c r="MV16" i="37"/>
  <c r="MW16" i="37"/>
  <c r="MX16" i="37"/>
  <c r="MZ16" i="37"/>
  <c r="NA16" i="37"/>
  <c r="NW16" i="37"/>
  <c r="NX16" i="37"/>
  <c r="NY16" i="37"/>
  <c r="NZ16" i="37"/>
  <c r="OB16" i="37"/>
  <c r="OC16" i="37"/>
  <c r="OY16" i="37"/>
  <c r="OZ16" i="37"/>
  <c r="PA16" i="37"/>
  <c r="PB16" i="37"/>
  <c r="PD16" i="37"/>
  <c r="PE16" i="37"/>
  <c r="QA16" i="37"/>
  <c r="QB16" i="37"/>
  <c r="QC16" i="37"/>
  <c r="QD16" i="37"/>
  <c r="QF16" i="37"/>
  <c r="QG16" i="37"/>
  <c r="RC16" i="37"/>
  <c r="RD16" i="37"/>
  <c r="RE16" i="37"/>
  <c r="RF16" i="37"/>
  <c r="RH16" i="37"/>
  <c r="RI16" i="37"/>
  <c r="SE16" i="37"/>
  <c r="SF16" i="37"/>
  <c r="SG16" i="37"/>
  <c r="SH16" i="37"/>
  <c r="SJ16" i="37"/>
  <c r="SK16" i="37"/>
  <c r="SM16" i="37"/>
  <c r="SN16" i="37"/>
  <c r="SO16" i="37"/>
  <c r="SP16" i="37"/>
  <c r="SQ16" i="37"/>
  <c r="SR16" i="37"/>
  <c r="SS16" i="37"/>
  <c r="ST16" i="37"/>
  <c r="SU16" i="37"/>
  <c r="SV16" i="37"/>
  <c r="SW16" i="37"/>
  <c r="SX16" i="37"/>
  <c r="SY16" i="37"/>
  <c r="SZ16" i="37"/>
  <c r="TA16" i="37"/>
  <c r="TB16" i="37"/>
  <c r="AJ17" i="37"/>
  <c r="AK17" i="37"/>
  <c r="AL17" i="37"/>
  <c r="AM17" i="37"/>
  <c r="BF17" i="37"/>
  <c r="BG17" i="37"/>
  <c r="BH17" i="37"/>
  <c r="BI17" i="37"/>
  <c r="CB17" i="37"/>
  <c r="CC17" i="37"/>
  <c r="CD17" i="37"/>
  <c r="CE17" i="37"/>
  <c r="DC17" i="37"/>
  <c r="DD17" i="37"/>
  <c r="DE17" i="37"/>
  <c r="DF17" i="37"/>
  <c r="DH17" i="37"/>
  <c r="DI17" i="37"/>
  <c r="EE17" i="37"/>
  <c r="EF17" i="37"/>
  <c r="EG17" i="37"/>
  <c r="EH17" i="37"/>
  <c r="EJ17" i="37"/>
  <c r="EK17" i="37"/>
  <c r="FG17" i="37"/>
  <c r="FH17" i="37"/>
  <c r="FI17" i="37"/>
  <c r="FJ17" i="37"/>
  <c r="FL17" i="37"/>
  <c r="FM17" i="37"/>
  <c r="GI17" i="37"/>
  <c r="GJ17" i="37"/>
  <c r="GK17" i="37"/>
  <c r="GL17" i="37"/>
  <c r="GN17" i="37"/>
  <c r="GO17" i="37"/>
  <c r="HK17" i="37"/>
  <c r="HL17" i="37"/>
  <c r="HM17" i="37"/>
  <c r="HN17" i="37"/>
  <c r="HP17" i="37"/>
  <c r="HQ17" i="37"/>
  <c r="IM17" i="37"/>
  <c r="IN17" i="37"/>
  <c r="IO17" i="37"/>
  <c r="IP17" i="37"/>
  <c r="IR17" i="37"/>
  <c r="IS17" i="37"/>
  <c r="JO17" i="37"/>
  <c r="JP17" i="37"/>
  <c r="JQ17" i="37"/>
  <c r="JR17" i="37"/>
  <c r="JT17" i="37"/>
  <c r="JU17" i="37"/>
  <c r="KQ17" i="37"/>
  <c r="KR17" i="37"/>
  <c r="KS17" i="37"/>
  <c r="KT17" i="37"/>
  <c r="KV17" i="37"/>
  <c r="KW17" i="37"/>
  <c r="LS17" i="37"/>
  <c r="LT17" i="37"/>
  <c r="LU17" i="37"/>
  <c r="LV17" i="37"/>
  <c r="LX17" i="37"/>
  <c r="LY17" i="37"/>
  <c r="MU17" i="37"/>
  <c r="MV17" i="37"/>
  <c r="MW17" i="37"/>
  <c r="MX17" i="37"/>
  <c r="MZ17" i="37"/>
  <c r="NA17" i="37"/>
  <c r="NW17" i="37"/>
  <c r="NX17" i="37"/>
  <c r="NY17" i="37"/>
  <c r="NZ17" i="37"/>
  <c r="OB17" i="37"/>
  <c r="OC17" i="37"/>
  <c r="OY17" i="37"/>
  <c r="OZ17" i="37"/>
  <c r="PA17" i="37"/>
  <c r="PB17" i="37"/>
  <c r="PD17" i="37"/>
  <c r="PE17" i="37"/>
  <c r="QA17" i="37"/>
  <c r="QB17" i="37"/>
  <c r="QE17" i="37" s="1"/>
  <c r="QC17" i="37"/>
  <c r="QD17" i="37"/>
  <c r="QF17" i="37"/>
  <c r="QG17" i="37"/>
  <c r="RC17" i="37"/>
  <c r="RD17" i="37"/>
  <c r="RE17" i="37"/>
  <c r="RF17" i="37"/>
  <c r="RH17" i="37"/>
  <c r="RI17" i="37"/>
  <c r="SE17" i="37"/>
  <c r="SF17" i="37"/>
  <c r="SG17" i="37"/>
  <c r="SH17" i="37"/>
  <c r="SJ17" i="37"/>
  <c r="SK17" i="37"/>
  <c r="SM17" i="37"/>
  <c r="SN17" i="37"/>
  <c r="SO17" i="37"/>
  <c r="SP17" i="37"/>
  <c r="SQ17" i="37"/>
  <c r="SR17" i="37"/>
  <c r="SS17" i="37"/>
  <c r="ST17" i="37"/>
  <c r="SU17" i="37"/>
  <c r="SV17" i="37"/>
  <c r="SW17" i="37"/>
  <c r="SX17" i="37"/>
  <c r="SY17" i="37"/>
  <c r="SZ17" i="37"/>
  <c r="TA17" i="37"/>
  <c r="TB17" i="37"/>
  <c r="AJ18" i="37"/>
  <c r="AK18" i="37"/>
  <c r="AL18" i="37"/>
  <c r="AM18" i="37"/>
  <c r="BF18" i="37"/>
  <c r="BG18" i="37"/>
  <c r="BH18" i="37"/>
  <c r="BI18" i="37"/>
  <c r="CB18" i="37"/>
  <c r="CC18" i="37"/>
  <c r="CD18" i="37"/>
  <c r="CE18" i="37"/>
  <c r="DC18" i="37"/>
  <c r="DD18" i="37"/>
  <c r="DE18" i="37"/>
  <c r="DF18" i="37"/>
  <c r="DH18" i="37"/>
  <c r="DI18" i="37"/>
  <c r="EE18" i="37"/>
  <c r="EF18" i="37"/>
  <c r="EG18" i="37"/>
  <c r="EH18" i="37"/>
  <c r="EJ18" i="37"/>
  <c r="EK18" i="37"/>
  <c r="FG18" i="37"/>
  <c r="FH18" i="37"/>
  <c r="FI18" i="37"/>
  <c r="FJ18" i="37"/>
  <c r="FL18" i="37"/>
  <c r="FM18" i="37"/>
  <c r="GI18" i="37"/>
  <c r="GJ18" i="37"/>
  <c r="GK18" i="37"/>
  <c r="GL18" i="37"/>
  <c r="GN18" i="37"/>
  <c r="GO18" i="37"/>
  <c r="HK18" i="37"/>
  <c r="HL18" i="37"/>
  <c r="HM18" i="37"/>
  <c r="HN18" i="37"/>
  <c r="HP18" i="37"/>
  <c r="HQ18" i="37"/>
  <c r="IM18" i="37"/>
  <c r="IN18" i="37"/>
  <c r="IO18" i="37"/>
  <c r="IP18" i="37"/>
  <c r="IR18" i="37"/>
  <c r="IS18" i="37"/>
  <c r="JO18" i="37"/>
  <c r="JP18" i="37"/>
  <c r="JQ18" i="37"/>
  <c r="JR18" i="37"/>
  <c r="JT18" i="37"/>
  <c r="JU18" i="37"/>
  <c r="KQ18" i="37"/>
  <c r="KR18" i="37"/>
  <c r="KS18" i="37"/>
  <c r="KU18" i="37" s="1"/>
  <c r="KT18" i="37"/>
  <c r="KV18" i="37"/>
  <c r="KW18" i="37"/>
  <c r="LS18" i="37"/>
  <c r="LT18" i="37"/>
  <c r="LU18" i="37"/>
  <c r="LV18" i="37"/>
  <c r="LX18" i="37"/>
  <c r="LY18" i="37"/>
  <c r="MU18" i="37"/>
  <c r="MV18" i="37"/>
  <c r="MW18" i="37"/>
  <c r="MX18" i="37"/>
  <c r="MZ18" i="37"/>
  <c r="NA18" i="37"/>
  <c r="NW18" i="37"/>
  <c r="NX18" i="37"/>
  <c r="NY18" i="37"/>
  <c r="NZ18" i="37"/>
  <c r="OB18" i="37"/>
  <c r="OC18" i="37"/>
  <c r="OY18" i="37"/>
  <c r="OZ18" i="37"/>
  <c r="PA18" i="37"/>
  <c r="PB18" i="37"/>
  <c r="PD18" i="37"/>
  <c r="PE18" i="37"/>
  <c r="QA18" i="37"/>
  <c r="QB18" i="37"/>
  <c r="QC18" i="37"/>
  <c r="QD18" i="37"/>
  <c r="QF18" i="37"/>
  <c r="QG18" i="37"/>
  <c r="RC18" i="37"/>
  <c r="RD18" i="37"/>
  <c r="RE18" i="37"/>
  <c r="RF18" i="37"/>
  <c r="RH18" i="37"/>
  <c r="RI18" i="37"/>
  <c r="SE18" i="37"/>
  <c r="SF18" i="37"/>
  <c r="SG18" i="37"/>
  <c r="SH18" i="37"/>
  <c r="SJ18" i="37"/>
  <c r="SK18" i="37"/>
  <c r="SM18" i="37"/>
  <c r="SN18" i="37"/>
  <c r="SO18" i="37"/>
  <c r="SP18" i="37"/>
  <c r="SQ18" i="37"/>
  <c r="SR18" i="37"/>
  <c r="SS18" i="37"/>
  <c r="ST18" i="37"/>
  <c r="SU18" i="37"/>
  <c r="SV18" i="37"/>
  <c r="SW18" i="37"/>
  <c r="SX18" i="37"/>
  <c r="SY18" i="37"/>
  <c r="SZ18" i="37"/>
  <c r="TA18" i="37"/>
  <c r="TB18" i="37"/>
  <c r="AJ19" i="37"/>
  <c r="AK19" i="37"/>
  <c r="AL19" i="37"/>
  <c r="AM19" i="37"/>
  <c r="BF19" i="37"/>
  <c r="BG19" i="37"/>
  <c r="BH19" i="37"/>
  <c r="BI19" i="37"/>
  <c r="CB19" i="37"/>
  <c r="CC19" i="37"/>
  <c r="CD19" i="37"/>
  <c r="CE19" i="37"/>
  <c r="DC19" i="37"/>
  <c r="DD19" i="37"/>
  <c r="DE19" i="37"/>
  <c r="DF19" i="37"/>
  <c r="DH19" i="37"/>
  <c r="DI19" i="37"/>
  <c r="EE19" i="37"/>
  <c r="EF19" i="37"/>
  <c r="EG19" i="37"/>
  <c r="EH19" i="37"/>
  <c r="EJ19" i="37"/>
  <c r="EK19" i="37"/>
  <c r="FG19" i="37"/>
  <c r="FH19" i="37"/>
  <c r="FI19" i="37"/>
  <c r="FJ19" i="37"/>
  <c r="FL19" i="37"/>
  <c r="FM19" i="37"/>
  <c r="GI19" i="37"/>
  <c r="GJ19" i="37"/>
  <c r="GK19" i="37"/>
  <c r="GL19" i="37"/>
  <c r="GN19" i="37"/>
  <c r="GO19" i="37"/>
  <c r="HK19" i="37"/>
  <c r="HL19" i="37"/>
  <c r="HM19" i="37"/>
  <c r="HN19" i="37"/>
  <c r="HP19" i="37"/>
  <c r="HQ19" i="37"/>
  <c r="IM19" i="37"/>
  <c r="IN19" i="37"/>
  <c r="IO19" i="37"/>
  <c r="IP19" i="37"/>
  <c r="IR19" i="37"/>
  <c r="IS19" i="37"/>
  <c r="JO19" i="37"/>
  <c r="JP19" i="37"/>
  <c r="JQ19" i="37"/>
  <c r="JR19" i="37"/>
  <c r="JT19" i="37"/>
  <c r="JU19" i="37"/>
  <c r="KQ19" i="37"/>
  <c r="KR19" i="37"/>
  <c r="KS19" i="37"/>
  <c r="KT19" i="37"/>
  <c r="KV19" i="37"/>
  <c r="KW19" i="37"/>
  <c r="LS19" i="37"/>
  <c r="LT19" i="37"/>
  <c r="LU19" i="37"/>
  <c r="LV19" i="37"/>
  <c r="LX19" i="37"/>
  <c r="LY19" i="37"/>
  <c r="MU19" i="37"/>
  <c r="MV19" i="37"/>
  <c r="MW19" i="37"/>
  <c r="MX19" i="37"/>
  <c r="MZ19" i="37"/>
  <c r="NA19" i="37"/>
  <c r="NW19" i="37"/>
  <c r="NX19" i="37"/>
  <c r="NY19" i="37"/>
  <c r="NZ19" i="37"/>
  <c r="OB19" i="37"/>
  <c r="OC19" i="37"/>
  <c r="OY19" i="37"/>
  <c r="OZ19" i="37"/>
  <c r="PA19" i="37"/>
  <c r="PB19" i="37"/>
  <c r="PD19" i="37"/>
  <c r="PE19" i="37"/>
  <c r="QA19" i="37"/>
  <c r="QB19" i="37"/>
  <c r="QC19" i="37"/>
  <c r="QD19" i="37"/>
  <c r="QF19" i="37"/>
  <c r="QG19" i="37"/>
  <c r="RC19" i="37"/>
  <c r="RD19" i="37"/>
  <c r="RE19" i="37"/>
  <c r="RF19" i="37"/>
  <c r="RH19" i="37"/>
  <c r="RI19" i="37"/>
  <c r="SE19" i="37"/>
  <c r="SF19" i="37"/>
  <c r="SG19" i="37"/>
  <c r="SH19" i="37"/>
  <c r="SJ19" i="37"/>
  <c r="SK19" i="37"/>
  <c r="SM19" i="37"/>
  <c r="SN19" i="37"/>
  <c r="SO19" i="37"/>
  <c r="SP19" i="37"/>
  <c r="SQ19" i="37"/>
  <c r="SR19" i="37"/>
  <c r="SS19" i="37"/>
  <c r="ST19" i="37"/>
  <c r="SU19" i="37"/>
  <c r="SV19" i="37"/>
  <c r="SW19" i="37"/>
  <c r="SX19" i="37"/>
  <c r="SY19" i="37"/>
  <c r="SZ19" i="37"/>
  <c r="TA19" i="37"/>
  <c r="TB19" i="37"/>
  <c r="AJ20" i="37"/>
  <c r="AK20" i="37"/>
  <c r="AL20" i="37"/>
  <c r="AM20" i="37"/>
  <c r="BF20" i="37"/>
  <c r="BG20" i="37"/>
  <c r="BH20" i="37"/>
  <c r="BI20" i="37"/>
  <c r="CB20" i="37"/>
  <c r="CC20" i="37"/>
  <c r="CD20" i="37"/>
  <c r="CE20" i="37"/>
  <c r="DC20" i="37"/>
  <c r="DD20" i="37"/>
  <c r="DE20" i="37"/>
  <c r="DF20" i="37"/>
  <c r="DH20" i="37"/>
  <c r="DI20" i="37"/>
  <c r="EE20" i="37"/>
  <c r="EF20" i="37"/>
  <c r="EG20" i="37"/>
  <c r="EH20" i="37"/>
  <c r="EJ20" i="37"/>
  <c r="EK20" i="37"/>
  <c r="FG20" i="37"/>
  <c r="FH20" i="37"/>
  <c r="FI20" i="37"/>
  <c r="FJ20" i="37"/>
  <c r="FL20" i="37"/>
  <c r="FM20" i="37"/>
  <c r="GI20" i="37"/>
  <c r="GJ20" i="37"/>
  <c r="GK20" i="37"/>
  <c r="GL20" i="37"/>
  <c r="GN20" i="37"/>
  <c r="GO20" i="37"/>
  <c r="HK20" i="37"/>
  <c r="HL20" i="37"/>
  <c r="HM20" i="37"/>
  <c r="HN20" i="37"/>
  <c r="HP20" i="37"/>
  <c r="HQ20" i="37"/>
  <c r="IM20" i="37"/>
  <c r="IN20" i="37"/>
  <c r="IO20" i="37"/>
  <c r="IP20" i="37"/>
  <c r="IR20" i="37"/>
  <c r="IS20" i="37"/>
  <c r="JO20" i="37"/>
  <c r="JP20" i="37"/>
  <c r="JQ20" i="37"/>
  <c r="JS20" i="37" s="1"/>
  <c r="JR20" i="37"/>
  <c r="JT20" i="37"/>
  <c r="JU20" i="37"/>
  <c r="KQ20" i="37"/>
  <c r="KR20" i="37"/>
  <c r="KS20" i="37"/>
  <c r="KT20" i="37"/>
  <c r="KV20" i="37"/>
  <c r="KW20" i="37"/>
  <c r="LS20" i="37"/>
  <c r="LT20" i="37"/>
  <c r="LU20" i="37"/>
  <c r="LV20" i="37"/>
  <c r="LW20" i="37"/>
  <c r="LX20" i="37"/>
  <c r="LY20" i="37"/>
  <c r="MU20" i="37"/>
  <c r="MV20" i="37"/>
  <c r="MY20" i="37" s="1"/>
  <c r="MW20" i="37"/>
  <c r="MX20" i="37"/>
  <c r="MZ20" i="37"/>
  <c r="NA20" i="37"/>
  <c r="NW20" i="37"/>
  <c r="NX20" i="37"/>
  <c r="NY20" i="37"/>
  <c r="OA20" i="37" s="1"/>
  <c r="NZ20" i="37"/>
  <c r="OB20" i="37"/>
  <c r="OC20" i="37"/>
  <c r="OY20" i="37"/>
  <c r="OZ20" i="37"/>
  <c r="PA20" i="37"/>
  <c r="PB20" i="37"/>
  <c r="PD20" i="37"/>
  <c r="PE20" i="37"/>
  <c r="QA20" i="37"/>
  <c r="QB20" i="37"/>
  <c r="QC20" i="37"/>
  <c r="QD20" i="37"/>
  <c r="QF20" i="37"/>
  <c r="QG20" i="37"/>
  <c r="RC20" i="37"/>
  <c r="RD20" i="37"/>
  <c r="RE20" i="37"/>
  <c r="RF20" i="37"/>
  <c r="RH20" i="37"/>
  <c r="RI20" i="37"/>
  <c r="SE20" i="37"/>
  <c r="SF20" i="37"/>
  <c r="SG20" i="37"/>
  <c r="SH20" i="37"/>
  <c r="SJ20" i="37"/>
  <c r="SK20" i="37"/>
  <c r="SM20" i="37"/>
  <c r="SN20" i="37"/>
  <c r="SO20" i="37"/>
  <c r="SP20" i="37"/>
  <c r="SQ20" i="37"/>
  <c r="SR20" i="37"/>
  <c r="SS20" i="37"/>
  <c r="ST20" i="37"/>
  <c r="SU20" i="37"/>
  <c r="SV20" i="37"/>
  <c r="SW20" i="37"/>
  <c r="SX20" i="37"/>
  <c r="SY20" i="37"/>
  <c r="SZ20" i="37"/>
  <c r="TA20" i="37"/>
  <c r="TB20" i="37"/>
  <c r="AJ21" i="37"/>
  <c r="AK21" i="37"/>
  <c r="AL21" i="37"/>
  <c r="AM21" i="37"/>
  <c r="BF21" i="37"/>
  <c r="BG21" i="37"/>
  <c r="BH21" i="37"/>
  <c r="BI21" i="37"/>
  <c r="CB21" i="37"/>
  <c r="CC21" i="37"/>
  <c r="CD21" i="37"/>
  <c r="CE21" i="37"/>
  <c r="DC21" i="37"/>
  <c r="DD21" i="37"/>
  <c r="DE21" i="37"/>
  <c r="DF21" i="37"/>
  <c r="DH21" i="37"/>
  <c r="DI21" i="37"/>
  <c r="EE21" i="37"/>
  <c r="EF21" i="37"/>
  <c r="EG21" i="37"/>
  <c r="EH21" i="37"/>
  <c r="EJ21" i="37"/>
  <c r="EK21" i="37"/>
  <c r="FG21" i="37"/>
  <c r="FH21" i="37"/>
  <c r="FI21" i="37"/>
  <c r="FJ21" i="37"/>
  <c r="FL21" i="37"/>
  <c r="FM21" i="37"/>
  <c r="GI21" i="37"/>
  <c r="GJ21" i="37"/>
  <c r="GK21" i="37"/>
  <c r="GM21" i="37" s="1"/>
  <c r="GL21" i="37"/>
  <c r="GN21" i="37"/>
  <c r="GO21" i="37"/>
  <c r="HK21" i="37"/>
  <c r="HL21" i="37"/>
  <c r="HM21" i="37"/>
  <c r="HN21" i="37"/>
  <c r="HP21" i="37"/>
  <c r="HQ21" i="37"/>
  <c r="IM21" i="37"/>
  <c r="IN21" i="37"/>
  <c r="IO21" i="37"/>
  <c r="IP21" i="37"/>
  <c r="IQ21" i="37"/>
  <c r="IR21" i="37"/>
  <c r="IS21" i="37"/>
  <c r="JO21" i="37"/>
  <c r="JP21" i="37"/>
  <c r="JQ21" i="37"/>
  <c r="JR21" i="37"/>
  <c r="JT21" i="37"/>
  <c r="JU21" i="37"/>
  <c r="KQ21" i="37"/>
  <c r="KR21" i="37"/>
  <c r="KS21" i="37"/>
  <c r="KT21" i="37"/>
  <c r="KV21" i="37"/>
  <c r="KW21" i="37"/>
  <c r="LS21" i="37"/>
  <c r="LT21" i="37"/>
  <c r="LU21" i="37"/>
  <c r="LV21" i="37"/>
  <c r="LX21" i="37"/>
  <c r="LY21" i="37"/>
  <c r="MU21" i="37"/>
  <c r="MV21" i="37"/>
  <c r="MW21" i="37"/>
  <c r="MX21" i="37"/>
  <c r="MZ21" i="37"/>
  <c r="NA21" i="37"/>
  <c r="NW21" i="37"/>
  <c r="NX21" i="37"/>
  <c r="NY21" i="37"/>
  <c r="NZ21" i="37"/>
  <c r="OB21" i="37"/>
  <c r="OC21" i="37"/>
  <c r="OY21" i="37"/>
  <c r="OZ21" i="37"/>
  <c r="PC21" i="37" s="1"/>
  <c r="PA21" i="37"/>
  <c r="PB21" i="37"/>
  <c r="PD21" i="37"/>
  <c r="PE21" i="37"/>
  <c r="QA21" i="37"/>
  <c r="QB21" i="37"/>
  <c r="QC21" i="37"/>
  <c r="QD21" i="37"/>
  <c r="QF21" i="37"/>
  <c r="QG21" i="37"/>
  <c r="RC21" i="37"/>
  <c r="RD21" i="37"/>
  <c r="RG21" i="37" s="1"/>
  <c r="RE21" i="37"/>
  <c r="RF21" i="37"/>
  <c r="RH21" i="37"/>
  <c r="RI21" i="37"/>
  <c r="SE21" i="37"/>
  <c r="SF21" i="37"/>
  <c r="SG21" i="37"/>
  <c r="SH21" i="37"/>
  <c r="SJ21" i="37"/>
  <c r="SK21" i="37"/>
  <c r="SM21" i="37"/>
  <c r="SN21" i="37"/>
  <c r="SO21" i="37"/>
  <c r="SP21" i="37"/>
  <c r="SQ21" i="37"/>
  <c r="SR21" i="37"/>
  <c r="SS21" i="37"/>
  <c r="ST21" i="37"/>
  <c r="SU21" i="37"/>
  <c r="SV21" i="37"/>
  <c r="SW21" i="37"/>
  <c r="SX21" i="37"/>
  <c r="SY21" i="37"/>
  <c r="SZ21" i="37"/>
  <c r="TA21" i="37"/>
  <c r="TB21" i="37"/>
  <c r="AJ22" i="37"/>
  <c r="AK22" i="37"/>
  <c r="AL22" i="37"/>
  <c r="AM22" i="37"/>
  <c r="BF22" i="37"/>
  <c r="BG22" i="37"/>
  <c r="BH22" i="37"/>
  <c r="BI22" i="37"/>
  <c r="CB22" i="37"/>
  <c r="CC22" i="37"/>
  <c r="CD22" i="37"/>
  <c r="CE22" i="37"/>
  <c r="DC22" i="37"/>
  <c r="DD22" i="37"/>
  <c r="DE22" i="37"/>
  <c r="DF22" i="37"/>
  <c r="DH22" i="37"/>
  <c r="DI22" i="37"/>
  <c r="EE22" i="37"/>
  <c r="EF22" i="37"/>
  <c r="EG22" i="37"/>
  <c r="EH22" i="37"/>
  <c r="EJ22" i="37"/>
  <c r="EK22" i="37"/>
  <c r="FG22" i="37"/>
  <c r="FH22" i="37"/>
  <c r="FI22" i="37"/>
  <c r="FJ22" i="37"/>
  <c r="FL22" i="37"/>
  <c r="FM22" i="37"/>
  <c r="GI22" i="37"/>
  <c r="GJ22" i="37"/>
  <c r="GK22" i="37"/>
  <c r="GL22" i="37"/>
  <c r="GN22" i="37"/>
  <c r="GO22" i="37"/>
  <c r="HK22" i="37"/>
  <c r="HL22" i="37"/>
  <c r="HM22" i="37"/>
  <c r="HN22" i="37"/>
  <c r="HP22" i="37"/>
  <c r="HQ22" i="37"/>
  <c r="IM22" i="37"/>
  <c r="IN22" i="37"/>
  <c r="IO22" i="37"/>
  <c r="IP22" i="37"/>
  <c r="IR22" i="37"/>
  <c r="IS22" i="37"/>
  <c r="JO22" i="37"/>
  <c r="JP22" i="37"/>
  <c r="JQ22" i="37"/>
  <c r="JR22" i="37"/>
  <c r="JT22" i="37"/>
  <c r="JU22" i="37"/>
  <c r="KQ22" i="37"/>
  <c r="KR22" i="37"/>
  <c r="KS22" i="37"/>
  <c r="KT22" i="37"/>
  <c r="KV22" i="37"/>
  <c r="KW22" i="37"/>
  <c r="LS22" i="37"/>
  <c r="LT22" i="37"/>
  <c r="LU22" i="37"/>
  <c r="LV22" i="37"/>
  <c r="LX22" i="37"/>
  <c r="LY22" i="37"/>
  <c r="MU22" i="37"/>
  <c r="MV22" i="37"/>
  <c r="MW22" i="37"/>
  <c r="MX22" i="37"/>
  <c r="MZ22" i="37"/>
  <c r="NA22" i="37"/>
  <c r="NW22" i="37"/>
  <c r="NX22" i="37"/>
  <c r="NY22" i="37"/>
  <c r="NZ22" i="37"/>
  <c r="OB22" i="37"/>
  <c r="OC22" i="37"/>
  <c r="OY22" i="37"/>
  <c r="OZ22" i="37"/>
  <c r="PA22" i="37"/>
  <c r="PB22" i="37"/>
  <c r="PD22" i="37"/>
  <c r="PE22" i="37"/>
  <c r="QA22" i="37"/>
  <c r="QB22" i="37"/>
  <c r="QC22" i="37"/>
  <c r="QD22" i="37"/>
  <c r="QF22" i="37"/>
  <c r="QG22" i="37"/>
  <c r="RC22" i="37"/>
  <c r="RD22" i="37"/>
  <c r="RE22" i="37"/>
  <c r="RF22" i="37"/>
  <c r="RH22" i="37"/>
  <c r="RI22" i="37"/>
  <c r="SE22" i="37"/>
  <c r="SF22" i="37"/>
  <c r="SG22" i="37"/>
  <c r="SH22" i="37"/>
  <c r="SJ22" i="37"/>
  <c r="SK22" i="37"/>
  <c r="SM22" i="37"/>
  <c r="SN22" i="37"/>
  <c r="SO22" i="37"/>
  <c r="SP22" i="37"/>
  <c r="SQ22" i="37"/>
  <c r="SR22" i="37"/>
  <c r="SS22" i="37"/>
  <c r="ST22" i="37"/>
  <c r="SU22" i="37"/>
  <c r="SV22" i="37"/>
  <c r="SW22" i="37"/>
  <c r="SX22" i="37"/>
  <c r="SY22" i="37"/>
  <c r="SZ22" i="37"/>
  <c r="TA22" i="37"/>
  <c r="TB22" i="37"/>
  <c r="AJ7" i="36"/>
  <c r="AK7" i="36"/>
  <c r="AL7" i="36"/>
  <c r="AM7" i="36"/>
  <c r="BF7" i="36"/>
  <c r="BG7" i="36"/>
  <c r="BH7" i="36"/>
  <c r="BI7" i="36"/>
  <c r="CB7" i="36"/>
  <c r="CC7" i="36"/>
  <c r="CD7" i="36"/>
  <c r="CE7" i="36"/>
  <c r="DC7" i="36"/>
  <c r="DD7" i="36"/>
  <c r="DE7" i="36"/>
  <c r="DF7" i="36"/>
  <c r="DH7" i="36"/>
  <c r="DI7" i="36"/>
  <c r="EE7" i="36"/>
  <c r="EF7" i="36"/>
  <c r="EG7" i="36"/>
  <c r="EH7" i="36"/>
  <c r="EJ7" i="36"/>
  <c r="EK7" i="36"/>
  <c r="FG7" i="36"/>
  <c r="FH7" i="36"/>
  <c r="FI7" i="36"/>
  <c r="FJ7" i="36"/>
  <c r="FL7" i="36"/>
  <c r="FM7" i="36"/>
  <c r="GI7" i="36"/>
  <c r="GJ7" i="36"/>
  <c r="GK7" i="36"/>
  <c r="GL7" i="36"/>
  <c r="GN7" i="36"/>
  <c r="GO7" i="36"/>
  <c r="HK7" i="36"/>
  <c r="HL7" i="36"/>
  <c r="HM7" i="36"/>
  <c r="HN7" i="36"/>
  <c r="HP7" i="36"/>
  <c r="HQ7" i="36"/>
  <c r="IM7" i="36"/>
  <c r="IN7" i="36"/>
  <c r="IO7" i="36"/>
  <c r="IP7" i="36"/>
  <c r="IR7" i="36"/>
  <c r="IS7" i="36"/>
  <c r="JO7" i="36"/>
  <c r="JP7" i="36"/>
  <c r="JQ7" i="36"/>
  <c r="JR7" i="36"/>
  <c r="JT7" i="36"/>
  <c r="JU7" i="36"/>
  <c r="KQ7" i="36"/>
  <c r="KR7" i="36"/>
  <c r="KS7" i="36"/>
  <c r="KT7" i="36"/>
  <c r="KV7" i="36"/>
  <c r="KW7" i="36"/>
  <c r="LS7" i="36"/>
  <c r="LT7" i="36"/>
  <c r="LU7" i="36"/>
  <c r="LV7" i="36"/>
  <c r="LX7" i="36"/>
  <c r="LY7" i="36"/>
  <c r="MU7" i="36"/>
  <c r="MV7" i="36"/>
  <c r="MW7" i="36"/>
  <c r="MX7" i="36"/>
  <c r="MY7" i="36"/>
  <c r="MZ7" i="36"/>
  <c r="NA7" i="36"/>
  <c r="NW7" i="36"/>
  <c r="NX7" i="36"/>
  <c r="NY7" i="36"/>
  <c r="NZ7" i="36"/>
  <c r="OB7" i="36"/>
  <c r="OC7" i="36"/>
  <c r="OY7" i="36"/>
  <c r="OZ7" i="36"/>
  <c r="PA7" i="36"/>
  <c r="PB7" i="36"/>
  <c r="PD7" i="36"/>
  <c r="PE7" i="36"/>
  <c r="QA7" i="36"/>
  <c r="QB7" i="36"/>
  <c r="QC7" i="36"/>
  <c r="QD7" i="36"/>
  <c r="QF7" i="36"/>
  <c r="QG7" i="36"/>
  <c r="RC7" i="36"/>
  <c r="RD7" i="36"/>
  <c r="RE7" i="36"/>
  <c r="RF7" i="36"/>
  <c r="RH7" i="36"/>
  <c r="RI7" i="36"/>
  <c r="SE7" i="36"/>
  <c r="SF7" i="36"/>
  <c r="SG7" i="36"/>
  <c r="SH7" i="36"/>
  <c r="SJ7" i="36"/>
  <c r="SK7" i="36"/>
  <c r="SM7" i="36"/>
  <c r="SN7" i="36"/>
  <c r="SO7" i="36"/>
  <c r="SP7" i="36"/>
  <c r="SQ7" i="36"/>
  <c r="SR7" i="36"/>
  <c r="SS7" i="36"/>
  <c r="ST7" i="36"/>
  <c r="SU7" i="36"/>
  <c r="SV7" i="36"/>
  <c r="SW7" i="36"/>
  <c r="SX7" i="36"/>
  <c r="SY7" i="36"/>
  <c r="SZ7" i="36"/>
  <c r="TA7" i="36"/>
  <c r="TB7" i="36"/>
  <c r="AJ8" i="36"/>
  <c r="AK8" i="36"/>
  <c r="AL8" i="36"/>
  <c r="AM8" i="36"/>
  <c r="BF8" i="36"/>
  <c r="BG8" i="36"/>
  <c r="BH8" i="36"/>
  <c r="BI8" i="36"/>
  <c r="CB8" i="36"/>
  <c r="CC8" i="36"/>
  <c r="CD8" i="36"/>
  <c r="CE8" i="36"/>
  <c r="DC8" i="36"/>
  <c r="DD8" i="36"/>
  <c r="DE8" i="36"/>
  <c r="DF8" i="36"/>
  <c r="DH8" i="36"/>
  <c r="DI8" i="36"/>
  <c r="EE8" i="36"/>
  <c r="EF8" i="36"/>
  <c r="EG8" i="36"/>
  <c r="EH8" i="36"/>
  <c r="EJ8" i="36"/>
  <c r="EK8" i="36"/>
  <c r="FG8" i="36"/>
  <c r="FH8" i="36"/>
  <c r="FI8" i="36"/>
  <c r="FJ8" i="36"/>
  <c r="FL8" i="36"/>
  <c r="FM8" i="36"/>
  <c r="GI8" i="36"/>
  <c r="GJ8" i="36"/>
  <c r="GK8" i="36"/>
  <c r="GL8" i="36"/>
  <c r="GM8" i="36"/>
  <c r="GN8" i="36"/>
  <c r="GO8" i="36"/>
  <c r="HK8" i="36"/>
  <c r="HL8" i="36"/>
  <c r="HM8" i="36"/>
  <c r="HN8" i="36"/>
  <c r="HP8" i="36"/>
  <c r="HQ8" i="36"/>
  <c r="IM8" i="36"/>
  <c r="IN8" i="36"/>
  <c r="IO8" i="36"/>
  <c r="IP8" i="36"/>
  <c r="IQ8" i="36"/>
  <c r="IR8" i="36"/>
  <c r="IS8" i="36"/>
  <c r="JO8" i="36"/>
  <c r="JP8" i="36"/>
  <c r="JQ8" i="36"/>
  <c r="JR8" i="36"/>
  <c r="JT8" i="36"/>
  <c r="JU8" i="36"/>
  <c r="KQ8" i="36"/>
  <c r="KR8" i="36"/>
  <c r="KS8" i="36"/>
  <c r="KT8" i="36"/>
  <c r="KV8" i="36"/>
  <c r="KW8" i="36"/>
  <c r="LS8" i="36"/>
  <c r="LT8" i="36"/>
  <c r="LU8" i="36"/>
  <c r="LV8" i="36"/>
  <c r="LX8" i="36"/>
  <c r="LY8" i="36"/>
  <c r="MU8" i="36"/>
  <c r="MV8" i="36"/>
  <c r="MW8" i="36"/>
  <c r="MY8" i="36" s="1"/>
  <c r="MX8" i="36"/>
  <c r="MZ8" i="36"/>
  <c r="NA8" i="36"/>
  <c r="NW8" i="36"/>
  <c r="NX8" i="36"/>
  <c r="NY8" i="36"/>
  <c r="NZ8" i="36"/>
  <c r="OB8" i="36"/>
  <c r="OC8" i="36"/>
  <c r="OY8" i="36"/>
  <c r="OZ8" i="36"/>
  <c r="PA8" i="36"/>
  <c r="PB8" i="36"/>
  <c r="PD8" i="36"/>
  <c r="PE8" i="36"/>
  <c r="QA8" i="36"/>
  <c r="QB8" i="36"/>
  <c r="QC8" i="36"/>
  <c r="QD8" i="36"/>
  <c r="QF8" i="36"/>
  <c r="QG8" i="36"/>
  <c r="RC8" i="36"/>
  <c r="RD8" i="36"/>
  <c r="RE8" i="36"/>
  <c r="RF8" i="36"/>
  <c r="RH8" i="36"/>
  <c r="RI8" i="36"/>
  <c r="SE8" i="36"/>
  <c r="SF8" i="36"/>
  <c r="SG8" i="36"/>
  <c r="SH8" i="36"/>
  <c r="SJ8" i="36"/>
  <c r="SK8" i="36"/>
  <c r="SM8" i="36"/>
  <c r="SN8" i="36"/>
  <c r="SO8" i="36"/>
  <c r="SP8" i="36"/>
  <c r="SQ8" i="36"/>
  <c r="SR8" i="36"/>
  <c r="SS8" i="36"/>
  <c r="ST8" i="36"/>
  <c r="SU8" i="36"/>
  <c r="SV8" i="36"/>
  <c r="SW8" i="36"/>
  <c r="SX8" i="36"/>
  <c r="SY8" i="36"/>
  <c r="SZ8" i="36"/>
  <c r="TA8" i="36"/>
  <c r="TB8" i="36"/>
  <c r="AJ9" i="36"/>
  <c r="AK9" i="36"/>
  <c r="AL9" i="36"/>
  <c r="AM9" i="36"/>
  <c r="BF9" i="36"/>
  <c r="BG9" i="36"/>
  <c r="BH9" i="36"/>
  <c r="BI9" i="36"/>
  <c r="CB9" i="36"/>
  <c r="CC9" i="36"/>
  <c r="CD9" i="36"/>
  <c r="CE9" i="36"/>
  <c r="DC9" i="36"/>
  <c r="DD9" i="36"/>
  <c r="DE9" i="36"/>
  <c r="DF9" i="36"/>
  <c r="DH9" i="36"/>
  <c r="DI9" i="36"/>
  <c r="EE9" i="36"/>
  <c r="EF9" i="36"/>
  <c r="EG9" i="36"/>
  <c r="EH9" i="36"/>
  <c r="EJ9" i="36"/>
  <c r="EK9" i="36"/>
  <c r="FG9" i="36"/>
  <c r="FH9" i="36"/>
  <c r="FI9" i="36"/>
  <c r="FJ9" i="36"/>
  <c r="FL9" i="36"/>
  <c r="FM9" i="36"/>
  <c r="GI9" i="36"/>
  <c r="GJ9" i="36"/>
  <c r="GK9" i="36"/>
  <c r="GL9" i="36"/>
  <c r="GN9" i="36"/>
  <c r="GO9" i="36"/>
  <c r="HK9" i="36"/>
  <c r="HL9" i="36"/>
  <c r="HM9" i="36"/>
  <c r="HN9" i="36"/>
  <c r="HP9" i="36"/>
  <c r="HQ9" i="36"/>
  <c r="IM9" i="36"/>
  <c r="IN9" i="36"/>
  <c r="IO9" i="36"/>
  <c r="IP9" i="36"/>
  <c r="IR9" i="36"/>
  <c r="IS9" i="36"/>
  <c r="JO9" i="36"/>
  <c r="JP9" i="36"/>
  <c r="JQ9" i="36"/>
  <c r="JR9" i="36"/>
  <c r="JT9" i="36"/>
  <c r="JU9" i="36"/>
  <c r="KQ9" i="36"/>
  <c r="KR9" i="36"/>
  <c r="KS9" i="36"/>
  <c r="KT9" i="36"/>
  <c r="KV9" i="36"/>
  <c r="KW9" i="36"/>
  <c r="LS9" i="36"/>
  <c r="LT9" i="36"/>
  <c r="LU9" i="36"/>
  <c r="LV9" i="36"/>
  <c r="LX9" i="36"/>
  <c r="LY9" i="36"/>
  <c r="MU9" i="36"/>
  <c r="MV9" i="36"/>
  <c r="MW9" i="36"/>
  <c r="MX9" i="36"/>
  <c r="MZ9" i="36"/>
  <c r="NA9" i="36"/>
  <c r="NW9" i="36"/>
  <c r="NX9" i="36"/>
  <c r="NY9" i="36"/>
  <c r="NZ9" i="36"/>
  <c r="OB9" i="36"/>
  <c r="OC9" i="36"/>
  <c r="OY9" i="36"/>
  <c r="OZ9" i="36"/>
  <c r="PA9" i="36"/>
  <c r="PB9" i="36"/>
  <c r="PD9" i="36"/>
  <c r="PE9" i="36"/>
  <c r="QA9" i="36"/>
  <c r="QB9" i="36"/>
  <c r="QC9" i="36"/>
  <c r="QD9" i="36"/>
  <c r="QF9" i="36"/>
  <c r="QG9" i="36"/>
  <c r="RC9" i="36"/>
  <c r="RD9" i="36"/>
  <c r="RE9" i="36"/>
  <c r="RF9" i="36"/>
  <c r="RH9" i="36"/>
  <c r="RI9" i="36"/>
  <c r="SE9" i="36"/>
  <c r="SF9" i="36"/>
  <c r="SG9" i="36"/>
  <c r="SH9" i="36"/>
  <c r="SJ9" i="36"/>
  <c r="SK9" i="36"/>
  <c r="SM9" i="36"/>
  <c r="SN9" i="36"/>
  <c r="SO9" i="36"/>
  <c r="SP9" i="36"/>
  <c r="SQ9" i="36"/>
  <c r="SR9" i="36"/>
  <c r="SS9" i="36"/>
  <c r="ST9" i="36"/>
  <c r="SU9" i="36"/>
  <c r="SV9" i="36"/>
  <c r="SW9" i="36"/>
  <c r="SX9" i="36"/>
  <c r="SY9" i="36"/>
  <c r="SZ9" i="36"/>
  <c r="TA9" i="36"/>
  <c r="TB9" i="36"/>
  <c r="AJ10" i="36"/>
  <c r="AK10" i="36"/>
  <c r="AL10" i="36"/>
  <c r="AM10" i="36"/>
  <c r="BF10" i="36"/>
  <c r="BG10" i="36"/>
  <c r="BH10" i="36"/>
  <c r="BI10" i="36"/>
  <c r="CB10" i="36"/>
  <c r="CC10" i="36"/>
  <c r="CD10" i="36"/>
  <c r="CE10" i="36"/>
  <c r="DC10" i="36"/>
  <c r="DD10" i="36"/>
  <c r="DE10" i="36"/>
  <c r="DG10" i="36" s="1"/>
  <c r="DF10" i="36"/>
  <c r="DH10" i="36"/>
  <c r="DI10" i="36"/>
  <c r="EE10" i="36"/>
  <c r="EF10" i="36"/>
  <c r="EG10" i="36"/>
  <c r="EH10" i="36"/>
  <c r="EJ10" i="36"/>
  <c r="EK10" i="36"/>
  <c r="FG10" i="36"/>
  <c r="FH10" i="36"/>
  <c r="FI10" i="36"/>
  <c r="FJ10" i="36"/>
  <c r="FL10" i="36"/>
  <c r="FM10" i="36"/>
  <c r="GI10" i="36"/>
  <c r="GJ10" i="36"/>
  <c r="GK10" i="36"/>
  <c r="GL10" i="36"/>
  <c r="GN10" i="36"/>
  <c r="GO10" i="36"/>
  <c r="HK10" i="36"/>
  <c r="HL10" i="36"/>
  <c r="HM10" i="36"/>
  <c r="HN10" i="36"/>
  <c r="HP10" i="36"/>
  <c r="HQ10" i="36"/>
  <c r="IM10" i="36"/>
  <c r="IN10" i="36"/>
  <c r="IO10" i="36"/>
  <c r="IP10" i="36"/>
  <c r="IR10" i="36"/>
  <c r="IS10" i="36"/>
  <c r="JO10" i="36"/>
  <c r="JP10" i="36"/>
  <c r="JS10" i="36" s="1"/>
  <c r="JQ10" i="36"/>
  <c r="JR10" i="36"/>
  <c r="JT10" i="36"/>
  <c r="JU10" i="36"/>
  <c r="KQ10" i="36"/>
  <c r="KR10" i="36"/>
  <c r="KS10" i="36"/>
  <c r="KT10" i="36"/>
  <c r="KV10" i="36"/>
  <c r="KW10" i="36"/>
  <c r="LS10" i="36"/>
  <c r="LT10" i="36"/>
  <c r="LU10" i="36"/>
  <c r="LV10" i="36"/>
  <c r="LX10" i="36"/>
  <c r="LY10" i="36"/>
  <c r="MU10" i="36"/>
  <c r="MV10" i="36"/>
  <c r="MW10" i="36"/>
  <c r="MX10" i="36"/>
  <c r="MZ10" i="36"/>
  <c r="NA10" i="36"/>
  <c r="NW10" i="36"/>
  <c r="NX10" i="36"/>
  <c r="NY10" i="36"/>
  <c r="NZ10" i="36"/>
  <c r="OB10" i="36"/>
  <c r="OC10" i="36"/>
  <c r="OY10" i="36"/>
  <c r="OZ10" i="36"/>
  <c r="PA10" i="36"/>
  <c r="PB10" i="36"/>
  <c r="PC10" i="36"/>
  <c r="PD10" i="36"/>
  <c r="PE10" i="36"/>
  <c r="QA10" i="36"/>
  <c r="QB10" i="36"/>
  <c r="QC10" i="36"/>
  <c r="QD10" i="36"/>
  <c r="QF10" i="36"/>
  <c r="QG10" i="36"/>
  <c r="RC10" i="36"/>
  <c r="RD10" i="36"/>
  <c r="RE10" i="36"/>
  <c r="RF10" i="36"/>
  <c r="RG10" i="36"/>
  <c r="RH10" i="36"/>
  <c r="RI10" i="36"/>
  <c r="SE10" i="36"/>
  <c r="SF10" i="36"/>
  <c r="SG10" i="36"/>
  <c r="SH10" i="36"/>
  <c r="SJ10" i="36"/>
  <c r="SK10" i="36"/>
  <c r="SM10" i="36"/>
  <c r="SN10" i="36"/>
  <c r="SO10" i="36"/>
  <c r="SP10" i="36"/>
  <c r="SQ10" i="36"/>
  <c r="SR10" i="36"/>
  <c r="SS10" i="36"/>
  <c r="ST10" i="36"/>
  <c r="SU10" i="36"/>
  <c r="SV10" i="36"/>
  <c r="SW10" i="36"/>
  <c r="SX10" i="36"/>
  <c r="SY10" i="36"/>
  <c r="SZ10" i="36"/>
  <c r="TA10" i="36"/>
  <c r="TB10" i="36"/>
  <c r="AJ11" i="36"/>
  <c r="AK11" i="36"/>
  <c r="AL11" i="36"/>
  <c r="AM11" i="36"/>
  <c r="BF11" i="36"/>
  <c r="BG11" i="36"/>
  <c r="BH11" i="36"/>
  <c r="BI11" i="36"/>
  <c r="CB11" i="36"/>
  <c r="CC11" i="36"/>
  <c r="CD11" i="36"/>
  <c r="CE11" i="36"/>
  <c r="DC11" i="36"/>
  <c r="DD11" i="36"/>
  <c r="DG11" i="36" s="1"/>
  <c r="DE11" i="36"/>
  <c r="DF11" i="36"/>
  <c r="DH11" i="36"/>
  <c r="DI11" i="36"/>
  <c r="EE11" i="36"/>
  <c r="EF11" i="36"/>
  <c r="EG11" i="36"/>
  <c r="EH11" i="36"/>
  <c r="EJ11" i="36"/>
  <c r="EK11" i="36"/>
  <c r="FG11" i="36"/>
  <c r="FH11" i="36"/>
  <c r="FI11" i="36"/>
  <c r="FJ11" i="36"/>
  <c r="FL11" i="36"/>
  <c r="FM11" i="36"/>
  <c r="GI11" i="36"/>
  <c r="GJ11" i="36"/>
  <c r="GK11" i="36"/>
  <c r="GL11" i="36"/>
  <c r="GN11" i="36"/>
  <c r="GO11" i="36"/>
  <c r="HK11" i="36"/>
  <c r="HL11" i="36"/>
  <c r="HM11" i="36"/>
  <c r="HN11" i="36"/>
  <c r="HP11" i="36"/>
  <c r="HQ11" i="36"/>
  <c r="IM11" i="36"/>
  <c r="IN11" i="36"/>
  <c r="IO11" i="36"/>
  <c r="IP11" i="36"/>
  <c r="IR11" i="36"/>
  <c r="IS11" i="36"/>
  <c r="JO11" i="36"/>
  <c r="JP11" i="36"/>
  <c r="JQ11" i="36"/>
  <c r="JR11" i="36"/>
  <c r="JT11" i="36"/>
  <c r="JU11" i="36"/>
  <c r="KQ11" i="36"/>
  <c r="KR11" i="36"/>
  <c r="KS11" i="36"/>
  <c r="KT11" i="36"/>
  <c r="KV11" i="36"/>
  <c r="KW11" i="36"/>
  <c r="LS11" i="36"/>
  <c r="LT11" i="36"/>
  <c r="LU11" i="36"/>
  <c r="LV11" i="36"/>
  <c r="LX11" i="36"/>
  <c r="LY11" i="36"/>
  <c r="MU11" i="36"/>
  <c r="MV11" i="36"/>
  <c r="MW11" i="36"/>
  <c r="MX11" i="36"/>
  <c r="MZ11" i="36"/>
  <c r="NA11" i="36"/>
  <c r="NW11" i="36"/>
  <c r="NX11" i="36"/>
  <c r="NY11" i="36"/>
  <c r="NZ11" i="36"/>
  <c r="OB11" i="36"/>
  <c r="OC11" i="36"/>
  <c r="OY11" i="36"/>
  <c r="OZ11" i="36"/>
  <c r="PA11" i="36"/>
  <c r="PB11" i="36"/>
  <c r="PD11" i="36"/>
  <c r="PE11" i="36"/>
  <c r="QA11" i="36"/>
  <c r="QB11" i="36"/>
  <c r="QC11" i="36"/>
  <c r="QD11" i="36"/>
  <c r="QF11" i="36"/>
  <c r="QG11" i="36"/>
  <c r="RC11" i="36"/>
  <c r="RD11" i="36"/>
  <c r="RE11" i="36"/>
  <c r="RF11" i="36"/>
  <c r="RH11" i="36"/>
  <c r="RI11" i="36"/>
  <c r="SE11" i="36"/>
  <c r="SF11" i="36"/>
  <c r="SG11" i="36"/>
  <c r="SH11" i="36"/>
  <c r="SJ11" i="36"/>
  <c r="SK11" i="36"/>
  <c r="SM11" i="36"/>
  <c r="SN11" i="36"/>
  <c r="SO11" i="36"/>
  <c r="SP11" i="36"/>
  <c r="SQ11" i="36"/>
  <c r="SR11" i="36"/>
  <c r="SS11" i="36"/>
  <c r="ST11" i="36"/>
  <c r="SU11" i="36"/>
  <c r="SV11" i="36"/>
  <c r="SW11" i="36"/>
  <c r="SX11" i="36"/>
  <c r="SY11" i="36"/>
  <c r="SZ11" i="36"/>
  <c r="TA11" i="36"/>
  <c r="TB11" i="36"/>
  <c r="TB31" i="37"/>
  <c r="TA31" i="37"/>
  <c r="SZ31" i="37"/>
  <c r="SY31" i="37"/>
  <c r="SX31" i="37"/>
  <c r="SW31" i="37"/>
  <c r="SV31" i="37"/>
  <c r="SU31" i="37"/>
  <c r="ST31" i="37"/>
  <c r="SS31" i="37"/>
  <c r="SR31" i="37"/>
  <c r="SQ31" i="37"/>
  <c r="SP31" i="37"/>
  <c r="SO31" i="37"/>
  <c r="SN31" i="37"/>
  <c r="SM31" i="37"/>
  <c r="SK31" i="37"/>
  <c r="SJ31" i="37"/>
  <c r="SH31" i="37"/>
  <c r="SG31" i="37"/>
  <c r="SF31" i="37"/>
  <c r="SE31" i="37"/>
  <c r="RI31" i="37"/>
  <c r="RH31" i="37"/>
  <c r="RF31" i="37"/>
  <c r="RE31" i="37"/>
  <c r="RD31" i="37"/>
  <c r="RC31" i="37"/>
  <c r="QG31" i="37"/>
  <c r="QF31" i="37"/>
  <c r="QD31" i="37"/>
  <c r="QC31" i="37"/>
  <c r="QB31" i="37"/>
  <c r="QA31" i="37"/>
  <c r="PE31" i="37"/>
  <c r="PD31" i="37"/>
  <c r="PB31" i="37"/>
  <c r="PA31" i="37"/>
  <c r="OZ31" i="37"/>
  <c r="OY31" i="37"/>
  <c r="OC31" i="37"/>
  <c r="OB31" i="37"/>
  <c r="NZ31" i="37"/>
  <c r="NY31" i="37"/>
  <c r="NX31" i="37"/>
  <c r="NW31" i="37"/>
  <c r="NA31" i="37"/>
  <c r="MZ31" i="37"/>
  <c r="MX31" i="37"/>
  <c r="MW31" i="37"/>
  <c r="MV31" i="37"/>
  <c r="MU31" i="37"/>
  <c r="LY31" i="37"/>
  <c r="LX31" i="37"/>
  <c r="LV31" i="37"/>
  <c r="LU31" i="37"/>
  <c r="LT31" i="37"/>
  <c r="LS31" i="37"/>
  <c r="KW31" i="37"/>
  <c r="KV31" i="37"/>
  <c r="KT31" i="37"/>
  <c r="KS31" i="37"/>
  <c r="KR31" i="37"/>
  <c r="KQ31" i="37"/>
  <c r="JU31" i="37"/>
  <c r="JT31" i="37"/>
  <c r="JR31" i="37"/>
  <c r="JQ31" i="37"/>
  <c r="JP31" i="37"/>
  <c r="JO31" i="37"/>
  <c r="IS31" i="37"/>
  <c r="IR31" i="37"/>
  <c r="IP31" i="37"/>
  <c r="IO31" i="37"/>
  <c r="IN31" i="37"/>
  <c r="IM31" i="37"/>
  <c r="HQ31" i="37"/>
  <c r="HP31" i="37"/>
  <c r="HN31" i="37"/>
  <c r="HM31" i="37"/>
  <c r="HL31" i="37"/>
  <c r="HK31" i="37"/>
  <c r="GO31" i="37"/>
  <c r="GN31" i="37"/>
  <c r="GL31" i="37"/>
  <c r="GK31" i="37"/>
  <c r="GJ31" i="37"/>
  <c r="GI31" i="37"/>
  <c r="FM31" i="37"/>
  <c r="FL31" i="37"/>
  <c r="FJ31" i="37"/>
  <c r="FI31" i="37"/>
  <c r="FH31" i="37"/>
  <c r="FG31" i="37"/>
  <c r="EK31" i="37"/>
  <c r="EJ31" i="37"/>
  <c r="EH31" i="37"/>
  <c r="EG31" i="37"/>
  <c r="EF31" i="37"/>
  <c r="EE31" i="37"/>
  <c r="DI31" i="37"/>
  <c r="DH31" i="37"/>
  <c r="DF31" i="37"/>
  <c r="DE31" i="37"/>
  <c r="DD31" i="37"/>
  <c r="DC31" i="37"/>
  <c r="CE31" i="37"/>
  <c r="CD31" i="37"/>
  <c r="CC31" i="37"/>
  <c r="CB31" i="37"/>
  <c r="BI31" i="37"/>
  <c r="BH31" i="37"/>
  <c r="BG31" i="37"/>
  <c r="BF31" i="37"/>
  <c r="AM31" i="37"/>
  <c r="AL31" i="37"/>
  <c r="AK31" i="37"/>
  <c r="AJ31" i="37"/>
  <c r="TB30" i="37"/>
  <c r="TA30" i="37"/>
  <c r="SZ30" i="37"/>
  <c r="SY30" i="37"/>
  <c r="SX30" i="37"/>
  <c r="SW30" i="37"/>
  <c r="SV30" i="37"/>
  <c r="SU30" i="37"/>
  <c r="ST30" i="37"/>
  <c r="SS30" i="37"/>
  <c r="SR30" i="37"/>
  <c r="SQ30" i="37"/>
  <c r="SP30" i="37"/>
  <c r="SO30" i="37"/>
  <c r="SN30" i="37"/>
  <c r="SM30" i="37"/>
  <c r="SK30" i="37"/>
  <c r="SJ30" i="37"/>
  <c r="SH30" i="37"/>
  <c r="SG30" i="37"/>
  <c r="SF30" i="37"/>
  <c r="SE30" i="37"/>
  <c r="RI30" i="37"/>
  <c r="RH30" i="37"/>
  <c r="RF30" i="37"/>
  <c r="RE30" i="37"/>
  <c r="RD30" i="37"/>
  <c r="RC30" i="37"/>
  <c r="QG30" i="37"/>
  <c r="QF30" i="37"/>
  <c r="QD30" i="37"/>
  <c r="QC30" i="37"/>
  <c r="QB30" i="37"/>
  <c r="QA30" i="37"/>
  <c r="PE30" i="37"/>
  <c r="PD30" i="37"/>
  <c r="PB30" i="37"/>
  <c r="PA30" i="37"/>
  <c r="OZ30" i="37"/>
  <c r="OY30" i="37"/>
  <c r="OC30" i="37"/>
  <c r="OB30" i="37"/>
  <c r="NZ30" i="37"/>
  <c r="NY30" i="37"/>
  <c r="NX30" i="37"/>
  <c r="NW30" i="37"/>
  <c r="NA30" i="37"/>
  <c r="MZ30" i="37"/>
  <c r="MX30" i="37"/>
  <c r="MW30" i="37"/>
  <c r="MV30" i="37"/>
  <c r="MU30" i="37"/>
  <c r="LY30" i="37"/>
  <c r="LX30" i="37"/>
  <c r="LV30" i="37"/>
  <c r="LU30" i="37"/>
  <c r="LT30" i="37"/>
  <c r="LS30" i="37"/>
  <c r="KW30" i="37"/>
  <c r="KV30" i="37"/>
  <c r="KT30" i="37"/>
  <c r="KS30" i="37"/>
  <c r="KR30" i="37"/>
  <c r="KQ30" i="37"/>
  <c r="JU30" i="37"/>
  <c r="JT30" i="37"/>
  <c r="JR30" i="37"/>
  <c r="JQ30" i="37"/>
  <c r="JP30" i="37"/>
  <c r="JO30" i="37"/>
  <c r="IS30" i="37"/>
  <c r="IR30" i="37"/>
  <c r="IP30" i="37"/>
  <c r="IO30" i="37"/>
  <c r="IN30" i="37"/>
  <c r="IM30" i="37"/>
  <c r="HQ30" i="37"/>
  <c r="HP30" i="37"/>
  <c r="HN30" i="37"/>
  <c r="HM30" i="37"/>
  <c r="HL30" i="37"/>
  <c r="HK30" i="37"/>
  <c r="GO30" i="37"/>
  <c r="GN30" i="37"/>
  <c r="GL30" i="37"/>
  <c r="GK30" i="37"/>
  <c r="GJ30" i="37"/>
  <c r="GI30" i="37"/>
  <c r="FM30" i="37"/>
  <c r="FL30" i="37"/>
  <c r="FJ30" i="37"/>
  <c r="FI30" i="37"/>
  <c r="FH30" i="37"/>
  <c r="FG30" i="37"/>
  <c r="EK30" i="37"/>
  <c r="EJ30" i="37"/>
  <c r="EH30" i="37"/>
  <c r="EG30" i="37"/>
  <c r="EF30" i="37"/>
  <c r="EE30" i="37"/>
  <c r="DI30" i="37"/>
  <c r="DH30" i="37"/>
  <c r="DF30" i="37"/>
  <c r="DE30" i="37"/>
  <c r="DD30" i="37"/>
  <c r="DC30" i="37"/>
  <c r="CE30" i="37"/>
  <c r="CD30" i="37"/>
  <c r="CC30" i="37"/>
  <c r="CB30" i="37"/>
  <c r="BI30" i="37"/>
  <c r="BH30" i="37"/>
  <c r="BG30" i="37"/>
  <c r="BF30" i="37"/>
  <c r="AM30" i="37"/>
  <c r="AL30" i="37"/>
  <c r="AK30" i="37"/>
  <c r="AJ30" i="37"/>
  <c r="TB29" i="37"/>
  <c r="TA29" i="37"/>
  <c r="SZ29" i="37"/>
  <c r="SY29" i="37"/>
  <c r="SX29" i="37"/>
  <c r="SW29" i="37"/>
  <c r="SV29" i="37"/>
  <c r="SU29" i="37"/>
  <c r="ST29" i="37"/>
  <c r="SS29" i="37"/>
  <c r="SR29" i="37"/>
  <c r="SQ29" i="37"/>
  <c r="SP29" i="37"/>
  <c r="SO29" i="37"/>
  <c r="SN29" i="37"/>
  <c r="SM29" i="37"/>
  <c r="SK29" i="37"/>
  <c r="SJ29" i="37"/>
  <c r="SH29" i="37"/>
  <c r="SG29" i="37"/>
  <c r="SF29" i="37"/>
  <c r="SE29" i="37"/>
  <c r="RI29" i="37"/>
  <c r="RH29" i="37"/>
  <c r="RF29" i="37"/>
  <c r="RE29" i="37"/>
  <c r="RD29" i="37"/>
  <c r="RC29" i="37"/>
  <c r="QG29" i="37"/>
  <c r="QF29" i="37"/>
  <c r="QD29" i="37"/>
  <c r="QC29" i="37"/>
  <c r="QB29" i="37"/>
  <c r="QA29" i="37"/>
  <c r="PE29" i="37"/>
  <c r="PD29" i="37"/>
  <c r="PB29" i="37"/>
  <c r="PA29" i="37"/>
  <c r="OZ29" i="37"/>
  <c r="OY29" i="37"/>
  <c r="OC29" i="37"/>
  <c r="OB29" i="37"/>
  <c r="NZ29" i="37"/>
  <c r="NY29" i="37"/>
  <c r="NX29" i="37"/>
  <c r="NW29" i="37"/>
  <c r="NA29" i="37"/>
  <c r="MZ29" i="37"/>
  <c r="MX29" i="37"/>
  <c r="MW29" i="37"/>
  <c r="MV29" i="37"/>
  <c r="MU29" i="37"/>
  <c r="LY29" i="37"/>
  <c r="LX29" i="37"/>
  <c r="LV29" i="37"/>
  <c r="LU29" i="37"/>
  <c r="LT29" i="37"/>
  <c r="LS29" i="37"/>
  <c r="KW29" i="37"/>
  <c r="KV29" i="37"/>
  <c r="KT29" i="37"/>
  <c r="KS29" i="37"/>
  <c r="KR29" i="37"/>
  <c r="KQ29" i="37"/>
  <c r="JU29" i="37"/>
  <c r="JT29" i="37"/>
  <c r="JR29" i="37"/>
  <c r="JQ29" i="37"/>
  <c r="JP29" i="37"/>
  <c r="JO29" i="37"/>
  <c r="IS29" i="37"/>
  <c r="IR29" i="37"/>
  <c r="IP29" i="37"/>
  <c r="IO29" i="37"/>
  <c r="IN29" i="37"/>
  <c r="IM29" i="37"/>
  <c r="HQ29" i="37"/>
  <c r="HP29" i="37"/>
  <c r="HN29" i="37"/>
  <c r="HM29" i="37"/>
  <c r="HL29" i="37"/>
  <c r="HK29" i="37"/>
  <c r="GO29" i="37"/>
  <c r="GN29" i="37"/>
  <c r="GL29" i="37"/>
  <c r="GK29" i="37"/>
  <c r="GJ29" i="37"/>
  <c r="GI29" i="37"/>
  <c r="FM29" i="37"/>
  <c r="FL29" i="37"/>
  <c r="FJ29" i="37"/>
  <c r="FI29" i="37"/>
  <c r="FH29" i="37"/>
  <c r="FG29" i="37"/>
  <c r="EK29" i="37"/>
  <c r="EJ29" i="37"/>
  <c r="EH29" i="37"/>
  <c r="EG29" i="37"/>
  <c r="EF29" i="37"/>
  <c r="EE29" i="37"/>
  <c r="DI29" i="37"/>
  <c r="DH29" i="37"/>
  <c r="DF29" i="37"/>
  <c r="DE29" i="37"/>
  <c r="DD29" i="37"/>
  <c r="DC29" i="37"/>
  <c r="CE29" i="37"/>
  <c r="CD29" i="37"/>
  <c r="CC29" i="37"/>
  <c r="CB29" i="37"/>
  <c r="BI29" i="37"/>
  <c r="BH29" i="37"/>
  <c r="BG29" i="37"/>
  <c r="BF29" i="37"/>
  <c r="AM29" i="37"/>
  <c r="AL29" i="37"/>
  <c r="AK29" i="37"/>
  <c r="AJ29" i="37"/>
  <c r="TB28" i="37"/>
  <c r="TA28" i="37"/>
  <c r="SZ28" i="37"/>
  <c r="SY28" i="37"/>
  <c r="SX28" i="37"/>
  <c r="SW28" i="37"/>
  <c r="SV28" i="37"/>
  <c r="SU28" i="37"/>
  <c r="ST28" i="37"/>
  <c r="SS28" i="37"/>
  <c r="SR28" i="37"/>
  <c r="SQ28" i="37"/>
  <c r="SP28" i="37"/>
  <c r="SO28" i="37"/>
  <c r="SN28" i="37"/>
  <c r="SM28" i="37"/>
  <c r="SK28" i="37"/>
  <c r="SJ28" i="37"/>
  <c r="SH28" i="37"/>
  <c r="SG28" i="37"/>
  <c r="SF28" i="37"/>
  <c r="SE28" i="37"/>
  <c r="RI28" i="37"/>
  <c r="RH28" i="37"/>
  <c r="RF28" i="37"/>
  <c r="RE28" i="37"/>
  <c r="RD28" i="37"/>
  <c r="RC28" i="37"/>
  <c r="QG28" i="37"/>
  <c r="QF28" i="37"/>
  <c r="QD28" i="37"/>
  <c r="QC28" i="37"/>
  <c r="QB28" i="37"/>
  <c r="QA28" i="37"/>
  <c r="PE28" i="37"/>
  <c r="PD28" i="37"/>
  <c r="PB28" i="37"/>
  <c r="PA28" i="37"/>
  <c r="OZ28" i="37"/>
  <c r="OY28" i="37"/>
  <c r="OC28" i="37"/>
  <c r="OB28" i="37"/>
  <c r="NZ28" i="37"/>
  <c r="NY28" i="37"/>
  <c r="NX28" i="37"/>
  <c r="NW28" i="37"/>
  <c r="NA28" i="37"/>
  <c r="MZ28" i="37"/>
  <c r="MX28" i="37"/>
  <c r="MW28" i="37"/>
  <c r="MV28" i="37"/>
  <c r="MU28" i="37"/>
  <c r="LY28" i="37"/>
  <c r="LX28" i="37"/>
  <c r="LV28" i="37"/>
  <c r="LU28" i="37"/>
  <c r="LT28" i="37"/>
  <c r="LS28" i="37"/>
  <c r="KW28" i="37"/>
  <c r="KV28" i="37"/>
  <c r="KT28" i="37"/>
  <c r="KS28" i="37"/>
  <c r="KR28" i="37"/>
  <c r="KQ28" i="37"/>
  <c r="JU28" i="37"/>
  <c r="JT28" i="37"/>
  <c r="JR28" i="37"/>
  <c r="JQ28" i="37"/>
  <c r="JP28" i="37"/>
  <c r="JO28" i="37"/>
  <c r="IS28" i="37"/>
  <c r="IR28" i="37"/>
  <c r="IP28" i="37"/>
  <c r="IO28" i="37"/>
  <c r="IN28" i="37"/>
  <c r="IM28" i="37"/>
  <c r="HQ28" i="37"/>
  <c r="HP28" i="37"/>
  <c r="HN28" i="37"/>
  <c r="HM28" i="37"/>
  <c r="HL28" i="37"/>
  <c r="HK28" i="37"/>
  <c r="GO28" i="37"/>
  <c r="GN28" i="37"/>
  <c r="GL28" i="37"/>
  <c r="GK28" i="37"/>
  <c r="GJ28" i="37"/>
  <c r="GI28" i="37"/>
  <c r="FM28" i="37"/>
  <c r="FL28" i="37"/>
  <c r="FJ28" i="37"/>
  <c r="FI28" i="37"/>
  <c r="FH28" i="37"/>
  <c r="FG28" i="37"/>
  <c r="EK28" i="37"/>
  <c r="EJ28" i="37"/>
  <c r="EH28" i="37"/>
  <c r="EG28" i="37"/>
  <c r="EF28" i="37"/>
  <c r="EE28" i="37"/>
  <c r="DI28" i="37"/>
  <c r="DH28" i="37"/>
  <c r="DF28" i="37"/>
  <c r="DE28" i="37"/>
  <c r="DD28" i="37"/>
  <c r="DC28" i="37"/>
  <c r="CE28" i="37"/>
  <c r="CD28" i="37"/>
  <c r="CC28" i="37"/>
  <c r="CB28" i="37"/>
  <c r="BI28" i="37"/>
  <c r="BH28" i="37"/>
  <c r="BG28" i="37"/>
  <c r="BF28" i="37"/>
  <c r="AM28" i="37"/>
  <c r="AL28" i="37"/>
  <c r="AK28" i="37"/>
  <c r="AJ28" i="37"/>
  <c r="TB27" i="37"/>
  <c r="TA27" i="37"/>
  <c r="SZ27" i="37"/>
  <c r="SY27" i="37"/>
  <c r="SX27" i="37"/>
  <c r="SW27" i="37"/>
  <c r="SV27" i="37"/>
  <c r="SU27" i="37"/>
  <c r="ST27" i="37"/>
  <c r="SS27" i="37"/>
  <c r="SR27" i="37"/>
  <c r="SQ27" i="37"/>
  <c r="SP27" i="37"/>
  <c r="SO27" i="37"/>
  <c r="SN27" i="37"/>
  <c r="SM27" i="37"/>
  <c r="SK27" i="37"/>
  <c r="SJ27" i="37"/>
  <c r="SH27" i="37"/>
  <c r="SG27" i="37"/>
  <c r="SF27" i="37"/>
  <c r="SE27" i="37"/>
  <c r="RI27" i="37"/>
  <c r="RH27" i="37"/>
  <c r="RF27" i="37"/>
  <c r="RE27" i="37"/>
  <c r="RD27" i="37"/>
  <c r="RC27" i="37"/>
  <c r="QG27" i="37"/>
  <c r="QF27" i="37"/>
  <c r="QD27" i="37"/>
  <c r="QC27" i="37"/>
  <c r="QB27" i="37"/>
  <c r="QA27" i="37"/>
  <c r="PE27" i="37"/>
  <c r="PD27" i="37"/>
  <c r="PB27" i="37"/>
  <c r="PA27" i="37"/>
  <c r="OZ27" i="37"/>
  <c r="OY27" i="37"/>
  <c r="OC27" i="37"/>
  <c r="OB27" i="37"/>
  <c r="NZ27" i="37"/>
  <c r="NY27" i="37"/>
  <c r="NX27" i="37"/>
  <c r="NW27" i="37"/>
  <c r="NA27" i="37"/>
  <c r="MZ27" i="37"/>
  <c r="MX27" i="37"/>
  <c r="MW27" i="37"/>
  <c r="MV27" i="37"/>
  <c r="MU27" i="37"/>
  <c r="LY27" i="37"/>
  <c r="LX27" i="37"/>
  <c r="LV27" i="37"/>
  <c r="LU27" i="37"/>
  <c r="LT27" i="37"/>
  <c r="LS27" i="37"/>
  <c r="KW27" i="37"/>
  <c r="KV27" i="37"/>
  <c r="KT27" i="37"/>
  <c r="KS27" i="37"/>
  <c r="KR27" i="37"/>
  <c r="KQ27" i="37"/>
  <c r="JU27" i="37"/>
  <c r="JT27" i="37"/>
  <c r="JR27" i="37"/>
  <c r="JQ27" i="37"/>
  <c r="JP27" i="37"/>
  <c r="JO27" i="37"/>
  <c r="IS27" i="37"/>
  <c r="IR27" i="37"/>
  <c r="IP27" i="37"/>
  <c r="IO27" i="37"/>
  <c r="IN27" i="37"/>
  <c r="IM27" i="37"/>
  <c r="HQ27" i="37"/>
  <c r="HP27" i="37"/>
  <c r="HN27" i="37"/>
  <c r="HM27" i="37"/>
  <c r="HL27" i="37"/>
  <c r="HK27" i="37"/>
  <c r="GO27" i="37"/>
  <c r="GN27" i="37"/>
  <c r="GL27" i="37"/>
  <c r="GK27" i="37"/>
  <c r="GJ27" i="37"/>
  <c r="GI27" i="37"/>
  <c r="FM27" i="37"/>
  <c r="FL27" i="37"/>
  <c r="FJ27" i="37"/>
  <c r="FI27" i="37"/>
  <c r="FH27" i="37"/>
  <c r="FG27" i="37"/>
  <c r="EK27" i="37"/>
  <c r="EJ27" i="37"/>
  <c r="EH27" i="37"/>
  <c r="EG27" i="37"/>
  <c r="EF27" i="37"/>
  <c r="EE27" i="37"/>
  <c r="DI27" i="37"/>
  <c r="DH27" i="37"/>
  <c r="DF27" i="37"/>
  <c r="DE27" i="37"/>
  <c r="DD27" i="37"/>
  <c r="DC27" i="37"/>
  <c r="CE27" i="37"/>
  <c r="CD27" i="37"/>
  <c r="CC27" i="37"/>
  <c r="CB27" i="37"/>
  <c r="BI27" i="37"/>
  <c r="BH27" i="37"/>
  <c r="BG27" i="37"/>
  <c r="BF27" i="37"/>
  <c r="AM27" i="37"/>
  <c r="AL27" i="37"/>
  <c r="AK27" i="37"/>
  <c r="AJ27" i="37"/>
  <c r="TB26" i="37"/>
  <c r="TA26" i="37"/>
  <c r="SZ26" i="37"/>
  <c r="SY26" i="37"/>
  <c r="SX26" i="37"/>
  <c r="SW26" i="37"/>
  <c r="SV26" i="37"/>
  <c r="SU26" i="37"/>
  <c r="ST26" i="37"/>
  <c r="SS26" i="37"/>
  <c r="SR26" i="37"/>
  <c r="SQ26" i="37"/>
  <c r="SP26" i="37"/>
  <c r="SO26" i="37"/>
  <c r="SN26" i="37"/>
  <c r="SM26" i="37"/>
  <c r="SK26" i="37"/>
  <c r="SJ26" i="37"/>
  <c r="SH26" i="37"/>
  <c r="SG26" i="37"/>
  <c r="SF26" i="37"/>
  <c r="SE26" i="37"/>
  <c r="RI26" i="37"/>
  <c r="RH26" i="37"/>
  <c r="RF26" i="37"/>
  <c r="RE26" i="37"/>
  <c r="RD26" i="37"/>
  <c r="RC26" i="37"/>
  <c r="QG26" i="37"/>
  <c r="QF26" i="37"/>
  <c r="QD26" i="37"/>
  <c r="QC26" i="37"/>
  <c r="QB26" i="37"/>
  <c r="QA26" i="37"/>
  <c r="PE26" i="37"/>
  <c r="PD26" i="37"/>
  <c r="PB26" i="37"/>
  <c r="PA26" i="37"/>
  <c r="OZ26" i="37"/>
  <c r="OY26" i="37"/>
  <c r="OC26" i="37"/>
  <c r="OB26" i="37"/>
  <c r="NZ26" i="37"/>
  <c r="NY26" i="37"/>
  <c r="NX26" i="37"/>
  <c r="NW26" i="37"/>
  <c r="NA26" i="37"/>
  <c r="MZ26" i="37"/>
  <c r="MX26" i="37"/>
  <c r="MW26" i="37"/>
  <c r="MV26" i="37"/>
  <c r="MU26" i="37"/>
  <c r="LY26" i="37"/>
  <c r="LX26" i="37"/>
  <c r="LV26" i="37"/>
  <c r="LU26" i="37"/>
  <c r="LT26" i="37"/>
  <c r="LS26" i="37"/>
  <c r="KW26" i="37"/>
  <c r="KV26" i="37"/>
  <c r="KT26" i="37"/>
  <c r="KS26" i="37"/>
  <c r="KR26" i="37"/>
  <c r="KQ26" i="37"/>
  <c r="JU26" i="37"/>
  <c r="JT26" i="37"/>
  <c r="JR26" i="37"/>
  <c r="JQ26" i="37"/>
  <c r="JP26" i="37"/>
  <c r="JO26" i="37"/>
  <c r="IS26" i="37"/>
  <c r="IR26" i="37"/>
  <c r="IP26" i="37"/>
  <c r="IO26" i="37"/>
  <c r="IN26" i="37"/>
  <c r="IM26" i="37"/>
  <c r="HQ26" i="37"/>
  <c r="HP26" i="37"/>
  <c r="HN26" i="37"/>
  <c r="HM26" i="37"/>
  <c r="HL26" i="37"/>
  <c r="HK26" i="37"/>
  <c r="GO26" i="37"/>
  <c r="GN26" i="37"/>
  <c r="GL26" i="37"/>
  <c r="GK26" i="37"/>
  <c r="GJ26" i="37"/>
  <c r="GI26" i="37"/>
  <c r="FM26" i="37"/>
  <c r="FL26" i="37"/>
  <c r="FJ26" i="37"/>
  <c r="FI26" i="37"/>
  <c r="FH26" i="37"/>
  <c r="FG26" i="37"/>
  <c r="EK26" i="37"/>
  <c r="EJ26" i="37"/>
  <c r="EH26" i="37"/>
  <c r="EG26" i="37"/>
  <c r="EF26" i="37"/>
  <c r="EE26" i="37"/>
  <c r="DI26" i="37"/>
  <c r="DH26" i="37"/>
  <c r="DF26" i="37"/>
  <c r="DE26" i="37"/>
  <c r="DD26" i="37"/>
  <c r="DC26" i="37"/>
  <c r="CE26" i="37"/>
  <c r="CD26" i="37"/>
  <c r="CC26" i="37"/>
  <c r="CB26" i="37"/>
  <c r="BI26" i="37"/>
  <c r="BH26" i="37"/>
  <c r="BG26" i="37"/>
  <c r="BF26" i="37"/>
  <c r="AM26" i="37"/>
  <c r="AL26" i="37"/>
  <c r="AK26" i="37"/>
  <c r="AJ26" i="37"/>
  <c r="TB25" i="37"/>
  <c r="TA25" i="37"/>
  <c r="SZ25" i="37"/>
  <c r="SY25" i="37"/>
  <c r="SX25" i="37"/>
  <c r="SW25" i="37"/>
  <c r="SV25" i="37"/>
  <c r="SU25" i="37"/>
  <c r="ST25" i="37"/>
  <c r="SS25" i="37"/>
  <c r="SR25" i="37"/>
  <c r="SQ25" i="37"/>
  <c r="SP25" i="37"/>
  <c r="SO25" i="37"/>
  <c r="SN25" i="37"/>
  <c r="SM25" i="37"/>
  <c r="SK25" i="37"/>
  <c r="SJ25" i="37"/>
  <c r="SH25" i="37"/>
  <c r="SG25" i="37"/>
  <c r="SF25" i="37"/>
  <c r="SE25" i="37"/>
  <c r="RI25" i="37"/>
  <c r="RH25" i="37"/>
  <c r="RF25" i="37"/>
  <c r="RE25" i="37"/>
  <c r="RD25" i="37"/>
  <c r="RC25" i="37"/>
  <c r="QG25" i="37"/>
  <c r="QF25" i="37"/>
  <c r="QD25" i="37"/>
  <c r="QC25" i="37"/>
  <c r="QB25" i="37"/>
  <c r="QA25" i="37"/>
  <c r="PE25" i="37"/>
  <c r="PD25" i="37"/>
  <c r="PB25" i="37"/>
  <c r="PA25" i="37"/>
  <c r="OZ25" i="37"/>
  <c r="OY25" i="37"/>
  <c r="OC25" i="37"/>
  <c r="OB25" i="37"/>
  <c r="NZ25" i="37"/>
  <c r="NY25" i="37"/>
  <c r="NX25" i="37"/>
  <c r="NW25" i="37"/>
  <c r="NA25" i="37"/>
  <c r="MZ25" i="37"/>
  <c r="MX25" i="37"/>
  <c r="MW25" i="37"/>
  <c r="MV25" i="37"/>
  <c r="MU25" i="37"/>
  <c r="LY25" i="37"/>
  <c r="LX25" i="37"/>
  <c r="LV25" i="37"/>
  <c r="LU25" i="37"/>
  <c r="LT25" i="37"/>
  <c r="LS25" i="37"/>
  <c r="KW25" i="37"/>
  <c r="KV25" i="37"/>
  <c r="KT25" i="37"/>
  <c r="KS25" i="37"/>
  <c r="KR25" i="37"/>
  <c r="KQ25" i="37"/>
  <c r="JU25" i="37"/>
  <c r="JT25" i="37"/>
  <c r="JR25" i="37"/>
  <c r="JQ25" i="37"/>
  <c r="JP25" i="37"/>
  <c r="JO25" i="37"/>
  <c r="IS25" i="37"/>
  <c r="IR25" i="37"/>
  <c r="IP25" i="37"/>
  <c r="IO25" i="37"/>
  <c r="IN25" i="37"/>
  <c r="IM25" i="37"/>
  <c r="HQ25" i="37"/>
  <c r="HP25" i="37"/>
  <c r="HN25" i="37"/>
  <c r="HM25" i="37"/>
  <c r="HL25" i="37"/>
  <c r="HK25" i="37"/>
  <c r="GO25" i="37"/>
  <c r="GN25" i="37"/>
  <c r="GL25" i="37"/>
  <c r="GK25" i="37"/>
  <c r="GJ25" i="37"/>
  <c r="GI25" i="37"/>
  <c r="FM25" i="37"/>
  <c r="FL25" i="37"/>
  <c r="FJ25" i="37"/>
  <c r="FI25" i="37"/>
  <c r="FH25" i="37"/>
  <c r="FG25" i="37"/>
  <c r="EK25" i="37"/>
  <c r="EJ25" i="37"/>
  <c r="EH25" i="37"/>
  <c r="EG25" i="37"/>
  <c r="EF25" i="37"/>
  <c r="EE25" i="37"/>
  <c r="DI25" i="37"/>
  <c r="DH25" i="37"/>
  <c r="DF25" i="37"/>
  <c r="DE25" i="37"/>
  <c r="DD25" i="37"/>
  <c r="DC25" i="37"/>
  <c r="CE25" i="37"/>
  <c r="CD25" i="37"/>
  <c r="CC25" i="37"/>
  <c r="CB25" i="37"/>
  <c r="BI25" i="37"/>
  <c r="BH25" i="37"/>
  <c r="BG25" i="37"/>
  <c r="BF25" i="37"/>
  <c r="AM25" i="37"/>
  <c r="AL25" i="37"/>
  <c r="AK25" i="37"/>
  <c r="AJ25" i="37"/>
  <c r="TB24" i="37"/>
  <c r="TA24" i="37"/>
  <c r="SZ24" i="37"/>
  <c r="SY24" i="37"/>
  <c r="SX24" i="37"/>
  <c r="SW24" i="37"/>
  <c r="SV24" i="37"/>
  <c r="SU24" i="37"/>
  <c r="ST24" i="37"/>
  <c r="SS24" i="37"/>
  <c r="SR24" i="37"/>
  <c r="SQ24" i="37"/>
  <c r="SP24" i="37"/>
  <c r="SO24" i="37"/>
  <c r="SN24" i="37"/>
  <c r="SM24" i="37"/>
  <c r="SK24" i="37"/>
  <c r="SJ24" i="37"/>
  <c r="SH24" i="37"/>
  <c r="SG24" i="37"/>
  <c r="SF24" i="37"/>
  <c r="SE24" i="37"/>
  <c r="RI24" i="37"/>
  <c r="RH24" i="37"/>
  <c r="RF24" i="37"/>
  <c r="RE24" i="37"/>
  <c r="RD24" i="37"/>
  <c r="RC24" i="37"/>
  <c r="QG24" i="37"/>
  <c r="QF24" i="37"/>
  <c r="QD24" i="37"/>
  <c r="QC24" i="37"/>
  <c r="QB24" i="37"/>
  <c r="QA24" i="37"/>
  <c r="PE24" i="37"/>
  <c r="PD24" i="37"/>
  <c r="PB24" i="37"/>
  <c r="PA24" i="37"/>
  <c r="OZ24" i="37"/>
  <c r="OY24" i="37"/>
  <c r="OC24" i="37"/>
  <c r="OB24" i="37"/>
  <c r="NZ24" i="37"/>
  <c r="NY24" i="37"/>
  <c r="NX24" i="37"/>
  <c r="NW24" i="37"/>
  <c r="NA24" i="37"/>
  <c r="MZ24" i="37"/>
  <c r="MX24" i="37"/>
  <c r="MW24" i="37"/>
  <c r="MV24" i="37"/>
  <c r="MU24" i="37"/>
  <c r="LY24" i="37"/>
  <c r="LX24" i="37"/>
  <c r="LV24" i="37"/>
  <c r="LU24" i="37"/>
  <c r="LT24" i="37"/>
  <c r="LS24" i="37"/>
  <c r="KW24" i="37"/>
  <c r="KV24" i="37"/>
  <c r="KT24" i="37"/>
  <c r="KS24" i="37"/>
  <c r="KR24" i="37"/>
  <c r="KQ24" i="37"/>
  <c r="JU24" i="37"/>
  <c r="JT24" i="37"/>
  <c r="JR24" i="37"/>
  <c r="JQ24" i="37"/>
  <c r="JP24" i="37"/>
  <c r="JO24" i="37"/>
  <c r="IS24" i="37"/>
  <c r="IR24" i="37"/>
  <c r="IP24" i="37"/>
  <c r="IO24" i="37"/>
  <c r="IN24" i="37"/>
  <c r="IM24" i="37"/>
  <c r="HQ24" i="37"/>
  <c r="HP24" i="37"/>
  <c r="HN24" i="37"/>
  <c r="HM24" i="37"/>
  <c r="HL24" i="37"/>
  <c r="HK24" i="37"/>
  <c r="GO24" i="37"/>
  <c r="GN24" i="37"/>
  <c r="GL24" i="37"/>
  <c r="GK24" i="37"/>
  <c r="GJ24" i="37"/>
  <c r="GI24" i="37"/>
  <c r="FM24" i="37"/>
  <c r="FL24" i="37"/>
  <c r="FJ24" i="37"/>
  <c r="FI24" i="37"/>
  <c r="FH24" i="37"/>
  <c r="FG24" i="37"/>
  <c r="EK24" i="37"/>
  <c r="EJ24" i="37"/>
  <c r="EH24" i="37"/>
  <c r="EG24" i="37"/>
  <c r="EF24" i="37"/>
  <c r="EE24" i="37"/>
  <c r="DI24" i="37"/>
  <c r="DH24" i="37"/>
  <c r="DF24" i="37"/>
  <c r="DE24" i="37"/>
  <c r="DD24" i="37"/>
  <c r="DC24" i="37"/>
  <c r="CE24" i="37"/>
  <c r="CD24" i="37"/>
  <c r="CC24" i="37"/>
  <c r="CB24" i="37"/>
  <c r="BI24" i="37"/>
  <c r="BH24" i="37"/>
  <c r="BG24" i="37"/>
  <c r="BF24" i="37"/>
  <c r="AM24" i="37"/>
  <c r="AL24" i="37"/>
  <c r="AK24" i="37"/>
  <c r="AJ24" i="37"/>
  <c r="TB23" i="37"/>
  <c r="TA23" i="37"/>
  <c r="SZ23" i="37"/>
  <c r="SY23" i="37"/>
  <c r="SX23" i="37"/>
  <c r="SW23" i="37"/>
  <c r="SV23" i="37"/>
  <c r="SU23" i="37"/>
  <c r="ST23" i="37"/>
  <c r="SS23" i="37"/>
  <c r="SR23" i="37"/>
  <c r="SQ23" i="37"/>
  <c r="SP23" i="37"/>
  <c r="SO23" i="37"/>
  <c r="SN23" i="37"/>
  <c r="SM23" i="37"/>
  <c r="SK23" i="37"/>
  <c r="SJ23" i="37"/>
  <c r="SH23" i="37"/>
  <c r="SG23" i="37"/>
  <c r="SF23" i="37"/>
  <c r="SE23" i="37"/>
  <c r="RI23" i="37"/>
  <c r="RH23" i="37"/>
  <c r="RF23" i="37"/>
  <c r="RE23" i="37"/>
  <c r="RD23" i="37"/>
  <c r="RC23" i="37"/>
  <c r="QG23" i="37"/>
  <c r="QF23" i="37"/>
  <c r="QD23" i="37"/>
  <c r="QC23" i="37"/>
  <c r="QB23" i="37"/>
  <c r="QA23" i="37"/>
  <c r="PE23" i="37"/>
  <c r="PD23" i="37"/>
  <c r="PB23" i="37"/>
  <c r="PA23" i="37"/>
  <c r="OZ23" i="37"/>
  <c r="OY23" i="37"/>
  <c r="OC23" i="37"/>
  <c r="OB23" i="37"/>
  <c r="NZ23" i="37"/>
  <c r="NY23" i="37"/>
  <c r="NX23" i="37"/>
  <c r="NW23" i="37"/>
  <c r="NA23" i="37"/>
  <c r="MZ23" i="37"/>
  <c r="MX23" i="37"/>
  <c r="MW23" i="37"/>
  <c r="MV23" i="37"/>
  <c r="MU23" i="37"/>
  <c r="LY23" i="37"/>
  <c r="LX23" i="37"/>
  <c r="LV23" i="37"/>
  <c r="LU23" i="37"/>
  <c r="LT23" i="37"/>
  <c r="LS23" i="37"/>
  <c r="KW23" i="37"/>
  <c r="KV23" i="37"/>
  <c r="KT23" i="37"/>
  <c r="KS23" i="37"/>
  <c r="KR23" i="37"/>
  <c r="KQ23" i="37"/>
  <c r="JU23" i="37"/>
  <c r="JT23" i="37"/>
  <c r="JR23" i="37"/>
  <c r="JQ23" i="37"/>
  <c r="JP23" i="37"/>
  <c r="JO23" i="37"/>
  <c r="IS23" i="37"/>
  <c r="IR23" i="37"/>
  <c r="IP23" i="37"/>
  <c r="IO23" i="37"/>
  <c r="IN23" i="37"/>
  <c r="IM23" i="37"/>
  <c r="HQ23" i="37"/>
  <c r="HP23" i="37"/>
  <c r="HN23" i="37"/>
  <c r="HM23" i="37"/>
  <c r="HL23" i="37"/>
  <c r="HK23" i="37"/>
  <c r="GO23" i="37"/>
  <c r="GN23" i="37"/>
  <c r="GL23" i="37"/>
  <c r="GK23" i="37"/>
  <c r="GJ23" i="37"/>
  <c r="GI23" i="37"/>
  <c r="FM23" i="37"/>
  <c r="FL23" i="37"/>
  <c r="FJ23" i="37"/>
  <c r="FI23" i="37"/>
  <c r="FH23" i="37"/>
  <c r="FG23" i="37"/>
  <c r="EK23" i="37"/>
  <c r="EJ23" i="37"/>
  <c r="EH23" i="37"/>
  <c r="EG23" i="37"/>
  <c r="EF23" i="37"/>
  <c r="EE23" i="37"/>
  <c r="DI23" i="37"/>
  <c r="DH23" i="37"/>
  <c r="DF23" i="37"/>
  <c r="DE23" i="37"/>
  <c r="DD23" i="37"/>
  <c r="DC23" i="37"/>
  <c r="CE23" i="37"/>
  <c r="CD23" i="37"/>
  <c r="CC23" i="37"/>
  <c r="CB23" i="37"/>
  <c r="BI23" i="37"/>
  <c r="BH23" i="37"/>
  <c r="BG23" i="37"/>
  <c r="BF23" i="37"/>
  <c r="AM23" i="37"/>
  <c r="AL23" i="37"/>
  <c r="AK23" i="37"/>
  <c r="AJ23" i="37"/>
  <c r="TB4" i="37"/>
  <c r="TA4" i="37"/>
  <c r="SZ4" i="37"/>
  <c r="SY4" i="37"/>
  <c r="SX4" i="37"/>
  <c r="SW4" i="37"/>
  <c r="SV4" i="37"/>
  <c r="SU4" i="37"/>
  <c r="ST4" i="37"/>
  <c r="SS4" i="37"/>
  <c r="SR4" i="37"/>
  <c r="SQ4" i="37"/>
  <c r="SP4" i="37"/>
  <c r="SO4" i="37"/>
  <c r="SN4" i="37"/>
  <c r="SM4" i="37"/>
  <c r="SK4" i="37"/>
  <c r="SJ4" i="37"/>
  <c r="SH4" i="37"/>
  <c r="SG4" i="37"/>
  <c r="SF4" i="37"/>
  <c r="SE4" i="37"/>
  <c r="RI4" i="37"/>
  <c r="RH4" i="37"/>
  <c r="RF4" i="37"/>
  <c r="RE4" i="37"/>
  <c r="RD4" i="37"/>
  <c r="RC4" i="37"/>
  <c r="QG4" i="37"/>
  <c r="QF4" i="37"/>
  <c r="QD4" i="37"/>
  <c r="QC4" i="37"/>
  <c r="QB4" i="37"/>
  <c r="QA4" i="37"/>
  <c r="PE4" i="37"/>
  <c r="PD4" i="37"/>
  <c r="PB4" i="37"/>
  <c r="PA4" i="37"/>
  <c r="OZ4" i="37"/>
  <c r="OY4" i="37"/>
  <c r="OC4" i="37"/>
  <c r="OB4" i="37"/>
  <c r="NZ4" i="37"/>
  <c r="NY4" i="37"/>
  <c r="NX4" i="37"/>
  <c r="NW4" i="37"/>
  <c r="NA4" i="37"/>
  <c r="MZ4" i="37"/>
  <c r="MX4" i="37"/>
  <c r="MW4" i="37"/>
  <c r="MV4" i="37"/>
  <c r="MU4" i="37"/>
  <c r="LY4" i="37"/>
  <c r="LX4" i="37"/>
  <c r="LV4" i="37"/>
  <c r="LU4" i="37"/>
  <c r="LT4" i="37"/>
  <c r="LS4" i="37"/>
  <c r="KW4" i="37"/>
  <c r="KV4" i="37"/>
  <c r="KT4" i="37"/>
  <c r="KS4" i="37"/>
  <c r="KR4" i="37"/>
  <c r="KQ4" i="37"/>
  <c r="JU4" i="37"/>
  <c r="JT4" i="37"/>
  <c r="JR4" i="37"/>
  <c r="JQ4" i="37"/>
  <c r="JP4" i="37"/>
  <c r="JO4" i="37"/>
  <c r="IS4" i="37"/>
  <c r="IR4" i="37"/>
  <c r="IP4" i="37"/>
  <c r="IO4" i="37"/>
  <c r="IN4" i="37"/>
  <c r="IM4" i="37"/>
  <c r="HQ4" i="37"/>
  <c r="HP4" i="37"/>
  <c r="HN4" i="37"/>
  <c r="HM4" i="37"/>
  <c r="HL4" i="37"/>
  <c r="HK4" i="37"/>
  <c r="GO4" i="37"/>
  <c r="GN4" i="37"/>
  <c r="GL4" i="37"/>
  <c r="GK4" i="37"/>
  <c r="GJ4" i="37"/>
  <c r="GI4" i="37"/>
  <c r="FM4" i="37"/>
  <c r="FL4" i="37"/>
  <c r="FJ4" i="37"/>
  <c r="FI4" i="37"/>
  <c r="FH4" i="37"/>
  <c r="FG4" i="37"/>
  <c r="EK4" i="37"/>
  <c r="EJ4" i="37"/>
  <c r="EH4" i="37"/>
  <c r="EG4" i="37"/>
  <c r="EF4" i="37"/>
  <c r="EE4" i="37"/>
  <c r="DI4" i="37"/>
  <c r="DH4" i="37"/>
  <c r="DF4" i="37"/>
  <c r="DE4" i="37"/>
  <c r="DD4" i="37"/>
  <c r="DC4" i="37"/>
  <c r="CE4" i="37"/>
  <c r="CD4" i="37"/>
  <c r="CC4" i="37"/>
  <c r="CB4" i="37"/>
  <c r="BI4" i="37"/>
  <c r="BH4" i="37"/>
  <c r="BG4" i="37"/>
  <c r="BF4" i="37"/>
  <c r="AM4" i="37"/>
  <c r="AL4" i="37"/>
  <c r="AK4" i="37"/>
  <c r="AJ4" i="37"/>
  <c r="TB18" i="36"/>
  <c r="TA18" i="36"/>
  <c r="SZ18" i="36"/>
  <c r="SY18" i="36"/>
  <c r="SX18" i="36"/>
  <c r="SW18" i="36"/>
  <c r="SV18" i="36"/>
  <c r="SU18" i="36"/>
  <c r="ST18" i="36"/>
  <c r="SS18" i="36"/>
  <c r="SR18" i="36"/>
  <c r="SQ18" i="36"/>
  <c r="SP18" i="36"/>
  <c r="SO18" i="36"/>
  <c r="SN18" i="36"/>
  <c r="SM18" i="36"/>
  <c r="SK18" i="36"/>
  <c r="SJ18" i="36"/>
  <c r="SH18" i="36"/>
  <c r="SG18" i="36"/>
  <c r="SF18" i="36"/>
  <c r="SE18" i="36"/>
  <c r="RI18" i="36"/>
  <c r="RH18" i="36"/>
  <c r="RF18" i="36"/>
  <c r="RE18" i="36"/>
  <c r="RD18" i="36"/>
  <c r="RC18" i="36"/>
  <c r="QG18" i="36"/>
  <c r="QF18" i="36"/>
  <c r="QD18" i="36"/>
  <c r="QC18" i="36"/>
  <c r="QB18" i="36"/>
  <c r="QA18" i="36"/>
  <c r="PE18" i="36"/>
  <c r="PD18" i="36"/>
  <c r="PB18" i="36"/>
  <c r="PA18" i="36"/>
  <c r="OZ18" i="36"/>
  <c r="OY18" i="36"/>
  <c r="OC18" i="36"/>
  <c r="OB18" i="36"/>
  <c r="NZ18" i="36"/>
  <c r="NY18" i="36"/>
  <c r="NX18" i="36"/>
  <c r="NW18" i="36"/>
  <c r="NA18" i="36"/>
  <c r="MZ18" i="36"/>
  <c r="MX18" i="36"/>
  <c r="MW18" i="36"/>
  <c r="MV18" i="36"/>
  <c r="MU18" i="36"/>
  <c r="LY18" i="36"/>
  <c r="LX18" i="36"/>
  <c r="LV18" i="36"/>
  <c r="LU18" i="36"/>
  <c r="LT18" i="36"/>
  <c r="LW18" i="36" s="1"/>
  <c r="LS18" i="36"/>
  <c r="KW18" i="36"/>
  <c r="KV18" i="36"/>
  <c r="KT18" i="36"/>
  <c r="KS18" i="36"/>
  <c r="KR18" i="36"/>
  <c r="KQ18" i="36"/>
  <c r="JU18" i="36"/>
  <c r="JT18" i="36"/>
  <c r="JR18" i="36"/>
  <c r="JQ18" i="36"/>
  <c r="JP18" i="36"/>
  <c r="JO18" i="36"/>
  <c r="IS18" i="36"/>
  <c r="IR18" i="36"/>
  <c r="IP18" i="36"/>
  <c r="IO18" i="36"/>
  <c r="IN18" i="36"/>
  <c r="IM18" i="36"/>
  <c r="HQ18" i="36"/>
  <c r="HP18" i="36"/>
  <c r="HN18" i="36"/>
  <c r="HM18" i="36"/>
  <c r="HL18" i="36"/>
  <c r="HK18" i="36"/>
  <c r="GO18" i="36"/>
  <c r="GN18" i="36"/>
  <c r="GL18" i="36"/>
  <c r="GK18" i="36"/>
  <c r="GJ18" i="36"/>
  <c r="GI18" i="36"/>
  <c r="FM18" i="36"/>
  <c r="FL18" i="36"/>
  <c r="FJ18" i="36"/>
  <c r="FI18" i="36"/>
  <c r="FH18" i="36"/>
  <c r="FG18" i="36"/>
  <c r="EK18" i="36"/>
  <c r="EJ18" i="36"/>
  <c r="EH18" i="36"/>
  <c r="EG18" i="36"/>
  <c r="EF18" i="36"/>
  <c r="EI18" i="36" s="1"/>
  <c r="EE18" i="36"/>
  <c r="DI18" i="36"/>
  <c r="DH18" i="36"/>
  <c r="DF18" i="36"/>
  <c r="DE18" i="36"/>
  <c r="DD18" i="36"/>
  <c r="DC18" i="36"/>
  <c r="CE18" i="36"/>
  <c r="CD18" i="36"/>
  <c r="CC18" i="36"/>
  <c r="CB18" i="36"/>
  <c r="BI18" i="36"/>
  <c r="BH18" i="36"/>
  <c r="BG18" i="36"/>
  <c r="BF18" i="36"/>
  <c r="AM18" i="36"/>
  <c r="AL18" i="36"/>
  <c r="AK18" i="36"/>
  <c r="AJ18" i="36"/>
  <c r="TB17" i="36"/>
  <c r="TA17" i="36"/>
  <c r="SZ17" i="36"/>
  <c r="SY17" i="36"/>
  <c r="SX17" i="36"/>
  <c r="SW17" i="36"/>
  <c r="SV17" i="36"/>
  <c r="SU17" i="36"/>
  <c r="ST17" i="36"/>
  <c r="SS17" i="36"/>
  <c r="SR17" i="36"/>
  <c r="SQ17" i="36"/>
  <c r="SP17" i="36"/>
  <c r="SO17" i="36"/>
  <c r="SN17" i="36"/>
  <c r="SM17" i="36"/>
  <c r="SK17" i="36"/>
  <c r="SJ17" i="36"/>
  <c r="SH17" i="36"/>
  <c r="SG17" i="36"/>
  <c r="SF17" i="36"/>
  <c r="SE17" i="36"/>
  <c r="RI17" i="36"/>
  <c r="RH17" i="36"/>
  <c r="RF17" i="36"/>
  <c r="RE17" i="36"/>
  <c r="RD17" i="36"/>
  <c r="RC17" i="36"/>
  <c r="QG17" i="36"/>
  <c r="QF17" i="36"/>
  <c r="QD17" i="36"/>
  <c r="QC17" i="36"/>
  <c r="QB17" i="36"/>
  <c r="QA17" i="36"/>
  <c r="PE17" i="36"/>
  <c r="PD17" i="36"/>
  <c r="PB17" i="36"/>
  <c r="PA17" i="36"/>
  <c r="OZ17" i="36"/>
  <c r="OY17" i="36"/>
  <c r="OC17" i="36"/>
  <c r="OB17" i="36"/>
  <c r="NZ17" i="36"/>
  <c r="NY17" i="36"/>
  <c r="NX17" i="36"/>
  <c r="NW17" i="36"/>
  <c r="NA17" i="36"/>
  <c r="MZ17" i="36"/>
  <c r="MX17" i="36"/>
  <c r="MW17" i="36"/>
  <c r="MV17" i="36"/>
  <c r="MY17" i="36" s="1"/>
  <c r="MU17" i="36"/>
  <c r="LY17" i="36"/>
  <c r="LX17" i="36"/>
  <c r="LV17" i="36"/>
  <c r="LU17" i="36"/>
  <c r="LT17" i="36"/>
  <c r="LS17" i="36"/>
  <c r="KW17" i="36"/>
  <c r="KV17" i="36"/>
  <c r="KT17" i="36"/>
  <c r="KS17" i="36"/>
  <c r="KR17" i="36"/>
  <c r="KQ17" i="36"/>
  <c r="JU17" i="36"/>
  <c r="JT17" i="36"/>
  <c r="JR17" i="36"/>
  <c r="JQ17" i="36"/>
  <c r="JP17" i="36"/>
  <c r="JO17" i="36"/>
  <c r="IS17" i="36"/>
  <c r="IR17" i="36"/>
  <c r="IP17" i="36"/>
  <c r="IO17" i="36"/>
  <c r="IN17" i="36"/>
  <c r="IM17" i="36"/>
  <c r="HQ17" i="36"/>
  <c r="HP17" i="36"/>
  <c r="HN17" i="36"/>
  <c r="HM17" i="36"/>
  <c r="HL17" i="36"/>
  <c r="HK17" i="36"/>
  <c r="GO17" i="36"/>
  <c r="GN17" i="36"/>
  <c r="GL17" i="36"/>
  <c r="GK17" i="36"/>
  <c r="GJ17" i="36"/>
  <c r="GI17" i="36"/>
  <c r="FM17" i="36"/>
  <c r="FL17" i="36"/>
  <c r="FJ17" i="36"/>
  <c r="FI17" i="36"/>
  <c r="FH17" i="36"/>
  <c r="FG17" i="36"/>
  <c r="EK17" i="36"/>
  <c r="EJ17" i="36"/>
  <c r="EH17" i="36"/>
  <c r="EG17" i="36"/>
  <c r="EF17" i="36"/>
  <c r="EE17" i="36"/>
  <c r="DI17" i="36"/>
  <c r="DH17" i="36"/>
  <c r="DF17" i="36"/>
  <c r="DE17" i="36"/>
  <c r="DD17" i="36"/>
  <c r="DC17" i="36"/>
  <c r="CE17" i="36"/>
  <c r="CD17" i="36"/>
  <c r="CC17" i="36"/>
  <c r="CB17" i="36"/>
  <c r="BI17" i="36"/>
  <c r="BH17" i="36"/>
  <c r="BG17" i="36"/>
  <c r="BF17" i="36"/>
  <c r="AM17" i="36"/>
  <c r="AL17" i="36"/>
  <c r="AK17" i="36"/>
  <c r="AJ17" i="36"/>
  <c r="TB16" i="36"/>
  <c r="TA16" i="36"/>
  <c r="SZ16" i="36"/>
  <c r="SY16" i="36"/>
  <c r="SX16" i="36"/>
  <c r="SW16" i="36"/>
  <c r="SV16" i="36"/>
  <c r="SU16" i="36"/>
  <c r="ST16" i="36"/>
  <c r="SS16" i="36"/>
  <c r="SR16" i="36"/>
  <c r="SQ16" i="36"/>
  <c r="SP16" i="36"/>
  <c r="SO16" i="36"/>
  <c r="SN16" i="36"/>
  <c r="SM16" i="36"/>
  <c r="SK16" i="36"/>
  <c r="SJ16" i="36"/>
  <c r="SH16" i="36"/>
  <c r="SG16" i="36"/>
  <c r="SF16" i="36"/>
  <c r="SE16" i="36"/>
  <c r="RI16" i="36"/>
  <c r="RH16" i="36"/>
  <c r="RF16" i="36"/>
  <c r="RE16" i="36"/>
  <c r="RD16" i="36"/>
  <c r="RC16" i="36"/>
  <c r="QG16" i="36"/>
  <c r="QF16" i="36"/>
  <c r="QD16" i="36"/>
  <c r="QC16" i="36"/>
  <c r="QB16" i="36"/>
  <c r="QA16" i="36"/>
  <c r="PE16" i="36"/>
  <c r="PD16" i="36"/>
  <c r="PB16" i="36"/>
  <c r="PA16" i="36"/>
  <c r="OZ16" i="36"/>
  <c r="OY16" i="36"/>
  <c r="OC16" i="36"/>
  <c r="OB16" i="36"/>
  <c r="NZ16" i="36"/>
  <c r="NY16" i="36"/>
  <c r="NX16" i="36"/>
  <c r="OA16" i="36" s="1"/>
  <c r="NW16" i="36"/>
  <c r="NA16" i="36"/>
  <c r="MZ16" i="36"/>
  <c r="MX16" i="36"/>
  <c r="MW16" i="36"/>
  <c r="MV16" i="36"/>
  <c r="MU16" i="36"/>
  <c r="LY16" i="36"/>
  <c r="LX16" i="36"/>
  <c r="LV16" i="36"/>
  <c r="LU16" i="36"/>
  <c r="LT16" i="36"/>
  <c r="LS16" i="36"/>
  <c r="KW16" i="36"/>
  <c r="KV16" i="36"/>
  <c r="KT16" i="36"/>
  <c r="KS16" i="36"/>
  <c r="KR16" i="36"/>
  <c r="KQ16" i="36"/>
  <c r="JU16" i="36"/>
  <c r="JT16" i="36"/>
  <c r="JR16" i="36"/>
  <c r="JQ16" i="36"/>
  <c r="JP16" i="36"/>
  <c r="JO16" i="36"/>
  <c r="IS16" i="36"/>
  <c r="IR16" i="36"/>
  <c r="IP16" i="36"/>
  <c r="IO16" i="36"/>
  <c r="IN16" i="36"/>
  <c r="IM16" i="36"/>
  <c r="HQ16" i="36"/>
  <c r="HP16" i="36"/>
  <c r="HN16" i="36"/>
  <c r="HM16" i="36"/>
  <c r="HL16" i="36"/>
  <c r="HK16" i="36"/>
  <c r="GO16" i="36"/>
  <c r="GN16" i="36"/>
  <c r="GL16" i="36"/>
  <c r="GK16" i="36"/>
  <c r="GJ16" i="36"/>
  <c r="GM16" i="36" s="1"/>
  <c r="GI16" i="36"/>
  <c r="FM16" i="36"/>
  <c r="FL16" i="36"/>
  <c r="FJ16" i="36"/>
  <c r="FI16" i="36"/>
  <c r="FH16" i="36"/>
  <c r="FG16" i="36"/>
  <c r="EK16" i="36"/>
  <c r="EJ16" i="36"/>
  <c r="EH16" i="36"/>
  <c r="EG16" i="36"/>
  <c r="EF16" i="36"/>
  <c r="EE16" i="36"/>
  <c r="DI16" i="36"/>
  <c r="DH16" i="36"/>
  <c r="DF16" i="36"/>
  <c r="DE16" i="36"/>
  <c r="DD16" i="36"/>
  <c r="DC16" i="36"/>
  <c r="CE16" i="36"/>
  <c r="CD16" i="36"/>
  <c r="CC16" i="36"/>
  <c r="CB16" i="36"/>
  <c r="BI16" i="36"/>
  <c r="BH16" i="36"/>
  <c r="BG16" i="36"/>
  <c r="BF16" i="36"/>
  <c r="AM16" i="36"/>
  <c r="AL16" i="36"/>
  <c r="AK16" i="36"/>
  <c r="AJ16" i="36"/>
  <c r="TB15" i="36"/>
  <c r="TA15" i="36"/>
  <c r="SZ15" i="36"/>
  <c r="SY15" i="36"/>
  <c r="SX15" i="36"/>
  <c r="SW15" i="36"/>
  <c r="SV15" i="36"/>
  <c r="SU15" i="36"/>
  <c r="ST15" i="36"/>
  <c r="SS15" i="36"/>
  <c r="SR15" i="36"/>
  <c r="SQ15" i="36"/>
  <c r="SP15" i="36"/>
  <c r="SO15" i="36"/>
  <c r="SN15" i="36"/>
  <c r="SM15" i="36"/>
  <c r="SK15" i="36"/>
  <c r="SJ15" i="36"/>
  <c r="SH15" i="36"/>
  <c r="SG15" i="36"/>
  <c r="SF15" i="36"/>
  <c r="SE15" i="36"/>
  <c r="RI15" i="36"/>
  <c r="RH15" i="36"/>
  <c r="RF15" i="36"/>
  <c r="RE15" i="36"/>
  <c r="RD15" i="36"/>
  <c r="RC15" i="36"/>
  <c r="QG15" i="36"/>
  <c r="QF15" i="36"/>
  <c r="QD15" i="36"/>
  <c r="QC15" i="36"/>
  <c r="QB15" i="36"/>
  <c r="QA15" i="36"/>
  <c r="PE15" i="36"/>
  <c r="PD15" i="36"/>
  <c r="PB15" i="36"/>
  <c r="PA15" i="36"/>
  <c r="OZ15" i="36"/>
  <c r="OY15" i="36"/>
  <c r="OC15" i="36"/>
  <c r="OB15" i="36"/>
  <c r="NZ15" i="36"/>
  <c r="NY15" i="36"/>
  <c r="NX15" i="36"/>
  <c r="NW15" i="36"/>
  <c r="NA15" i="36"/>
  <c r="MZ15" i="36"/>
  <c r="MX15" i="36"/>
  <c r="MW15" i="36"/>
  <c r="MV15" i="36"/>
  <c r="MU15" i="36"/>
  <c r="LY15" i="36"/>
  <c r="LX15" i="36"/>
  <c r="LV15" i="36"/>
  <c r="LU15" i="36"/>
  <c r="LT15" i="36"/>
  <c r="LS15" i="36"/>
  <c r="KW15" i="36"/>
  <c r="KV15" i="36"/>
  <c r="KT15" i="36"/>
  <c r="KS15" i="36"/>
  <c r="KR15" i="36"/>
  <c r="KQ15" i="36"/>
  <c r="JU15" i="36"/>
  <c r="JT15" i="36"/>
  <c r="JR15" i="36"/>
  <c r="JQ15" i="36"/>
  <c r="JP15" i="36"/>
  <c r="JO15" i="36"/>
  <c r="IS15" i="36"/>
  <c r="IR15" i="36"/>
  <c r="IP15" i="36"/>
  <c r="IO15" i="36"/>
  <c r="IN15" i="36"/>
  <c r="IM15" i="36"/>
  <c r="HQ15" i="36"/>
  <c r="HP15" i="36"/>
  <c r="HN15" i="36"/>
  <c r="HM15" i="36"/>
  <c r="HL15" i="36"/>
  <c r="HK15" i="36"/>
  <c r="GO15" i="36"/>
  <c r="GN15" i="36"/>
  <c r="GL15" i="36"/>
  <c r="GK15" i="36"/>
  <c r="GJ15" i="36"/>
  <c r="GI15" i="36"/>
  <c r="FM15" i="36"/>
  <c r="FL15" i="36"/>
  <c r="FJ15" i="36"/>
  <c r="FI15" i="36"/>
  <c r="FH15" i="36"/>
  <c r="FG15" i="36"/>
  <c r="EK15" i="36"/>
  <c r="EJ15" i="36"/>
  <c r="EH15" i="36"/>
  <c r="EG15" i="36"/>
  <c r="EF15" i="36"/>
  <c r="EE15" i="36"/>
  <c r="DI15" i="36"/>
  <c r="DH15" i="36"/>
  <c r="DF15" i="36"/>
  <c r="DE15" i="36"/>
  <c r="DD15" i="36"/>
  <c r="DC15" i="36"/>
  <c r="CE15" i="36"/>
  <c r="CD15" i="36"/>
  <c r="CC15" i="36"/>
  <c r="CB15" i="36"/>
  <c r="BI15" i="36"/>
  <c r="BH15" i="36"/>
  <c r="BG15" i="36"/>
  <c r="BF15" i="36"/>
  <c r="AM15" i="36"/>
  <c r="AL15" i="36"/>
  <c r="AK15" i="36"/>
  <c r="AJ15" i="36"/>
  <c r="TB14" i="36"/>
  <c r="TA14" i="36"/>
  <c r="SZ14" i="36"/>
  <c r="SY14" i="36"/>
  <c r="SX14" i="36"/>
  <c r="SW14" i="36"/>
  <c r="SV14" i="36"/>
  <c r="SU14" i="36"/>
  <c r="ST14" i="36"/>
  <c r="SS14" i="36"/>
  <c r="SR14" i="36"/>
  <c r="SQ14" i="36"/>
  <c r="SP14" i="36"/>
  <c r="SO14" i="36"/>
  <c r="SN14" i="36"/>
  <c r="SM14" i="36"/>
  <c r="SK14" i="36"/>
  <c r="SJ14" i="36"/>
  <c r="SH14" i="36"/>
  <c r="SG14" i="36"/>
  <c r="SF14" i="36"/>
  <c r="SE14" i="36"/>
  <c r="RI14" i="36"/>
  <c r="RH14" i="36"/>
  <c r="RF14" i="36"/>
  <c r="RE14" i="36"/>
  <c r="RD14" i="36"/>
  <c r="RC14" i="36"/>
  <c r="QG14" i="36"/>
  <c r="QF14" i="36"/>
  <c r="QD14" i="36"/>
  <c r="QC14" i="36"/>
  <c r="QB14" i="36"/>
  <c r="QA14" i="36"/>
  <c r="PE14" i="36"/>
  <c r="PD14" i="36"/>
  <c r="PB14" i="36"/>
  <c r="PA14" i="36"/>
  <c r="OZ14" i="36"/>
  <c r="OY14" i="36"/>
  <c r="OC14" i="36"/>
  <c r="OB14" i="36"/>
  <c r="NZ14" i="36"/>
  <c r="NY14" i="36"/>
  <c r="NX14" i="36"/>
  <c r="NW14" i="36"/>
  <c r="NA14" i="36"/>
  <c r="MZ14" i="36"/>
  <c r="MX14" i="36"/>
  <c r="MW14" i="36"/>
  <c r="MV14" i="36"/>
  <c r="MU14" i="36"/>
  <c r="LY14" i="36"/>
  <c r="LX14" i="36"/>
  <c r="LV14" i="36"/>
  <c r="LU14" i="36"/>
  <c r="LT14" i="36"/>
  <c r="LS14" i="36"/>
  <c r="KW14" i="36"/>
  <c r="KV14" i="36"/>
  <c r="KT14" i="36"/>
  <c r="KS14" i="36"/>
  <c r="KR14" i="36"/>
  <c r="KQ14" i="36"/>
  <c r="JU14" i="36"/>
  <c r="JT14" i="36"/>
  <c r="JR14" i="36"/>
  <c r="JQ14" i="36"/>
  <c r="JP14" i="36"/>
  <c r="JO14" i="36"/>
  <c r="IS14" i="36"/>
  <c r="IR14" i="36"/>
  <c r="IP14" i="36"/>
  <c r="IO14" i="36"/>
  <c r="IN14" i="36"/>
  <c r="IM14" i="36"/>
  <c r="HQ14" i="36"/>
  <c r="HP14" i="36"/>
  <c r="HN14" i="36"/>
  <c r="HM14" i="36"/>
  <c r="HL14" i="36"/>
  <c r="HK14" i="36"/>
  <c r="GO14" i="36"/>
  <c r="GN14" i="36"/>
  <c r="GL14" i="36"/>
  <c r="GK14" i="36"/>
  <c r="GJ14" i="36"/>
  <c r="GI14" i="36"/>
  <c r="FM14" i="36"/>
  <c r="FL14" i="36"/>
  <c r="FJ14" i="36"/>
  <c r="FI14" i="36"/>
  <c r="FH14" i="36"/>
  <c r="FG14" i="36"/>
  <c r="EK14" i="36"/>
  <c r="EJ14" i="36"/>
  <c r="EH14" i="36"/>
  <c r="EG14" i="36"/>
  <c r="EF14" i="36"/>
  <c r="EE14" i="36"/>
  <c r="DI14" i="36"/>
  <c r="DH14" i="36"/>
  <c r="DF14" i="36"/>
  <c r="DE14" i="36"/>
  <c r="DD14" i="36"/>
  <c r="DC14" i="36"/>
  <c r="CE14" i="36"/>
  <c r="CD14" i="36"/>
  <c r="CC14" i="36"/>
  <c r="CB14" i="36"/>
  <c r="BI14" i="36"/>
  <c r="BH14" i="36"/>
  <c r="BG14" i="36"/>
  <c r="BF14" i="36"/>
  <c r="AM14" i="36"/>
  <c r="AL14" i="36"/>
  <c r="AK14" i="36"/>
  <c r="AJ14" i="36"/>
  <c r="TB13" i="36"/>
  <c r="TA13" i="36"/>
  <c r="SZ13" i="36"/>
  <c r="SY13" i="36"/>
  <c r="SX13" i="36"/>
  <c r="SW13" i="36"/>
  <c r="SV13" i="36"/>
  <c r="SU13" i="36"/>
  <c r="ST13" i="36"/>
  <c r="SS13" i="36"/>
  <c r="SR13" i="36"/>
  <c r="SQ13" i="36"/>
  <c r="SP13" i="36"/>
  <c r="SO13" i="36"/>
  <c r="SN13" i="36"/>
  <c r="SM13" i="36"/>
  <c r="SK13" i="36"/>
  <c r="SJ13" i="36"/>
  <c r="SH13" i="36"/>
  <c r="SG13" i="36"/>
  <c r="SF13" i="36"/>
  <c r="SE13" i="36"/>
  <c r="RI13" i="36"/>
  <c r="RH13" i="36"/>
  <c r="RF13" i="36"/>
  <c r="RE13" i="36"/>
  <c r="RD13" i="36"/>
  <c r="RC13" i="36"/>
  <c r="QG13" i="36"/>
  <c r="QF13" i="36"/>
  <c r="QD13" i="36"/>
  <c r="QC13" i="36"/>
  <c r="QB13" i="36"/>
  <c r="QA13" i="36"/>
  <c r="PE13" i="36"/>
  <c r="PD13" i="36"/>
  <c r="PB13" i="36"/>
  <c r="PA13" i="36"/>
  <c r="OZ13" i="36"/>
  <c r="OY13" i="36"/>
  <c r="OC13" i="36"/>
  <c r="OB13" i="36"/>
  <c r="NZ13" i="36"/>
  <c r="NY13" i="36"/>
  <c r="NX13" i="36"/>
  <c r="NW13" i="36"/>
  <c r="NA13" i="36"/>
  <c r="MZ13" i="36"/>
  <c r="MX13" i="36"/>
  <c r="MW13" i="36"/>
  <c r="MV13" i="36"/>
  <c r="MU13" i="36"/>
  <c r="LY13" i="36"/>
  <c r="LX13" i="36"/>
  <c r="LV13" i="36"/>
  <c r="LU13" i="36"/>
  <c r="LT13" i="36"/>
  <c r="LS13" i="36"/>
  <c r="KW13" i="36"/>
  <c r="KV13" i="36"/>
  <c r="KT13" i="36"/>
  <c r="KS13" i="36"/>
  <c r="KR13" i="36"/>
  <c r="KQ13" i="36"/>
  <c r="JU13" i="36"/>
  <c r="JT13" i="36"/>
  <c r="JR13" i="36"/>
  <c r="JQ13" i="36"/>
  <c r="JP13" i="36"/>
  <c r="JO13" i="36"/>
  <c r="IS13" i="36"/>
  <c r="IR13" i="36"/>
  <c r="IP13" i="36"/>
  <c r="IO13" i="36"/>
  <c r="IN13" i="36"/>
  <c r="IM13" i="36"/>
  <c r="HQ13" i="36"/>
  <c r="HP13" i="36"/>
  <c r="HN13" i="36"/>
  <c r="HM13" i="36"/>
  <c r="HL13" i="36"/>
  <c r="HK13" i="36"/>
  <c r="GO13" i="36"/>
  <c r="GN13" i="36"/>
  <c r="GL13" i="36"/>
  <c r="GK13" i="36"/>
  <c r="GJ13" i="36"/>
  <c r="GI13" i="36"/>
  <c r="FM13" i="36"/>
  <c r="FL13" i="36"/>
  <c r="FJ13" i="36"/>
  <c r="FI13" i="36"/>
  <c r="FH13" i="36"/>
  <c r="FG13" i="36"/>
  <c r="EK13" i="36"/>
  <c r="EJ13" i="36"/>
  <c r="EH13" i="36"/>
  <c r="EG13" i="36"/>
  <c r="EF13" i="36"/>
  <c r="EE13" i="36"/>
  <c r="DI13" i="36"/>
  <c r="DH13" i="36"/>
  <c r="DF13" i="36"/>
  <c r="DE13" i="36"/>
  <c r="DD13" i="36"/>
  <c r="DC13" i="36"/>
  <c r="CE13" i="36"/>
  <c r="CD13" i="36"/>
  <c r="CC13" i="36"/>
  <c r="CB13" i="36"/>
  <c r="BI13" i="36"/>
  <c r="BH13" i="36"/>
  <c r="BG13" i="36"/>
  <c r="BF13" i="36"/>
  <c r="AM13" i="36"/>
  <c r="AL13" i="36"/>
  <c r="AK13" i="36"/>
  <c r="AJ13" i="36"/>
  <c r="TB12" i="36"/>
  <c r="TA12" i="36"/>
  <c r="SZ12" i="36"/>
  <c r="SY12" i="36"/>
  <c r="SX12" i="36"/>
  <c r="SW12" i="36"/>
  <c r="SV12" i="36"/>
  <c r="SU12" i="36"/>
  <c r="ST12" i="36"/>
  <c r="SS12" i="36"/>
  <c r="SR12" i="36"/>
  <c r="SQ12" i="36"/>
  <c r="SP12" i="36"/>
  <c r="SO12" i="36"/>
  <c r="SN12" i="36"/>
  <c r="SM12" i="36"/>
  <c r="SK12" i="36"/>
  <c r="SJ12" i="36"/>
  <c r="SH12" i="36"/>
  <c r="SG12" i="36"/>
  <c r="SF12" i="36"/>
  <c r="SE12" i="36"/>
  <c r="RI12" i="36"/>
  <c r="RH12" i="36"/>
  <c r="RF12" i="36"/>
  <c r="RE12" i="36"/>
  <c r="RD12" i="36"/>
  <c r="RC12" i="36"/>
  <c r="QG12" i="36"/>
  <c r="QF12" i="36"/>
  <c r="QD12" i="36"/>
  <c r="QC12" i="36"/>
  <c r="QB12" i="36"/>
  <c r="QA12" i="36"/>
  <c r="PE12" i="36"/>
  <c r="PD12" i="36"/>
  <c r="PB12" i="36"/>
  <c r="PA12" i="36"/>
  <c r="OZ12" i="36"/>
  <c r="OY12" i="36"/>
  <c r="OC12" i="36"/>
  <c r="OB12" i="36"/>
  <c r="NZ12" i="36"/>
  <c r="NY12" i="36"/>
  <c r="NX12" i="36"/>
  <c r="NW12" i="36"/>
  <c r="NA12" i="36"/>
  <c r="MZ12" i="36"/>
  <c r="MX12" i="36"/>
  <c r="MW12" i="36"/>
  <c r="MV12" i="36"/>
  <c r="MU12" i="36"/>
  <c r="LY12" i="36"/>
  <c r="LX12" i="36"/>
  <c r="LV12" i="36"/>
  <c r="LU12" i="36"/>
  <c r="LT12" i="36"/>
  <c r="LS12" i="36"/>
  <c r="KW12" i="36"/>
  <c r="KV12" i="36"/>
  <c r="KT12" i="36"/>
  <c r="KS12" i="36"/>
  <c r="KR12" i="36"/>
  <c r="KQ12" i="36"/>
  <c r="JU12" i="36"/>
  <c r="JT12" i="36"/>
  <c r="JR12" i="36"/>
  <c r="JQ12" i="36"/>
  <c r="JP12" i="36"/>
  <c r="JO12" i="36"/>
  <c r="IS12" i="36"/>
  <c r="IR12" i="36"/>
  <c r="IP12" i="36"/>
  <c r="IO12" i="36"/>
  <c r="IN12" i="36"/>
  <c r="IM12" i="36"/>
  <c r="HQ12" i="36"/>
  <c r="HP12" i="36"/>
  <c r="HN12" i="36"/>
  <c r="HM12" i="36"/>
  <c r="HL12" i="36"/>
  <c r="HK12" i="36"/>
  <c r="GO12" i="36"/>
  <c r="GN12" i="36"/>
  <c r="GL12" i="36"/>
  <c r="GK12" i="36"/>
  <c r="GJ12" i="36"/>
  <c r="GI12" i="36"/>
  <c r="FM12" i="36"/>
  <c r="FL12" i="36"/>
  <c r="FJ12" i="36"/>
  <c r="FI12" i="36"/>
  <c r="FH12" i="36"/>
  <c r="FG12" i="36"/>
  <c r="EK12" i="36"/>
  <c r="EJ12" i="36"/>
  <c r="EH12" i="36"/>
  <c r="EG12" i="36"/>
  <c r="EF12" i="36"/>
  <c r="EE12" i="36"/>
  <c r="DI12" i="36"/>
  <c r="DH12" i="36"/>
  <c r="DF12" i="36"/>
  <c r="DE12" i="36"/>
  <c r="DD12" i="36"/>
  <c r="DC12" i="36"/>
  <c r="CE12" i="36"/>
  <c r="CD12" i="36"/>
  <c r="CC12" i="36"/>
  <c r="CB12" i="36"/>
  <c r="BI12" i="36"/>
  <c r="BH12" i="36"/>
  <c r="BG12" i="36"/>
  <c r="BF12" i="36"/>
  <c r="AM12" i="36"/>
  <c r="AL12" i="36"/>
  <c r="AK12" i="36"/>
  <c r="AJ12" i="36"/>
  <c r="TB6" i="36"/>
  <c r="TA6" i="36"/>
  <c r="SZ6" i="36"/>
  <c r="SY6" i="36"/>
  <c r="SX6" i="36"/>
  <c r="SW6" i="36"/>
  <c r="SV6" i="36"/>
  <c r="SU6" i="36"/>
  <c r="ST6" i="36"/>
  <c r="SS6" i="36"/>
  <c r="SR6" i="36"/>
  <c r="SQ6" i="36"/>
  <c r="SP6" i="36"/>
  <c r="SO6" i="36"/>
  <c r="SN6" i="36"/>
  <c r="SM6" i="36"/>
  <c r="SK6" i="36"/>
  <c r="SJ6" i="36"/>
  <c r="SH6" i="36"/>
  <c r="SG6" i="36"/>
  <c r="SF6" i="36"/>
  <c r="SE6" i="36"/>
  <c r="RI6" i="36"/>
  <c r="RH6" i="36"/>
  <c r="RF6" i="36"/>
  <c r="RE6" i="36"/>
  <c r="RD6" i="36"/>
  <c r="RC6" i="36"/>
  <c r="QG6" i="36"/>
  <c r="QF6" i="36"/>
  <c r="QD6" i="36"/>
  <c r="QC6" i="36"/>
  <c r="QB6" i="36"/>
  <c r="QA6" i="36"/>
  <c r="PE6" i="36"/>
  <c r="PD6" i="36"/>
  <c r="PB6" i="36"/>
  <c r="PA6" i="36"/>
  <c r="OZ6" i="36"/>
  <c r="OY6" i="36"/>
  <c r="OC6" i="36"/>
  <c r="OB6" i="36"/>
  <c r="NZ6" i="36"/>
  <c r="NY6" i="36"/>
  <c r="NX6" i="36"/>
  <c r="NW6" i="36"/>
  <c r="NA6" i="36"/>
  <c r="MZ6" i="36"/>
  <c r="MX6" i="36"/>
  <c r="MW6" i="36"/>
  <c r="MV6" i="36"/>
  <c r="MU6" i="36"/>
  <c r="LY6" i="36"/>
  <c r="LX6" i="36"/>
  <c r="LV6" i="36"/>
  <c r="LU6" i="36"/>
  <c r="LT6" i="36"/>
  <c r="LS6" i="36"/>
  <c r="KW6" i="36"/>
  <c r="KV6" i="36"/>
  <c r="KT6" i="36"/>
  <c r="KS6" i="36"/>
  <c r="KR6" i="36"/>
  <c r="KQ6" i="36"/>
  <c r="JU6" i="36"/>
  <c r="JT6" i="36"/>
  <c r="JR6" i="36"/>
  <c r="JQ6" i="36"/>
  <c r="JP6" i="36"/>
  <c r="JO6" i="36"/>
  <c r="IS6" i="36"/>
  <c r="IR6" i="36"/>
  <c r="IP6" i="36"/>
  <c r="IO6" i="36"/>
  <c r="IN6" i="36"/>
  <c r="IM6" i="36"/>
  <c r="HQ6" i="36"/>
  <c r="HP6" i="36"/>
  <c r="HN6" i="36"/>
  <c r="HM6" i="36"/>
  <c r="HL6" i="36"/>
  <c r="HK6" i="36"/>
  <c r="GO6" i="36"/>
  <c r="GN6" i="36"/>
  <c r="GL6" i="36"/>
  <c r="GK6" i="36"/>
  <c r="GJ6" i="36"/>
  <c r="GI6" i="36"/>
  <c r="FM6" i="36"/>
  <c r="FL6" i="36"/>
  <c r="FJ6" i="36"/>
  <c r="FI6" i="36"/>
  <c r="FH6" i="36"/>
  <c r="FG6" i="36"/>
  <c r="EK6" i="36"/>
  <c r="EJ6" i="36"/>
  <c r="EH6" i="36"/>
  <c r="EG6" i="36"/>
  <c r="EF6" i="36"/>
  <c r="EE6" i="36"/>
  <c r="DI6" i="36"/>
  <c r="DH6" i="36"/>
  <c r="DF6" i="36"/>
  <c r="DE6" i="36"/>
  <c r="DD6" i="36"/>
  <c r="DC6" i="36"/>
  <c r="CE6" i="36"/>
  <c r="CD6" i="36"/>
  <c r="CC6" i="36"/>
  <c r="CB6" i="36"/>
  <c r="BI6" i="36"/>
  <c r="BH6" i="36"/>
  <c r="BG6" i="36"/>
  <c r="BF6" i="36"/>
  <c r="AM6" i="36"/>
  <c r="AL6" i="36"/>
  <c r="AK6" i="36"/>
  <c r="AJ6" i="36"/>
  <c r="TB5" i="36"/>
  <c r="TA5" i="36"/>
  <c r="SZ5" i="36"/>
  <c r="SY5" i="36"/>
  <c r="SX5" i="36"/>
  <c r="SW5" i="36"/>
  <c r="SV5" i="36"/>
  <c r="SU5" i="36"/>
  <c r="ST5" i="36"/>
  <c r="SS5" i="36"/>
  <c r="SR5" i="36"/>
  <c r="SQ5" i="36"/>
  <c r="SP5" i="36"/>
  <c r="SO5" i="36"/>
  <c r="SN5" i="36"/>
  <c r="SM5" i="36"/>
  <c r="SK5" i="36"/>
  <c r="SJ5" i="36"/>
  <c r="SH5" i="36"/>
  <c r="SG5" i="36"/>
  <c r="SF5" i="36"/>
  <c r="SE5" i="36"/>
  <c r="RI5" i="36"/>
  <c r="RH5" i="36"/>
  <c r="RF5" i="36"/>
  <c r="RE5" i="36"/>
  <c r="RD5" i="36"/>
  <c r="RC5" i="36"/>
  <c r="QG5" i="36"/>
  <c r="QF5" i="36"/>
  <c r="QD5" i="36"/>
  <c r="QC5" i="36"/>
  <c r="QB5" i="36"/>
  <c r="QA5" i="36"/>
  <c r="PE5" i="36"/>
  <c r="PD5" i="36"/>
  <c r="PB5" i="36"/>
  <c r="PA5" i="36"/>
  <c r="OZ5" i="36"/>
  <c r="OY5" i="36"/>
  <c r="OC5" i="36"/>
  <c r="OB5" i="36"/>
  <c r="NZ5" i="36"/>
  <c r="NY5" i="36"/>
  <c r="NX5" i="36"/>
  <c r="NW5" i="36"/>
  <c r="NA5" i="36"/>
  <c r="MZ5" i="36"/>
  <c r="MX5" i="36"/>
  <c r="MW5" i="36"/>
  <c r="MV5" i="36"/>
  <c r="MU5" i="36"/>
  <c r="LY5" i="36"/>
  <c r="LX5" i="36"/>
  <c r="LV5" i="36"/>
  <c r="LU5" i="36"/>
  <c r="LT5" i="36"/>
  <c r="LS5" i="36"/>
  <c r="KW5" i="36"/>
  <c r="KV5" i="36"/>
  <c r="KT5" i="36"/>
  <c r="KS5" i="36"/>
  <c r="KR5" i="36"/>
  <c r="KQ5" i="36"/>
  <c r="JU5" i="36"/>
  <c r="JT5" i="36"/>
  <c r="JR5" i="36"/>
  <c r="JQ5" i="36"/>
  <c r="JP5" i="36"/>
  <c r="JO5" i="36"/>
  <c r="IS5" i="36"/>
  <c r="IR5" i="36"/>
  <c r="IP5" i="36"/>
  <c r="IO5" i="36"/>
  <c r="IN5" i="36"/>
  <c r="IM5" i="36"/>
  <c r="HQ5" i="36"/>
  <c r="HP5" i="36"/>
  <c r="HN5" i="36"/>
  <c r="HM5" i="36"/>
  <c r="HL5" i="36"/>
  <c r="HK5" i="36"/>
  <c r="GO5" i="36"/>
  <c r="GN5" i="36"/>
  <c r="GL5" i="36"/>
  <c r="GK5" i="36"/>
  <c r="GJ5" i="36"/>
  <c r="GI5" i="36"/>
  <c r="FM5" i="36"/>
  <c r="FL5" i="36"/>
  <c r="FJ5" i="36"/>
  <c r="FI5" i="36"/>
  <c r="FH5" i="36"/>
  <c r="FG5" i="36"/>
  <c r="EK5" i="36"/>
  <c r="EJ5" i="36"/>
  <c r="EH5" i="36"/>
  <c r="EG5" i="36"/>
  <c r="EF5" i="36"/>
  <c r="EE5" i="36"/>
  <c r="DI5" i="36"/>
  <c r="DH5" i="36"/>
  <c r="DF5" i="36"/>
  <c r="DE5" i="36"/>
  <c r="DD5" i="36"/>
  <c r="DC5" i="36"/>
  <c r="CE5" i="36"/>
  <c r="CD5" i="36"/>
  <c r="CC5" i="36"/>
  <c r="CB5" i="36"/>
  <c r="BI5" i="36"/>
  <c r="BH5" i="36"/>
  <c r="BG5" i="36"/>
  <c r="BF5" i="36"/>
  <c r="AM5" i="36"/>
  <c r="AL5" i="36"/>
  <c r="AK5" i="36"/>
  <c r="AJ5" i="36"/>
  <c r="TB4" i="36"/>
  <c r="TA4" i="36"/>
  <c r="SZ4" i="36"/>
  <c r="SY4" i="36"/>
  <c r="SX4" i="36"/>
  <c r="SW4" i="36"/>
  <c r="SV4" i="36"/>
  <c r="SU4" i="36"/>
  <c r="ST4" i="36"/>
  <c r="SS4" i="36"/>
  <c r="SR4" i="36"/>
  <c r="SQ4" i="36"/>
  <c r="SP4" i="36"/>
  <c r="SO4" i="36"/>
  <c r="SN4" i="36"/>
  <c r="SM4" i="36"/>
  <c r="SK4" i="36"/>
  <c r="SJ4" i="36"/>
  <c r="SH4" i="36"/>
  <c r="SG4" i="36"/>
  <c r="SF4" i="36"/>
  <c r="SE4" i="36"/>
  <c r="RI4" i="36"/>
  <c r="RH4" i="36"/>
  <c r="RF4" i="36"/>
  <c r="RE4" i="36"/>
  <c r="RD4" i="36"/>
  <c r="RC4" i="36"/>
  <c r="QG4" i="36"/>
  <c r="QF4" i="36"/>
  <c r="QD4" i="36"/>
  <c r="QC4" i="36"/>
  <c r="QB4" i="36"/>
  <c r="QA4" i="36"/>
  <c r="PE4" i="36"/>
  <c r="PD4" i="36"/>
  <c r="PB4" i="36"/>
  <c r="PA4" i="36"/>
  <c r="OZ4" i="36"/>
  <c r="OY4" i="36"/>
  <c r="OC4" i="36"/>
  <c r="OB4" i="36"/>
  <c r="NZ4" i="36"/>
  <c r="NY4" i="36"/>
  <c r="NX4" i="36"/>
  <c r="NW4" i="36"/>
  <c r="NA4" i="36"/>
  <c r="MZ4" i="36"/>
  <c r="MX4" i="36"/>
  <c r="MW4" i="36"/>
  <c r="MV4" i="36"/>
  <c r="MU4" i="36"/>
  <c r="LY4" i="36"/>
  <c r="LX4" i="36"/>
  <c r="LV4" i="36"/>
  <c r="LU4" i="36"/>
  <c r="LT4" i="36"/>
  <c r="LS4" i="36"/>
  <c r="KW4" i="36"/>
  <c r="KV4" i="36"/>
  <c r="KT4" i="36"/>
  <c r="KS4" i="36"/>
  <c r="KR4" i="36"/>
  <c r="KQ4" i="36"/>
  <c r="JU4" i="36"/>
  <c r="JT4" i="36"/>
  <c r="JR4" i="36"/>
  <c r="JQ4" i="36"/>
  <c r="JP4" i="36"/>
  <c r="JO4" i="36"/>
  <c r="IS4" i="36"/>
  <c r="IR4" i="36"/>
  <c r="IP4" i="36"/>
  <c r="IO4" i="36"/>
  <c r="IN4" i="36"/>
  <c r="IM4" i="36"/>
  <c r="HQ4" i="36"/>
  <c r="HP4" i="36"/>
  <c r="HN4" i="36"/>
  <c r="HM4" i="36"/>
  <c r="HL4" i="36"/>
  <c r="HK4" i="36"/>
  <c r="GO4" i="36"/>
  <c r="GN4" i="36"/>
  <c r="GL4" i="36"/>
  <c r="GK4" i="36"/>
  <c r="GJ4" i="36"/>
  <c r="GI4" i="36"/>
  <c r="FM4" i="36"/>
  <c r="FL4" i="36"/>
  <c r="FJ4" i="36"/>
  <c r="FI4" i="36"/>
  <c r="FH4" i="36"/>
  <c r="FG4" i="36"/>
  <c r="EK4" i="36"/>
  <c r="EJ4" i="36"/>
  <c r="EH4" i="36"/>
  <c r="EG4" i="36"/>
  <c r="EF4" i="36"/>
  <c r="EE4" i="36"/>
  <c r="DI4" i="36"/>
  <c r="DH4" i="36"/>
  <c r="DF4" i="36"/>
  <c r="DE4" i="36"/>
  <c r="DD4" i="36"/>
  <c r="DC4" i="36"/>
  <c r="CE4" i="36"/>
  <c r="CD4" i="36"/>
  <c r="CC4" i="36"/>
  <c r="CB4" i="36"/>
  <c r="BI4" i="36"/>
  <c r="BH4" i="36"/>
  <c r="BG4" i="36"/>
  <c r="BF4" i="36"/>
  <c r="AM4" i="36"/>
  <c r="AL4" i="36"/>
  <c r="AK4" i="36"/>
  <c r="AJ4" i="36"/>
  <c r="TB25" i="35"/>
  <c r="TA25" i="35"/>
  <c r="SZ25" i="35"/>
  <c r="SY25" i="35"/>
  <c r="SX25" i="35"/>
  <c r="SW25" i="35"/>
  <c r="SV25" i="35"/>
  <c r="SU25" i="35"/>
  <c r="ST25" i="35"/>
  <c r="SS25" i="35"/>
  <c r="SR25" i="35"/>
  <c r="SQ25" i="35"/>
  <c r="SP25" i="35"/>
  <c r="SO25" i="35"/>
  <c r="SN25" i="35"/>
  <c r="SM25" i="35"/>
  <c r="SK25" i="35"/>
  <c r="SJ25" i="35"/>
  <c r="SH25" i="35"/>
  <c r="SG25" i="35"/>
  <c r="SF25" i="35"/>
  <c r="SE25" i="35"/>
  <c r="RI25" i="35"/>
  <c r="RH25" i="35"/>
  <c r="RF25" i="35"/>
  <c r="RE25" i="35"/>
  <c r="RD25" i="35"/>
  <c r="RC25" i="35"/>
  <c r="QG25" i="35"/>
  <c r="QF25" i="35"/>
  <c r="QD25" i="35"/>
  <c r="QC25" i="35"/>
  <c r="QB25" i="35"/>
  <c r="QA25" i="35"/>
  <c r="PE25" i="35"/>
  <c r="PD25" i="35"/>
  <c r="PB25" i="35"/>
  <c r="PA25" i="35"/>
  <c r="OZ25" i="35"/>
  <c r="OY25" i="35"/>
  <c r="OC25" i="35"/>
  <c r="OB25" i="35"/>
  <c r="NZ25" i="35"/>
  <c r="NY25" i="35"/>
  <c r="NX25" i="35"/>
  <c r="NW25" i="35"/>
  <c r="NA25" i="35"/>
  <c r="MZ25" i="35"/>
  <c r="MX25" i="35"/>
  <c r="MW25" i="35"/>
  <c r="MV25" i="35"/>
  <c r="MU25" i="35"/>
  <c r="LY25" i="35"/>
  <c r="LX25" i="35"/>
  <c r="LV25" i="35"/>
  <c r="LU25" i="35"/>
  <c r="LT25" i="35"/>
  <c r="LS25" i="35"/>
  <c r="KW25" i="35"/>
  <c r="KV25" i="35"/>
  <c r="KT25" i="35"/>
  <c r="KS25" i="35"/>
  <c r="KR25" i="35"/>
  <c r="KU25" i="35" s="1"/>
  <c r="KQ25" i="35"/>
  <c r="JU25" i="35"/>
  <c r="JT25" i="35"/>
  <c r="JR25" i="35"/>
  <c r="JQ25" i="35"/>
  <c r="JP25" i="35"/>
  <c r="JO25" i="35"/>
  <c r="IS25" i="35"/>
  <c r="IR25" i="35"/>
  <c r="IP25" i="35"/>
  <c r="IO25" i="35"/>
  <c r="IN25" i="35"/>
  <c r="IQ25" i="35" s="1"/>
  <c r="IM25" i="35"/>
  <c r="HQ25" i="35"/>
  <c r="HP25" i="35"/>
  <c r="HN25" i="35"/>
  <c r="HM25" i="35"/>
  <c r="HL25" i="35"/>
  <c r="HK25" i="35"/>
  <c r="GO25" i="35"/>
  <c r="GN25" i="35"/>
  <c r="GL25" i="35"/>
  <c r="GK25" i="35"/>
  <c r="GJ25" i="35"/>
  <c r="GI25" i="35"/>
  <c r="FM25" i="35"/>
  <c r="FL25" i="35"/>
  <c r="FJ25" i="35"/>
  <c r="FI25" i="35"/>
  <c r="FH25" i="35"/>
  <c r="FG25" i="35"/>
  <c r="EK25" i="35"/>
  <c r="EJ25" i="35"/>
  <c r="EH25" i="35"/>
  <c r="EG25" i="35"/>
  <c r="EF25" i="35"/>
  <c r="EE25" i="35"/>
  <c r="DI25" i="35"/>
  <c r="DH25" i="35"/>
  <c r="DF25" i="35"/>
  <c r="DE25" i="35"/>
  <c r="DD25" i="35"/>
  <c r="DC25" i="35"/>
  <c r="CE25" i="35"/>
  <c r="CD25" i="35"/>
  <c r="CC25" i="35"/>
  <c r="CB25" i="35"/>
  <c r="BI25" i="35"/>
  <c r="BH25" i="35"/>
  <c r="BG25" i="35"/>
  <c r="BF25" i="35"/>
  <c r="AM25" i="35"/>
  <c r="AL25" i="35"/>
  <c r="AK25" i="35"/>
  <c r="AJ25" i="35"/>
  <c r="TB24" i="35"/>
  <c r="TA24" i="35"/>
  <c r="SZ24" i="35"/>
  <c r="SY24" i="35"/>
  <c r="SX24" i="35"/>
  <c r="SW24" i="35"/>
  <c r="SV24" i="35"/>
  <c r="SU24" i="35"/>
  <c r="ST24" i="35"/>
  <c r="SS24" i="35"/>
  <c r="SR24" i="35"/>
  <c r="SQ24" i="35"/>
  <c r="SP24" i="35"/>
  <c r="SO24" i="35"/>
  <c r="SN24" i="35"/>
  <c r="SM24" i="35"/>
  <c r="SK24" i="35"/>
  <c r="SJ24" i="35"/>
  <c r="SH24" i="35"/>
  <c r="SG24" i="35"/>
  <c r="SF24" i="35"/>
  <c r="SI24" i="35" s="1"/>
  <c r="SE24" i="35"/>
  <c r="RI24" i="35"/>
  <c r="RH24" i="35"/>
  <c r="RF24" i="35"/>
  <c r="RE24" i="35"/>
  <c r="RD24" i="35"/>
  <c r="RC24" i="35"/>
  <c r="QG24" i="35"/>
  <c r="QF24" i="35"/>
  <c r="QD24" i="35"/>
  <c r="QC24" i="35"/>
  <c r="QB24" i="35"/>
  <c r="QA24" i="35"/>
  <c r="PE24" i="35"/>
  <c r="PD24" i="35"/>
  <c r="PB24" i="35"/>
  <c r="PA24" i="35"/>
  <c r="OZ24" i="35"/>
  <c r="OY24" i="35"/>
  <c r="OC24" i="35"/>
  <c r="OB24" i="35"/>
  <c r="NZ24" i="35"/>
  <c r="NY24" i="35"/>
  <c r="NX24" i="35"/>
  <c r="NW24" i="35"/>
  <c r="NA24" i="35"/>
  <c r="MZ24" i="35"/>
  <c r="MX24" i="35"/>
  <c r="MW24" i="35"/>
  <c r="MV24" i="35"/>
  <c r="MU24" i="35"/>
  <c r="LY24" i="35"/>
  <c r="LX24" i="35"/>
  <c r="LV24" i="35"/>
  <c r="LU24" i="35"/>
  <c r="LT24" i="35"/>
  <c r="LS24" i="35"/>
  <c r="KW24" i="35"/>
  <c r="KV24" i="35"/>
  <c r="KT24" i="35"/>
  <c r="KS24" i="35"/>
  <c r="KR24" i="35"/>
  <c r="KQ24" i="35"/>
  <c r="JU24" i="35"/>
  <c r="JT24" i="35"/>
  <c r="JR24" i="35"/>
  <c r="JQ24" i="35"/>
  <c r="JP24" i="35"/>
  <c r="JO24" i="35"/>
  <c r="IS24" i="35"/>
  <c r="IR24" i="35"/>
  <c r="IP24" i="35"/>
  <c r="IO24" i="35"/>
  <c r="IN24" i="35"/>
  <c r="IM24" i="35"/>
  <c r="HQ24" i="35"/>
  <c r="HP24" i="35"/>
  <c r="HN24" i="35"/>
  <c r="HM24" i="35"/>
  <c r="HL24" i="35"/>
  <c r="HK24" i="35"/>
  <c r="GO24" i="35"/>
  <c r="GN24" i="35"/>
  <c r="GL24" i="35"/>
  <c r="GK24" i="35"/>
  <c r="GJ24" i="35"/>
  <c r="GI24" i="35"/>
  <c r="FM24" i="35"/>
  <c r="FL24" i="35"/>
  <c r="FJ24" i="35"/>
  <c r="FI24" i="35"/>
  <c r="FH24" i="35"/>
  <c r="FG24" i="35"/>
  <c r="EK24" i="35"/>
  <c r="EJ24" i="35"/>
  <c r="EH24" i="35"/>
  <c r="EG24" i="35"/>
  <c r="EF24" i="35"/>
  <c r="EE24" i="35"/>
  <c r="DI24" i="35"/>
  <c r="DH24" i="35"/>
  <c r="DF24" i="35"/>
  <c r="DE24" i="35"/>
  <c r="DD24" i="35"/>
  <c r="DG24" i="35" s="1"/>
  <c r="DC24" i="35"/>
  <c r="CE24" i="35"/>
  <c r="CD24" i="35"/>
  <c r="CC24" i="35"/>
  <c r="CB24" i="35"/>
  <c r="BI24" i="35"/>
  <c r="BH24" i="35"/>
  <c r="BG24" i="35"/>
  <c r="BF24" i="35"/>
  <c r="AM24" i="35"/>
  <c r="AL24" i="35"/>
  <c r="AK24" i="35"/>
  <c r="AJ24" i="35"/>
  <c r="TB23" i="35"/>
  <c r="TA23" i="35"/>
  <c r="SZ23" i="35"/>
  <c r="SY23" i="35"/>
  <c r="SX23" i="35"/>
  <c r="SW23" i="35"/>
  <c r="SV23" i="35"/>
  <c r="SU23" i="35"/>
  <c r="ST23" i="35"/>
  <c r="SS23" i="35"/>
  <c r="SR23" i="35"/>
  <c r="SQ23" i="35"/>
  <c r="SP23" i="35"/>
  <c r="SO23" i="35"/>
  <c r="SN23" i="35"/>
  <c r="SM23" i="35"/>
  <c r="SK23" i="35"/>
  <c r="SJ23" i="35"/>
  <c r="SH23" i="35"/>
  <c r="SG23" i="35"/>
  <c r="SF23" i="35"/>
  <c r="SE23" i="35"/>
  <c r="RI23" i="35"/>
  <c r="RH23" i="35"/>
  <c r="RF23" i="35"/>
  <c r="RE23" i="35"/>
  <c r="RD23" i="35"/>
  <c r="RC23" i="35"/>
  <c r="QG23" i="35"/>
  <c r="QF23" i="35"/>
  <c r="QD23" i="35"/>
  <c r="QC23" i="35"/>
  <c r="QB23" i="35"/>
  <c r="QA23" i="35"/>
  <c r="PE23" i="35"/>
  <c r="PD23" i="35"/>
  <c r="PB23" i="35"/>
  <c r="PA23" i="35"/>
  <c r="OZ23" i="35"/>
  <c r="OY23" i="35"/>
  <c r="OC23" i="35"/>
  <c r="OB23" i="35"/>
  <c r="NZ23" i="35"/>
  <c r="NY23" i="35"/>
  <c r="NX23" i="35"/>
  <c r="NW23" i="35"/>
  <c r="NA23" i="35"/>
  <c r="MZ23" i="35"/>
  <c r="MX23" i="35"/>
  <c r="MW23" i="35"/>
  <c r="MV23" i="35"/>
  <c r="MU23" i="35"/>
  <c r="LY23" i="35"/>
  <c r="LX23" i="35"/>
  <c r="LV23" i="35"/>
  <c r="LU23" i="35"/>
  <c r="LT23" i="35"/>
  <c r="LW23" i="35" s="1"/>
  <c r="LS23" i="35"/>
  <c r="KW23" i="35"/>
  <c r="KV23" i="35"/>
  <c r="KT23" i="35"/>
  <c r="KS23" i="35"/>
  <c r="KR23" i="35"/>
  <c r="KQ23" i="35"/>
  <c r="JU23" i="35"/>
  <c r="JT23" i="35"/>
  <c r="JR23" i="35"/>
  <c r="JQ23" i="35"/>
  <c r="JP23" i="35"/>
  <c r="JO23" i="35"/>
  <c r="IS23" i="35"/>
  <c r="IR23" i="35"/>
  <c r="IP23" i="35"/>
  <c r="IO23" i="35"/>
  <c r="IN23" i="35"/>
  <c r="IM23" i="35"/>
  <c r="HQ23" i="35"/>
  <c r="HP23" i="35"/>
  <c r="HN23" i="35"/>
  <c r="HM23" i="35"/>
  <c r="HL23" i="35"/>
  <c r="HK23" i="35"/>
  <c r="GO23" i="35"/>
  <c r="GN23" i="35"/>
  <c r="GL23" i="35"/>
  <c r="GK23" i="35"/>
  <c r="GJ23" i="35"/>
  <c r="GI23" i="35"/>
  <c r="FM23" i="35"/>
  <c r="FL23" i="35"/>
  <c r="FJ23" i="35"/>
  <c r="FI23" i="35"/>
  <c r="FH23" i="35"/>
  <c r="FG23" i="35"/>
  <c r="EK23" i="35"/>
  <c r="EJ23" i="35"/>
  <c r="EH23" i="35"/>
  <c r="EG23" i="35"/>
  <c r="EF23" i="35"/>
  <c r="EE23" i="35"/>
  <c r="DI23" i="35"/>
  <c r="DH23" i="35"/>
  <c r="DF23" i="35"/>
  <c r="DE23" i="35"/>
  <c r="DD23" i="35"/>
  <c r="DC23" i="35"/>
  <c r="CE23" i="35"/>
  <c r="CD23" i="35"/>
  <c r="CC23" i="35"/>
  <c r="CB23" i="35"/>
  <c r="BI23" i="35"/>
  <c r="BH23" i="35"/>
  <c r="BG23" i="35"/>
  <c r="BF23" i="35"/>
  <c r="AM23" i="35"/>
  <c r="AL23" i="35"/>
  <c r="AK23" i="35"/>
  <c r="AJ23" i="35"/>
  <c r="TB22" i="35"/>
  <c r="TA22" i="35"/>
  <c r="SZ22" i="35"/>
  <c r="SY22" i="35"/>
  <c r="SX22" i="35"/>
  <c r="SW22" i="35"/>
  <c r="SV22" i="35"/>
  <c r="SU22" i="35"/>
  <c r="ST22" i="35"/>
  <c r="SS22" i="35"/>
  <c r="SR22" i="35"/>
  <c r="SQ22" i="35"/>
  <c r="SP22" i="35"/>
  <c r="SO22" i="35"/>
  <c r="SN22" i="35"/>
  <c r="SM22" i="35"/>
  <c r="SK22" i="35"/>
  <c r="SJ22" i="35"/>
  <c r="SH22" i="35"/>
  <c r="SG22" i="35"/>
  <c r="SF22" i="35"/>
  <c r="SE22" i="35"/>
  <c r="RI22" i="35"/>
  <c r="RH22" i="35"/>
  <c r="RF22" i="35"/>
  <c r="RE22" i="35"/>
  <c r="RD22" i="35"/>
  <c r="RC22" i="35"/>
  <c r="QG22" i="35"/>
  <c r="QF22" i="35"/>
  <c r="QD22" i="35"/>
  <c r="QC22" i="35"/>
  <c r="QB22" i="35"/>
  <c r="QA22" i="35"/>
  <c r="PE22" i="35"/>
  <c r="PD22" i="35"/>
  <c r="PB22" i="35"/>
  <c r="PA22" i="35"/>
  <c r="OZ22" i="35"/>
  <c r="OY22" i="35"/>
  <c r="OC22" i="35"/>
  <c r="OB22" i="35"/>
  <c r="NZ22" i="35"/>
  <c r="NY22" i="35"/>
  <c r="NX22" i="35"/>
  <c r="NW22" i="35"/>
  <c r="NA22" i="35"/>
  <c r="MZ22" i="35"/>
  <c r="MX22" i="35"/>
  <c r="MW22" i="35"/>
  <c r="MV22" i="35"/>
  <c r="MU22" i="35"/>
  <c r="LY22" i="35"/>
  <c r="LX22" i="35"/>
  <c r="LV22" i="35"/>
  <c r="LU22" i="35"/>
  <c r="LT22" i="35"/>
  <c r="LS22" i="35"/>
  <c r="KW22" i="35"/>
  <c r="KV22" i="35"/>
  <c r="KT22" i="35"/>
  <c r="KS22" i="35"/>
  <c r="KR22" i="35"/>
  <c r="KQ22" i="35"/>
  <c r="JU22" i="35"/>
  <c r="JT22" i="35"/>
  <c r="JR22" i="35"/>
  <c r="JQ22" i="35"/>
  <c r="JP22" i="35"/>
  <c r="JO22" i="35"/>
  <c r="IS22" i="35"/>
  <c r="IR22" i="35"/>
  <c r="IP22" i="35"/>
  <c r="IO22" i="35"/>
  <c r="IN22" i="35"/>
  <c r="IM22" i="35"/>
  <c r="HQ22" i="35"/>
  <c r="HP22" i="35"/>
  <c r="HN22" i="35"/>
  <c r="HM22" i="35"/>
  <c r="HL22" i="35"/>
  <c r="HK22" i="35"/>
  <c r="GO22" i="35"/>
  <c r="GN22" i="35"/>
  <c r="GL22" i="35"/>
  <c r="GK22" i="35"/>
  <c r="GJ22" i="35"/>
  <c r="GI22" i="35"/>
  <c r="FM22" i="35"/>
  <c r="FL22" i="35"/>
  <c r="FJ22" i="35"/>
  <c r="FI22" i="35"/>
  <c r="FH22" i="35"/>
  <c r="FK22" i="35" s="1"/>
  <c r="FG22" i="35"/>
  <c r="EK22" i="35"/>
  <c r="EJ22" i="35"/>
  <c r="EH22" i="35"/>
  <c r="EG22" i="35"/>
  <c r="EF22" i="35"/>
  <c r="EE22" i="35"/>
  <c r="DI22" i="35"/>
  <c r="DH22" i="35"/>
  <c r="DF22" i="35"/>
  <c r="DE22" i="35"/>
  <c r="DD22" i="35"/>
  <c r="DC22" i="35"/>
  <c r="CE22" i="35"/>
  <c r="CD22" i="35"/>
  <c r="CC22" i="35"/>
  <c r="CB22" i="35"/>
  <c r="BI22" i="35"/>
  <c r="BH22" i="35"/>
  <c r="BG22" i="35"/>
  <c r="BF22" i="35"/>
  <c r="AM22" i="35"/>
  <c r="AL22" i="35"/>
  <c r="AK22" i="35"/>
  <c r="AJ22" i="35"/>
  <c r="TB21" i="35"/>
  <c r="TA21" i="35"/>
  <c r="SZ21" i="35"/>
  <c r="SY21" i="35"/>
  <c r="SX21" i="35"/>
  <c r="SW21" i="35"/>
  <c r="SV21" i="35"/>
  <c r="SU21" i="35"/>
  <c r="ST21" i="35"/>
  <c r="SS21" i="35"/>
  <c r="SR21" i="35"/>
  <c r="SQ21" i="35"/>
  <c r="SP21" i="35"/>
  <c r="SO21" i="35"/>
  <c r="SN21" i="35"/>
  <c r="SM21" i="35"/>
  <c r="SK21" i="35"/>
  <c r="SJ21" i="35"/>
  <c r="SH21" i="35"/>
  <c r="SG21" i="35"/>
  <c r="SF21" i="35"/>
  <c r="SE21" i="35"/>
  <c r="RI21" i="35"/>
  <c r="RH21" i="35"/>
  <c r="RF21" i="35"/>
  <c r="RE21" i="35"/>
  <c r="RD21" i="35"/>
  <c r="RC21" i="35"/>
  <c r="QG21" i="35"/>
  <c r="QF21" i="35"/>
  <c r="QD21" i="35"/>
  <c r="QC21" i="35"/>
  <c r="QB21" i="35"/>
  <c r="QA21" i="35"/>
  <c r="PE21" i="35"/>
  <c r="PD21" i="35"/>
  <c r="PB21" i="35"/>
  <c r="PA21" i="35"/>
  <c r="OZ21" i="35"/>
  <c r="OY21" i="35"/>
  <c r="OC21" i="35"/>
  <c r="OB21" i="35"/>
  <c r="NZ21" i="35"/>
  <c r="NY21" i="35"/>
  <c r="NX21" i="35"/>
  <c r="NW21" i="35"/>
  <c r="NA21" i="35"/>
  <c r="MZ21" i="35"/>
  <c r="MX21" i="35"/>
  <c r="MW21" i="35"/>
  <c r="MV21" i="35"/>
  <c r="MU21" i="35"/>
  <c r="LY21" i="35"/>
  <c r="LX21" i="35"/>
  <c r="LV21" i="35"/>
  <c r="LU21" i="35"/>
  <c r="LT21" i="35"/>
  <c r="LS21" i="35"/>
  <c r="KW21" i="35"/>
  <c r="KV21" i="35"/>
  <c r="KT21" i="35"/>
  <c r="KS21" i="35"/>
  <c r="KR21" i="35"/>
  <c r="KQ21" i="35"/>
  <c r="JU21" i="35"/>
  <c r="JT21" i="35"/>
  <c r="JR21" i="35"/>
  <c r="JQ21" i="35"/>
  <c r="JP21" i="35"/>
  <c r="JO21" i="35"/>
  <c r="IS21" i="35"/>
  <c r="IR21" i="35"/>
  <c r="IP21" i="35"/>
  <c r="IO21" i="35"/>
  <c r="IN21" i="35"/>
  <c r="IM21" i="35"/>
  <c r="HQ21" i="35"/>
  <c r="HP21" i="35"/>
  <c r="HN21" i="35"/>
  <c r="HM21" i="35"/>
  <c r="HL21" i="35"/>
  <c r="HK21" i="35"/>
  <c r="GO21" i="35"/>
  <c r="GN21" i="35"/>
  <c r="GL21" i="35"/>
  <c r="GK21" i="35"/>
  <c r="GJ21" i="35"/>
  <c r="GM21" i="35" s="1"/>
  <c r="GI21" i="35"/>
  <c r="FM21" i="35"/>
  <c r="FL21" i="35"/>
  <c r="FJ21" i="35"/>
  <c r="FI21" i="35"/>
  <c r="FH21" i="35"/>
  <c r="FG21" i="35"/>
  <c r="EK21" i="35"/>
  <c r="EJ21" i="35"/>
  <c r="EH21" i="35"/>
  <c r="EG21" i="35"/>
  <c r="EF21" i="35"/>
  <c r="EE21" i="35"/>
  <c r="DI21" i="35"/>
  <c r="DH21" i="35"/>
  <c r="DF21" i="35"/>
  <c r="DE21" i="35"/>
  <c r="DD21" i="35"/>
  <c r="DC21" i="35"/>
  <c r="CE21" i="35"/>
  <c r="CD21" i="35"/>
  <c r="CC21" i="35"/>
  <c r="CB21" i="35"/>
  <c r="BI21" i="35"/>
  <c r="BH21" i="35"/>
  <c r="BG21" i="35"/>
  <c r="BF21" i="35"/>
  <c r="AM21" i="35"/>
  <c r="AL21" i="35"/>
  <c r="AK21" i="35"/>
  <c r="AJ21" i="35"/>
  <c r="TB20" i="35"/>
  <c r="TA20" i="35"/>
  <c r="SZ20" i="35"/>
  <c r="SY20" i="35"/>
  <c r="SX20" i="35"/>
  <c r="SW20" i="35"/>
  <c r="SV20" i="35"/>
  <c r="SU20" i="35"/>
  <c r="ST20" i="35"/>
  <c r="SS20" i="35"/>
  <c r="SR20" i="35"/>
  <c r="SQ20" i="35"/>
  <c r="SP20" i="35"/>
  <c r="SO20" i="35"/>
  <c r="SN20" i="35"/>
  <c r="SM20" i="35"/>
  <c r="SK20" i="35"/>
  <c r="SJ20" i="35"/>
  <c r="SH20" i="35"/>
  <c r="SG20" i="35"/>
  <c r="SF20" i="35"/>
  <c r="SE20" i="35"/>
  <c r="RI20" i="35"/>
  <c r="RH20" i="35"/>
  <c r="RF20" i="35"/>
  <c r="RE20" i="35"/>
  <c r="RD20" i="35"/>
  <c r="RC20" i="35"/>
  <c r="QG20" i="35"/>
  <c r="QF20" i="35"/>
  <c r="QD20" i="35"/>
  <c r="QC20" i="35"/>
  <c r="QB20" i="35"/>
  <c r="QA20" i="35"/>
  <c r="PE20" i="35"/>
  <c r="PD20" i="35"/>
  <c r="PB20" i="35"/>
  <c r="PA20" i="35"/>
  <c r="OZ20" i="35"/>
  <c r="OY20" i="35"/>
  <c r="OC20" i="35"/>
  <c r="OB20" i="35"/>
  <c r="NZ20" i="35"/>
  <c r="NY20" i="35"/>
  <c r="NX20" i="35"/>
  <c r="NW20" i="35"/>
  <c r="NA20" i="35"/>
  <c r="MZ20" i="35"/>
  <c r="MX20" i="35"/>
  <c r="MW20" i="35"/>
  <c r="MV20" i="35"/>
  <c r="MU20" i="35"/>
  <c r="LY20" i="35"/>
  <c r="LX20" i="35"/>
  <c r="LV20" i="35"/>
  <c r="LU20" i="35"/>
  <c r="LT20" i="35"/>
  <c r="LS20" i="35"/>
  <c r="KW20" i="35"/>
  <c r="KV20" i="35"/>
  <c r="KT20" i="35"/>
  <c r="KS20" i="35"/>
  <c r="KR20" i="35"/>
  <c r="KQ20" i="35"/>
  <c r="JU20" i="35"/>
  <c r="JT20" i="35"/>
  <c r="JR20" i="35"/>
  <c r="JQ20" i="35"/>
  <c r="JP20" i="35"/>
  <c r="JO20" i="35"/>
  <c r="IS20" i="35"/>
  <c r="IR20" i="35"/>
  <c r="IP20" i="35"/>
  <c r="IO20" i="35"/>
  <c r="IN20" i="35"/>
  <c r="IM20" i="35"/>
  <c r="HQ20" i="35"/>
  <c r="HP20" i="35"/>
  <c r="HN20" i="35"/>
  <c r="HM20" i="35"/>
  <c r="HL20" i="35"/>
  <c r="HK20" i="35"/>
  <c r="GO20" i="35"/>
  <c r="GN20" i="35"/>
  <c r="GL20" i="35"/>
  <c r="GK20" i="35"/>
  <c r="GJ20" i="35"/>
  <c r="GI20" i="35"/>
  <c r="FM20" i="35"/>
  <c r="FL20" i="35"/>
  <c r="FJ20" i="35"/>
  <c r="FI20" i="35"/>
  <c r="FH20" i="35"/>
  <c r="FG20" i="35"/>
  <c r="EK20" i="35"/>
  <c r="EJ20" i="35"/>
  <c r="EH20" i="35"/>
  <c r="EG20" i="35"/>
  <c r="EF20" i="35"/>
  <c r="EE20" i="35"/>
  <c r="DI20" i="35"/>
  <c r="DH20" i="35"/>
  <c r="DF20" i="35"/>
  <c r="DE20" i="35"/>
  <c r="DD20" i="35"/>
  <c r="DC20" i="35"/>
  <c r="CE20" i="35"/>
  <c r="CD20" i="35"/>
  <c r="CC20" i="35"/>
  <c r="CB20" i="35"/>
  <c r="BI20" i="35"/>
  <c r="BH20" i="35"/>
  <c r="BG20" i="35"/>
  <c r="BF20" i="35"/>
  <c r="AM20" i="35"/>
  <c r="AL20" i="35"/>
  <c r="AK20" i="35"/>
  <c r="AJ20" i="35"/>
  <c r="TB19" i="35"/>
  <c r="TA19" i="35"/>
  <c r="SZ19" i="35"/>
  <c r="SY19" i="35"/>
  <c r="SX19" i="35"/>
  <c r="SW19" i="35"/>
  <c r="SV19" i="35"/>
  <c r="SU19" i="35"/>
  <c r="ST19" i="35"/>
  <c r="SS19" i="35"/>
  <c r="SR19" i="35"/>
  <c r="SQ19" i="35"/>
  <c r="SP19" i="35"/>
  <c r="SO19" i="35"/>
  <c r="SN19" i="35"/>
  <c r="SM19" i="35"/>
  <c r="SK19" i="35"/>
  <c r="SJ19" i="35"/>
  <c r="SH19" i="35"/>
  <c r="SG19" i="35"/>
  <c r="SF19" i="35"/>
  <c r="SE19" i="35"/>
  <c r="RI19" i="35"/>
  <c r="RH19" i="35"/>
  <c r="RF19" i="35"/>
  <c r="RE19" i="35"/>
  <c r="RD19" i="35"/>
  <c r="RC19" i="35"/>
  <c r="QG19" i="35"/>
  <c r="QF19" i="35"/>
  <c r="QD19" i="35"/>
  <c r="QC19" i="35"/>
  <c r="QB19" i="35"/>
  <c r="QA19" i="35"/>
  <c r="PE19" i="35"/>
  <c r="PD19" i="35"/>
  <c r="PB19" i="35"/>
  <c r="PA19" i="35"/>
  <c r="OZ19" i="35"/>
  <c r="OY19" i="35"/>
  <c r="OC19" i="35"/>
  <c r="OB19" i="35"/>
  <c r="NZ19" i="35"/>
  <c r="NY19" i="35"/>
  <c r="NX19" i="35"/>
  <c r="NW19" i="35"/>
  <c r="NA19" i="35"/>
  <c r="MZ19" i="35"/>
  <c r="MX19" i="35"/>
  <c r="MW19" i="35"/>
  <c r="MV19" i="35"/>
  <c r="MU19" i="35"/>
  <c r="LY19" i="35"/>
  <c r="LX19" i="35"/>
  <c r="LV19" i="35"/>
  <c r="LU19" i="35"/>
  <c r="LT19" i="35"/>
  <c r="LS19" i="35"/>
  <c r="KW19" i="35"/>
  <c r="KV19" i="35"/>
  <c r="KT19" i="35"/>
  <c r="KS19" i="35"/>
  <c r="KR19" i="35"/>
  <c r="KQ19" i="35"/>
  <c r="JU19" i="35"/>
  <c r="JT19" i="35"/>
  <c r="JR19" i="35"/>
  <c r="JQ19" i="35"/>
  <c r="JP19" i="35"/>
  <c r="JO19" i="35"/>
  <c r="IS19" i="35"/>
  <c r="IR19" i="35"/>
  <c r="IP19" i="35"/>
  <c r="IO19" i="35"/>
  <c r="IN19" i="35"/>
  <c r="IM19" i="35"/>
  <c r="HQ19" i="35"/>
  <c r="HP19" i="35"/>
  <c r="HN19" i="35"/>
  <c r="HM19" i="35"/>
  <c r="HL19" i="35"/>
  <c r="HK19" i="35"/>
  <c r="GO19" i="35"/>
  <c r="GN19" i="35"/>
  <c r="GL19" i="35"/>
  <c r="GK19" i="35"/>
  <c r="GJ19" i="35"/>
  <c r="GI19" i="35"/>
  <c r="FM19" i="35"/>
  <c r="FL19" i="35"/>
  <c r="FJ19" i="35"/>
  <c r="FI19" i="35"/>
  <c r="FH19" i="35"/>
  <c r="FG19" i="35"/>
  <c r="EK19" i="35"/>
  <c r="EJ19" i="35"/>
  <c r="EH19" i="35"/>
  <c r="EG19" i="35"/>
  <c r="EF19" i="35"/>
  <c r="EE19" i="35"/>
  <c r="DI19" i="35"/>
  <c r="DH19" i="35"/>
  <c r="DF19" i="35"/>
  <c r="DE19" i="35"/>
  <c r="DD19" i="35"/>
  <c r="DC19" i="35"/>
  <c r="CE19" i="35"/>
  <c r="CD19" i="35"/>
  <c r="CC19" i="35"/>
  <c r="CB19" i="35"/>
  <c r="BI19" i="35"/>
  <c r="BH19" i="35"/>
  <c r="BG19" i="35"/>
  <c r="BF19" i="35"/>
  <c r="AM19" i="35"/>
  <c r="AL19" i="35"/>
  <c r="AK19" i="35"/>
  <c r="AJ19" i="35"/>
  <c r="TB18" i="35"/>
  <c r="TA18" i="35"/>
  <c r="SZ18" i="35"/>
  <c r="SY18" i="35"/>
  <c r="SX18" i="35"/>
  <c r="SW18" i="35"/>
  <c r="SV18" i="35"/>
  <c r="SU18" i="35"/>
  <c r="ST18" i="35"/>
  <c r="SS18" i="35"/>
  <c r="SR18" i="35"/>
  <c r="SQ18" i="35"/>
  <c r="SP18" i="35"/>
  <c r="SO18" i="35"/>
  <c r="SN18" i="35"/>
  <c r="SM18" i="35"/>
  <c r="SK18" i="35"/>
  <c r="SJ18" i="35"/>
  <c r="SH18" i="35"/>
  <c r="SG18" i="35"/>
  <c r="SF18" i="35"/>
  <c r="SE18" i="35"/>
  <c r="RI18" i="35"/>
  <c r="RH18" i="35"/>
  <c r="RF18" i="35"/>
  <c r="RE18" i="35"/>
  <c r="RD18" i="35"/>
  <c r="RC18" i="35"/>
  <c r="QG18" i="35"/>
  <c r="QF18" i="35"/>
  <c r="QD18" i="35"/>
  <c r="QC18" i="35"/>
  <c r="QB18" i="35"/>
  <c r="QE18" i="35" s="1"/>
  <c r="QA18" i="35"/>
  <c r="PE18" i="35"/>
  <c r="PD18" i="35"/>
  <c r="PB18" i="35"/>
  <c r="PA18" i="35"/>
  <c r="OZ18" i="35"/>
  <c r="OY18" i="35"/>
  <c r="OC18" i="35"/>
  <c r="OB18" i="35"/>
  <c r="NZ18" i="35"/>
  <c r="NY18" i="35"/>
  <c r="NX18" i="35"/>
  <c r="NW18" i="35"/>
  <c r="NA18" i="35"/>
  <c r="MZ18" i="35"/>
  <c r="MX18" i="35"/>
  <c r="MW18" i="35"/>
  <c r="MV18" i="35"/>
  <c r="MU18" i="35"/>
  <c r="LY18" i="35"/>
  <c r="LX18" i="35"/>
  <c r="LV18" i="35"/>
  <c r="LU18" i="35"/>
  <c r="LT18" i="35"/>
  <c r="LS18" i="35"/>
  <c r="KW18" i="35"/>
  <c r="KV18" i="35"/>
  <c r="KT18" i="35"/>
  <c r="KS18" i="35"/>
  <c r="KR18" i="35"/>
  <c r="KQ18" i="35"/>
  <c r="JU18" i="35"/>
  <c r="JT18" i="35"/>
  <c r="JR18" i="35"/>
  <c r="JQ18" i="35"/>
  <c r="JP18" i="35"/>
  <c r="JO18" i="35"/>
  <c r="IS18" i="35"/>
  <c r="IR18" i="35"/>
  <c r="IP18" i="35"/>
  <c r="IO18" i="35"/>
  <c r="IN18" i="35"/>
  <c r="IQ18" i="35" s="1"/>
  <c r="IM18" i="35"/>
  <c r="HQ18" i="35"/>
  <c r="HP18" i="35"/>
  <c r="HN18" i="35"/>
  <c r="HM18" i="35"/>
  <c r="HL18" i="35"/>
  <c r="HK18" i="35"/>
  <c r="GO18" i="35"/>
  <c r="GN18" i="35"/>
  <c r="GL18" i="35"/>
  <c r="GK18" i="35"/>
  <c r="GJ18" i="35"/>
  <c r="GI18" i="35"/>
  <c r="FM18" i="35"/>
  <c r="FL18" i="35"/>
  <c r="FJ18" i="35"/>
  <c r="FI18" i="35"/>
  <c r="FH18" i="35"/>
  <c r="FG18" i="35"/>
  <c r="EK18" i="35"/>
  <c r="EJ18" i="35"/>
  <c r="EH18" i="35"/>
  <c r="EG18" i="35"/>
  <c r="EF18" i="35"/>
  <c r="EE18" i="35"/>
  <c r="DI18" i="35"/>
  <c r="DH18" i="35"/>
  <c r="DF18" i="35"/>
  <c r="DE18" i="35"/>
  <c r="DD18" i="35"/>
  <c r="DC18" i="35"/>
  <c r="CE18" i="35"/>
  <c r="CD18" i="35"/>
  <c r="CC18" i="35"/>
  <c r="CB18" i="35"/>
  <c r="BI18" i="35"/>
  <c r="BH18" i="35"/>
  <c r="BG18" i="35"/>
  <c r="BF18" i="35"/>
  <c r="AM18" i="35"/>
  <c r="AL18" i="35"/>
  <c r="AK18" i="35"/>
  <c r="AJ18" i="35"/>
  <c r="TB17" i="35"/>
  <c r="TA17" i="35"/>
  <c r="SZ17" i="35"/>
  <c r="SY17" i="35"/>
  <c r="SX17" i="35"/>
  <c r="SW17" i="35"/>
  <c r="SV17" i="35"/>
  <c r="SU17" i="35"/>
  <c r="ST17" i="35"/>
  <c r="SS17" i="35"/>
  <c r="SR17" i="35"/>
  <c r="SQ17" i="35"/>
  <c r="SP17" i="35"/>
  <c r="SO17" i="35"/>
  <c r="SN17" i="35"/>
  <c r="SM17" i="35"/>
  <c r="SK17" i="35"/>
  <c r="SJ17" i="35"/>
  <c r="SH17" i="35"/>
  <c r="SG17" i="35"/>
  <c r="SF17" i="35"/>
  <c r="SE17" i="35"/>
  <c r="RI17" i="35"/>
  <c r="RH17" i="35"/>
  <c r="RF17" i="35"/>
  <c r="RE17" i="35"/>
  <c r="RD17" i="35"/>
  <c r="RG17" i="35" s="1"/>
  <c r="RC17" i="35"/>
  <c r="QG17" i="35"/>
  <c r="QF17" i="35"/>
  <c r="QD17" i="35"/>
  <c r="QC17" i="35"/>
  <c r="QB17" i="35"/>
  <c r="QA17" i="35"/>
  <c r="PE17" i="35"/>
  <c r="PD17" i="35"/>
  <c r="PB17" i="35"/>
  <c r="PA17" i="35"/>
  <c r="OZ17" i="35"/>
  <c r="OY17" i="35"/>
  <c r="OC17" i="35"/>
  <c r="OB17" i="35"/>
  <c r="NZ17" i="35"/>
  <c r="NY17" i="35"/>
  <c r="NX17" i="35"/>
  <c r="NW17" i="35"/>
  <c r="NA17" i="35"/>
  <c r="MZ17" i="35"/>
  <c r="MX17" i="35"/>
  <c r="MW17" i="35"/>
  <c r="MV17" i="35"/>
  <c r="MU17" i="35"/>
  <c r="LY17" i="35"/>
  <c r="LX17" i="35"/>
  <c r="LV17" i="35"/>
  <c r="LU17" i="35"/>
  <c r="LT17" i="35"/>
  <c r="LS17" i="35"/>
  <c r="KW17" i="35"/>
  <c r="KV17" i="35"/>
  <c r="KT17" i="35"/>
  <c r="KS17" i="35"/>
  <c r="KR17" i="35"/>
  <c r="KQ17" i="35"/>
  <c r="JU17" i="35"/>
  <c r="JT17" i="35"/>
  <c r="JR17" i="35"/>
  <c r="JQ17" i="35"/>
  <c r="JP17" i="35"/>
  <c r="JO17" i="35"/>
  <c r="IS17" i="35"/>
  <c r="IR17" i="35"/>
  <c r="IP17" i="35"/>
  <c r="IO17" i="35"/>
  <c r="IN17" i="35"/>
  <c r="IM17" i="35"/>
  <c r="HQ17" i="35"/>
  <c r="HP17" i="35"/>
  <c r="HN17" i="35"/>
  <c r="HM17" i="35"/>
  <c r="HL17" i="35"/>
  <c r="HK17" i="35"/>
  <c r="GO17" i="35"/>
  <c r="GN17" i="35"/>
  <c r="GL17" i="35"/>
  <c r="GK17" i="35"/>
  <c r="GJ17" i="35"/>
  <c r="GI17" i="35"/>
  <c r="FM17" i="35"/>
  <c r="FL17" i="35"/>
  <c r="FJ17" i="35"/>
  <c r="FI17" i="35"/>
  <c r="FH17" i="35"/>
  <c r="FG17" i="35"/>
  <c r="EK17" i="35"/>
  <c r="EJ17" i="35"/>
  <c r="EH17" i="35"/>
  <c r="EG17" i="35"/>
  <c r="EF17" i="35"/>
  <c r="EE17" i="35"/>
  <c r="DI17" i="35"/>
  <c r="DH17" i="35"/>
  <c r="DF17" i="35"/>
  <c r="DE17" i="35"/>
  <c r="DD17" i="35"/>
  <c r="DC17" i="35"/>
  <c r="CE17" i="35"/>
  <c r="CD17" i="35"/>
  <c r="CC17" i="35"/>
  <c r="CB17" i="35"/>
  <c r="BI17" i="35"/>
  <c r="BH17" i="35"/>
  <c r="BG17" i="35"/>
  <c r="BF17" i="35"/>
  <c r="AM17" i="35"/>
  <c r="AL17" i="35"/>
  <c r="AK17" i="35"/>
  <c r="AJ17" i="35"/>
  <c r="TB4" i="35"/>
  <c r="TA4" i="35"/>
  <c r="SZ4" i="35"/>
  <c r="SY4" i="35"/>
  <c r="SX4" i="35"/>
  <c r="SW4" i="35"/>
  <c r="SV4" i="35"/>
  <c r="SU4" i="35"/>
  <c r="ST4" i="35"/>
  <c r="SS4" i="35"/>
  <c r="SR4" i="35"/>
  <c r="SQ4" i="35"/>
  <c r="SP4" i="35"/>
  <c r="SO4" i="35"/>
  <c r="SN4" i="35"/>
  <c r="SM4" i="35"/>
  <c r="SK4" i="35"/>
  <c r="SJ4" i="35"/>
  <c r="SH4" i="35"/>
  <c r="SG4" i="35"/>
  <c r="SF4" i="35"/>
  <c r="SE4" i="35"/>
  <c r="RI4" i="35"/>
  <c r="RH4" i="35"/>
  <c r="RF4" i="35"/>
  <c r="RE4" i="35"/>
  <c r="RD4" i="35"/>
  <c r="RC4" i="35"/>
  <c r="QG4" i="35"/>
  <c r="QF4" i="35"/>
  <c r="QD4" i="35"/>
  <c r="QC4" i="35"/>
  <c r="QB4" i="35"/>
  <c r="QA4" i="35"/>
  <c r="PE4" i="35"/>
  <c r="PD4" i="35"/>
  <c r="PB4" i="35"/>
  <c r="PA4" i="35"/>
  <c r="OZ4" i="35"/>
  <c r="OY4" i="35"/>
  <c r="OC4" i="35"/>
  <c r="OB4" i="35"/>
  <c r="NZ4" i="35"/>
  <c r="NY4" i="35"/>
  <c r="NX4" i="35"/>
  <c r="NW4" i="35"/>
  <c r="NA4" i="35"/>
  <c r="MZ4" i="35"/>
  <c r="MX4" i="35"/>
  <c r="MW4" i="35"/>
  <c r="MV4" i="35"/>
  <c r="MU4" i="35"/>
  <c r="LY4" i="35"/>
  <c r="LX4" i="35"/>
  <c r="LV4" i="35"/>
  <c r="LU4" i="35"/>
  <c r="LT4" i="35"/>
  <c r="LS4" i="35"/>
  <c r="KW4" i="35"/>
  <c r="KV4" i="35"/>
  <c r="KT4" i="35"/>
  <c r="KS4" i="35"/>
  <c r="KR4" i="35"/>
  <c r="KQ4" i="35"/>
  <c r="JU4" i="35"/>
  <c r="JT4" i="35"/>
  <c r="JR4" i="35"/>
  <c r="JQ4" i="35"/>
  <c r="JP4" i="35"/>
  <c r="JO4" i="35"/>
  <c r="IS4" i="35"/>
  <c r="IR4" i="35"/>
  <c r="IP4" i="35"/>
  <c r="IO4" i="35"/>
  <c r="IN4" i="35"/>
  <c r="IM4" i="35"/>
  <c r="HQ4" i="35"/>
  <c r="HP4" i="35"/>
  <c r="HN4" i="35"/>
  <c r="HM4" i="35"/>
  <c r="HL4" i="35"/>
  <c r="HK4" i="35"/>
  <c r="GO4" i="35"/>
  <c r="GN4" i="35"/>
  <c r="GL4" i="35"/>
  <c r="GK4" i="35"/>
  <c r="GJ4" i="35"/>
  <c r="GI4" i="35"/>
  <c r="FM4" i="35"/>
  <c r="FL4" i="35"/>
  <c r="FJ4" i="35"/>
  <c r="FI4" i="35"/>
  <c r="FH4" i="35"/>
  <c r="FG4" i="35"/>
  <c r="EK4" i="35"/>
  <c r="EJ4" i="35"/>
  <c r="EH4" i="35"/>
  <c r="EG4" i="35"/>
  <c r="EF4" i="35"/>
  <c r="EE4" i="35"/>
  <c r="DI4" i="35"/>
  <c r="DH4" i="35"/>
  <c r="DF4" i="35"/>
  <c r="DE4" i="35"/>
  <c r="DD4" i="35"/>
  <c r="DC4" i="35"/>
  <c r="CE4" i="35"/>
  <c r="CD4" i="35"/>
  <c r="CC4" i="35"/>
  <c r="CB4" i="35"/>
  <c r="BI4" i="35"/>
  <c r="BH4" i="35"/>
  <c r="BG4" i="35"/>
  <c r="BF4" i="35"/>
  <c r="AM4" i="35"/>
  <c r="AL4" i="35"/>
  <c r="AK4" i="35"/>
  <c r="AJ4" i="35"/>
  <c r="CB5" i="26"/>
  <c r="CB6" i="26"/>
  <c r="CB7" i="26"/>
  <c r="CB8" i="26"/>
  <c r="CB9" i="26"/>
  <c r="CB10" i="26"/>
  <c r="CB11" i="26"/>
  <c r="CB12" i="26"/>
  <c r="CB13" i="26"/>
  <c r="CB14" i="26"/>
  <c r="CB4" i="26"/>
  <c r="BF5" i="26"/>
  <c r="BF6" i="26"/>
  <c r="BF7" i="26"/>
  <c r="BF8" i="26"/>
  <c r="BF9" i="26"/>
  <c r="BF10" i="26"/>
  <c r="BF11" i="26"/>
  <c r="BF12" i="26"/>
  <c r="BF13" i="26"/>
  <c r="BF14" i="26"/>
  <c r="BF4" i="26"/>
  <c r="AJ5" i="26"/>
  <c r="AJ6" i="26"/>
  <c r="AJ7" i="26"/>
  <c r="AJ8" i="26"/>
  <c r="AJ9" i="26"/>
  <c r="AJ10" i="26"/>
  <c r="AJ11" i="26"/>
  <c r="AJ12" i="26"/>
  <c r="AJ13" i="26"/>
  <c r="AJ14" i="26"/>
  <c r="AJ4" i="26"/>
  <c r="DE5" i="26"/>
  <c r="DE6" i="26"/>
  <c r="DE7" i="26"/>
  <c r="DE8" i="26"/>
  <c r="DE9" i="26"/>
  <c r="DE10" i="26"/>
  <c r="DE11" i="26"/>
  <c r="DE12" i="26"/>
  <c r="DE13" i="26"/>
  <c r="DE14" i="26"/>
  <c r="DI5" i="26"/>
  <c r="CC5" i="26"/>
  <c r="CC6" i="26"/>
  <c r="CC7" i="26"/>
  <c r="CC8" i="26"/>
  <c r="CC9" i="26"/>
  <c r="CC10" i="26"/>
  <c r="CC11" i="26"/>
  <c r="CC12" i="26"/>
  <c r="CC13" i="26"/>
  <c r="CC14" i="26"/>
  <c r="CC4" i="26"/>
  <c r="BG5" i="26"/>
  <c r="BG6" i="26"/>
  <c r="BG7" i="26"/>
  <c r="BG8" i="26"/>
  <c r="BG9" i="26"/>
  <c r="BG10" i="26"/>
  <c r="BG11" i="26"/>
  <c r="BG12" i="26"/>
  <c r="BG13" i="26"/>
  <c r="BG14" i="26"/>
  <c r="BG4" i="26"/>
  <c r="AK5" i="26"/>
  <c r="AK6" i="26"/>
  <c r="AK7" i="26"/>
  <c r="AK8" i="26"/>
  <c r="AK9" i="26"/>
  <c r="AK10" i="26"/>
  <c r="AK11" i="26"/>
  <c r="AK12" i="26"/>
  <c r="AK13" i="26"/>
  <c r="AK14" i="26"/>
  <c r="AK4" i="26"/>
  <c r="AG5" i="23"/>
  <c r="AH5" i="23"/>
  <c r="AI5" i="23"/>
  <c r="AM5" i="23" s="1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O5" i="23" s="1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H5" i="23" s="1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TH5" i="23"/>
  <c r="TI5" i="23"/>
  <c r="TJ5" i="23"/>
  <c r="TK5" i="23"/>
  <c r="TL5" i="23"/>
  <c r="TM5" i="23"/>
  <c r="TO5" i="23"/>
  <c r="TP5" i="23"/>
  <c r="TQ5" i="23"/>
  <c r="TR5" i="23"/>
  <c r="TS5" i="23"/>
  <c r="TT5" i="23"/>
  <c r="UP5" i="23"/>
  <c r="UQ5" i="23"/>
  <c r="UR5" i="23"/>
  <c r="US5" i="23"/>
  <c r="UT5" i="23"/>
  <c r="UU5" i="23"/>
  <c r="UW5" i="23"/>
  <c r="UX5" i="23"/>
  <c r="UY5" i="23"/>
  <c r="UZ5" i="23"/>
  <c r="VA5" i="23"/>
  <c r="VB5" i="23"/>
  <c r="VX5" i="23"/>
  <c r="VY5" i="23"/>
  <c r="VZ5" i="23"/>
  <c r="WA5" i="23"/>
  <c r="WB5" i="23"/>
  <c r="WC5" i="23"/>
  <c r="WE5" i="23"/>
  <c r="WF5" i="23"/>
  <c r="WG5" i="23"/>
  <c r="WH5" i="23"/>
  <c r="WI5" i="23"/>
  <c r="WJ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AG10" i="28"/>
  <c r="AH10" i="28"/>
  <c r="AI10" i="28"/>
  <c r="AM10" i="28" s="1"/>
  <c r="AJ10" i="28"/>
  <c r="AK10" i="28"/>
  <c r="AL10" i="28"/>
  <c r="AN10" i="28"/>
  <c r="AO10" i="28"/>
  <c r="AP10" i="28"/>
  <c r="BH10" i="28"/>
  <c r="BI10" i="28"/>
  <c r="BJ10" i="28"/>
  <c r="BN10" i="28" s="1"/>
  <c r="BK10" i="28"/>
  <c r="BL10" i="28"/>
  <c r="BM10" i="28"/>
  <c r="BO10" i="28"/>
  <c r="BP10" i="28"/>
  <c r="BQ10" i="28"/>
  <c r="CI10" i="28"/>
  <c r="CJ10" i="28"/>
  <c r="CK10" i="28"/>
  <c r="CO10" i="28" s="1"/>
  <c r="CL10" i="28"/>
  <c r="CM10" i="28"/>
  <c r="CN10" i="28"/>
  <c r="CP10" i="28"/>
  <c r="CQ10" i="28"/>
  <c r="CR10" i="28"/>
  <c r="DP10" i="28"/>
  <c r="DQ10" i="28"/>
  <c r="DR10" i="28"/>
  <c r="DS10" i="28"/>
  <c r="DT10" i="28"/>
  <c r="DU10" i="28"/>
  <c r="DW10" i="28"/>
  <c r="DX10" i="28"/>
  <c r="DY10" i="28"/>
  <c r="DZ10" i="28"/>
  <c r="EA10" i="28"/>
  <c r="EB10" i="28"/>
  <c r="EX10" i="28"/>
  <c r="EY10" i="28"/>
  <c r="EZ10" i="28"/>
  <c r="FA10" i="28"/>
  <c r="FB10" i="28"/>
  <c r="FC10" i="28"/>
  <c r="FE10" i="28"/>
  <c r="FF10" i="28"/>
  <c r="FG10" i="28"/>
  <c r="FH10" i="28"/>
  <c r="FI10" i="28"/>
  <c r="FJ10" i="28"/>
  <c r="GF10" i="28"/>
  <c r="GG10" i="28"/>
  <c r="GH10" i="28"/>
  <c r="GI10" i="28"/>
  <c r="GJ10" i="28"/>
  <c r="GK10" i="28"/>
  <c r="GM10" i="28"/>
  <c r="GN10" i="28"/>
  <c r="GO10" i="28"/>
  <c r="GP10" i="28"/>
  <c r="GQ10" i="28"/>
  <c r="GR10" i="28"/>
  <c r="HN10" i="28"/>
  <c r="HO10" i="28"/>
  <c r="HP10" i="28"/>
  <c r="HQ10" i="28"/>
  <c r="HR10" i="28"/>
  <c r="HS10" i="28"/>
  <c r="HU10" i="28"/>
  <c r="HV10" i="28"/>
  <c r="HW10" i="28"/>
  <c r="HX10" i="28"/>
  <c r="HY10" i="28"/>
  <c r="HZ10" i="28"/>
  <c r="IV10" i="28"/>
  <c r="IW10" i="28"/>
  <c r="IX10" i="28"/>
  <c r="IY10" i="28"/>
  <c r="IZ10" i="28"/>
  <c r="JA10" i="28"/>
  <c r="JC10" i="28"/>
  <c r="JD10" i="28"/>
  <c r="JE10" i="28"/>
  <c r="JF10" i="28"/>
  <c r="JG10" i="28"/>
  <c r="JH10" i="28"/>
  <c r="KD10" i="28"/>
  <c r="KE10" i="28"/>
  <c r="KF10" i="28"/>
  <c r="KG10" i="28"/>
  <c r="KH10" i="28"/>
  <c r="KI10" i="28"/>
  <c r="KK10" i="28"/>
  <c r="KL10" i="28"/>
  <c r="KM10" i="28"/>
  <c r="KN10" i="28"/>
  <c r="KO10" i="28"/>
  <c r="KP10" i="28"/>
  <c r="LL10" i="28"/>
  <c r="LM10" i="28"/>
  <c r="LN10" i="28"/>
  <c r="LO10" i="28"/>
  <c r="LP10" i="28"/>
  <c r="LQ10" i="28"/>
  <c r="LS10" i="28"/>
  <c r="LT10" i="28"/>
  <c r="LU10" i="28"/>
  <c r="LV10" i="28"/>
  <c r="LW10" i="28"/>
  <c r="LX10" i="28"/>
  <c r="MT10" i="28"/>
  <c r="MU10" i="28"/>
  <c r="MV10" i="28"/>
  <c r="MW10" i="28"/>
  <c r="MX10" i="28"/>
  <c r="MY10" i="28"/>
  <c r="NA10" i="28"/>
  <c r="NB10" i="28"/>
  <c r="NC10" i="28"/>
  <c r="ND10" i="28"/>
  <c r="NE10" i="28"/>
  <c r="NF10" i="28"/>
  <c r="OB10" i="28"/>
  <c r="OC10" i="28"/>
  <c r="OD10" i="28"/>
  <c r="OE10" i="28"/>
  <c r="OF10" i="28"/>
  <c r="OG10" i="28"/>
  <c r="OI10" i="28"/>
  <c r="OJ10" i="28"/>
  <c r="OK10" i="28"/>
  <c r="OL10" i="28"/>
  <c r="OM10" i="28"/>
  <c r="ON10" i="28"/>
  <c r="PJ10" i="28"/>
  <c r="PK10" i="28"/>
  <c r="PL10" i="28"/>
  <c r="PM10" i="28"/>
  <c r="PN10" i="28"/>
  <c r="PO10" i="28"/>
  <c r="PQ10" i="28"/>
  <c r="PR10" i="28"/>
  <c r="PS10" i="28"/>
  <c r="PT10" i="28"/>
  <c r="PU10" i="28"/>
  <c r="PV10" i="28"/>
  <c r="QR10" i="28"/>
  <c r="QS10" i="28"/>
  <c r="QT10" i="28"/>
  <c r="QU10" i="28"/>
  <c r="QV10" i="28"/>
  <c r="QW10" i="28"/>
  <c r="QY10" i="28"/>
  <c r="QZ10" i="28"/>
  <c r="RA10" i="28"/>
  <c r="RB10" i="28"/>
  <c r="RC10" i="28"/>
  <c r="RD10" i="28"/>
  <c r="RZ10" i="28"/>
  <c r="SA10" i="28"/>
  <c r="SB10" i="28"/>
  <c r="SC10" i="28"/>
  <c r="SD10" i="28"/>
  <c r="SE10" i="28"/>
  <c r="SG10" i="28"/>
  <c r="SH10" i="28"/>
  <c r="SI10" i="28"/>
  <c r="SJ10" i="28"/>
  <c r="SK10" i="28"/>
  <c r="SL10" i="28"/>
  <c r="TH10" i="28"/>
  <c r="TI10" i="28"/>
  <c r="TJ10" i="28"/>
  <c r="TK10" i="28"/>
  <c r="TL10" i="28"/>
  <c r="TM10" i="28"/>
  <c r="TO10" i="28"/>
  <c r="TP10" i="28"/>
  <c r="TQ10" i="28"/>
  <c r="TR10" i="28"/>
  <c r="TS10" i="28"/>
  <c r="TT10" i="28"/>
  <c r="UP10" i="28"/>
  <c r="UQ10" i="28"/>
  <c r="UR10" i="28"/>
  <c r="US10" i="28"/>
  <c r="UT10" i="28"/>
  <c r="UU10" i="28"/>
  <c r="UW10" i="28"/>
  <c r="UX10" i="28"/>
  <c r="UY10" i="28"/>
  <c r="UZ10" i="28"/>
  <c r="VA10" i="28"/>
  <c r="VB10" i="28"/>
  <c r="VX10" i="28"/>
  <c r="VY10" i="28"/>
  <c r="VZ10" i="28"/>
  <c r="WA10" i="28"/>
  <c r="WB10" i="28"/>
  <c r="WC10" i="28"/>
  <c r="WE10" i="28"/>
  <c r="WF10" i="28"/>
  <c r="WG10" i="28"/>
  <c r="WH10" i="28"/>
  <c r="WI10" i="28"/>
  <c r="WJ10" i="28"/>
  <c r="WL10" i="28"/>
  <c r="WM10" i="28"/>
  <c r="WN10" i="28"/>
  <c r="XB10" i="28" s="1"/>
  <c r="WO10" i="28"/>
  <c r="XC10" i="28" s="1"/>
  <c r="WP10" i="28"/>
  <c r="WQ10" i="28"/>
  <c r="WR10" i="28"/>
  <c r="WS10" i="28"/>
  <c r="XE10" i="28" s="1"/>
  <c r="WT10" i="28"/>
  <c r="XF10" i="28" s="1"/>
  <c r="WU10" i="28"/>
  <c r="WV10" i="28"/>
  <c r="WW10" i="28"/>
  <c r="WX10" i="28"/>
  <c r="XI10" i="28" s="1"/>
  <c r="WY10" i="28"/>
  <c r="XJ10" i="28" s="1"/>
  <c r="WZ10" i="28"/>
  <c r="AG8" i="28"/>
  <c r="AH8" i="28"/>
  <c r="AI8" i="28"/>
  <c r="AM8" i="28" s="1"/>
  <c r="AJ8" i="28"/>
  <c r="AK8" i="28"/>
  <c r="AL8" i="28"/>
  <c r="AN8" i="28"/>
  <c r="AO8" i="28"/>
  <c r="AP8" i="28"/>
  <c r="BH8" i="28"/>
  <c r="BI8" i="28"/>
  <c r="BJ8" i="28"/>
  <c r="BN8" i="28" s="1"/>
  <c r="BK8" i="28"/>
  <c r="BL8" i="28"/>
  <c r="BM8" i="28"/>
  <c r="BO8" i="28"/>
  <c r="BP8" i="28"/>
  <c r="BQ8" i="28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TH9" i="24"/>
  <c r="TI9" i="24"/>
  <c r="TJ9" i="24"/>
  <c r="TK9" i="24"/>
  <c r="TL9" i="24"/>
  <c r="TM9" i="24"/>
  <c r="TO9" i="24"/>
  <c r="TP9" i="24"/>
  <c r="TQ9" i="24"/>
  <c r="TR9" i="24"/>
  <c r="TS9" i="24"/>
  <c r="TT9" i="24"/>
  <c r="UP9" i="24"/>
  <c r="UQ9" i="24"/>
  <c r="UR9" i="24"/>
  <c r="US9" i="24"/>
  <c r="UT9" i="24"/>
  <c r="UU9" i="24"/>
  <c r="UW9" i="24"/>
  <c r="UX9" i="24"/>
  <c r="UY9" i="24"/>
  <c r="UZ9" i="24"/>
  <c r="VA9" i="24"/>
  <c r="VB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O12" i="23" s="1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TH12" i="23"/>
  <c r="TI12" i="23"/>
  <c r="TJ12" i="23"/>
  <c r="TK12" i="23"/>
  <c r="TL12" i="23"/>
  <c r="TM12" i="23"/>
  <c r="TO12" i="23"/>
  <c r="TP12" i="23"/>
  <c r="TQ12" i="23"/>
  <c r="TR12" i="23"/>
  <c r="TS12" i="23"/>
  <c r="TT12" i="23"/>
  <c r="UP12" i="23"/>
  <c r="UQ12" i="23"/>
  <c r="UR12" i="23"/>
  <c r="US12" i="23"/>
  <c r="UT12" i="23"/>
  <c r="UU12" i="23"/>
  <c r="UW12" i="23"/>
  <c r="UX12" i="23"/>
  <c r="UY12" i="23"/>
  <c r="UZ12" i="23"/>
  <c r="VA12" i="23"/>
  <c r="VB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AL13" i="26"/>
  <c r="AM13" i="26"/>
  <c r="BH13" i="26"/>
  <c r="BI13" i="26"/>
  <c r="CD13" i="26"/>
  <c r="CE13" i="26"/>
  <c r="DC13" i="26"/>
  <c r="DD13" i="26"/>
  <c r="DF13" i="26"/>
  <c r="DH13" i="26"/>
  <c r="DI13" i="26"/>
  <c r="EE13" i="26"/>
  <c r="EF13" i="26"/>
  <c r="EG13" i="26"/>
  <c r="EH13" i="26"/>
  <c r="EJ13" i="26"/>
  <c r="EK13" i="26"/>
  <c r="FG13" i="26"/>
  <c r="FH13" i="26"/>
  <c r="FI13" i="26"/>
  <c r="FJ13" i="26"/>
  <c r="FL13" i="26"/>
  <c r="FM13" i="26"/>
  <c r="GI13" i="26"/>
  <c r="GJ13" i="26"/>
  <c r="GK13" i="26"/>
  <c r="GL13" i="26"/>
  <c r="GN13" i="26"/>
  <c r="GO13" i="26"/>
  <c r="HK13" i="26"/>
  <c r="HL13" i="26"/>
  <c r="HM13" i="26"/>
  <c r="HN13" i="26"/>
  <c r="HP13" i="26"/>
  <c r="HQ13" i="26"/>
  <c r="IM13" i="26"/>
  <c r="IN13" i="26"/>
  <c r="IO13" i="26"/>
  <c r="IP13" i="26"/>
  <c r="IR13" i="26"/>
  <c r="IS13" i="26"/>
  <c r="JO13" i="26"/>
  <c r="JP13" i="26"/>
  <c r="JQ13" i="26"/>
  <c r="JR13" i="26"/>
  <c r="JT13" i="26"/>
  <c r="JU13" i="26"/>
  <c r="KQ13" i="26"/>
  <c r="KR13" i="26"/>
  <c r="KS13" i="26"/>
  <c r="KT13" i="26"/>
  <c r="KV13" i="26"/>
  <c r="KW13" i="26"/>
  <c r="LS13" i="26"/>
  <c r="LT13" i="26"/>
  <c r="LU13" i="26"/>
  <c r="LV13" i="26"/>
  <c r="LX13" i="26"/>
  <c r="LY13" i="26"/>
  <c r="MU13" i="26"/>
  <c r="MV13" i="26"/>
  <c r="MW13" i="26"/>
  <c r="MX13" i="26"/>
  <c r="MZ13" i="26"/>
  <c r="NA13" i="26"/>
  <c r="NW13" i="26"/>
  <c r="NX13" i="26"/>
  <c r="NY13" i="26"/>
  <c r="NZ13" i="26"/>
  <c r="OB13" i="26"/>
  <c r="OC13" i="26"/>
  <c r="OY13" i="26"/>
  <c r="OZ13" i="26"/>
  <c r="PA13" i="26"/>
  <c r="PB13" i="26"/>
  <c r="PD13" i="26"/>
  <c r="PE13" i="26"/>
  <c r="QA13" i="26"/>
  <c r="QB13" i="26"/>
  <c r="QC13" i="26"/>
  <c r="QD13" i="26"/>
  <c r="QF13" i="26"/>
  <c r="QG13" i="26"/>
  <c r="RC13" i="26"/>
  <c r="RD13" i="26"/>
  <c r="RE13" i="26"/>
  <c r="RF13" i="26"/>
  <c r="RH13" i="26"/>
  <c r="RI13" i="26"/>
  <c r="SE13" i="26"/>
  <c r="SF13" i="26"/>
  <c r="SG13" i="26"/>
  <c r="SH13" i="26"/>
  <c r="SJ13" i="26"/>
  <c r="SK13" i="26"/>
  <c r="SM13" i="26"/>
  <c r="SN13" i="26"/>
  <c r="SO13" i="26"/>
  <c r="SP13" i="26"/>
  <c r="SQ13" i="26"/>
  <c r="SR13" i="26"/>
  <c r="SS13" i="26"/>
  <c r="ST13" i="26"/>
  <c r="SU13" i="26"/>
  <c r="SV13" i="26"/>
  <c r="SW13" i="26"/>
  <c r="SX13" i="26"/>
  <c r="SY13" i="26"/>
  <c r="SZ13" i="26"/>
  <c r="TA13" i="26"/>
  <c r="TB13" i="26"/>
  <c r="AO12" i="4"/>
  <c r="AP12" i="4"/>
  <c r="AQ12" i="4"/>
  <c r="AR12" i="4"/>
  <c r="AS12" i="4"/>
  <c r="AT12" i="4"/>
  <c r="AV12" i="4"/>
  <c r="AW12" i="4"/>
  <c r="AX12" i="4"/>
  <c r="BP12" i="4"/>
  <c r="BQ12" i="4"/>
  <c r="BR12" i="4"/>
  <c r="BS12" i="4"/>
  <c r="BT12" i="4"/>
  <c r="BU12" i="4"/>
  <c r="BW12" i="4"/>
  <c r="BX12" i="4"/>
  <c r="BY12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TP12" i="4"/>
  <c r="TQ12" i="4"/>
  <c r="TR12" i="4"/>
  <c r="TS12" i="4"/>
  <c r="TT12" i="4"/>
  <c r="TU12" i="4"/>
  <c r="TW12" i="4"/>
  <c r="TX12" i="4"/>
  <c r="TY12" i="4"/>
  <c r="TZ12" i="4"/>
  <c r="UA12" i="4"/>
  <c r="UB12" i="4"/>
  <c r="UX12" i="4"/>
  <c r="UY12" i="4"/>
  <c r="UZ12" i="4"/>
  <c r="VA12" i="4"/>
  <c r="VB12" i="4"/>
  <c r="VC12" i="4"/>
  <c r="VE12" i="4"/>
  <c r="VF12" i="4"/>
  <c r="VG12" i="4"/>
  <c r="VH12" i="4"/>
  <c r="VI12" i="4"/>
  <c r="VJ12" i="4"/>
  <c r="WF12" i="4"/>
  <c r="WG12" i="4"/>
  <c r="WH12" i="4"/>
  <c r="WI12" i="4"/>
  <c r="WJ12" i="4"/>
  <c r="WK12" i="4"/>
  <c r="WM12" i="4"/>
  <c r="WN12" i="4"/>
  <c r="WO12" i="4"/>
  <c r="WP12" i="4"/>
  <c r="WQ12" i="4"/>
  <c r="WR12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TP23" i="4"/>
  <c r="TQ23" i="4"/>
  <c r="TR23" i="4"/>
  <c r="TS23" i="4"/>
  <c r="TT23" i="4"/>
  <c r="TU23" i="4"/>
  <c r="TW23" i="4"/>
  <c r="TX23" i="4"/>
  <c r="TY23" i="4"/>
  <c r="TZ23" i="4"/>
  <c r="UA23" i="4"/>
  <c r="UB23" i="4"/>
  <c r="UX23" i="4"/>
  <c r="UY23" i="4"/>
  <c r="UZ23" i="4"/>
  <c r="VA23" i="4"/>
  <c r="VB23" i="4"/>
  <c r="VC23" i="4"/>
  <c r="VE23" i="4"/>
  <c r="VF23" i="4"/>
  <c r="VG23" i="4"/>
  <c r="VH23" i="4"/>
  <c r="VI23" i="4"/>
  <c r="VJ23" i="4"/>
  <c r="WF23" i="4"/>
  <c r="WG23" i="4"/>
  <c r="WH23" i="4"/>
  <c r="WI23" i="4"/>
  <c r="WJ23" i="4"/>
  <c r="WK23" i="4"/>
  <c r="WM23" i="4"/>
  <c r="WN23" i="4"/>
  <c r="WO23" i="4"/>
  <c r="WP23" i="4"/>
  <c r="WQ23" i="4"/>
  <c r="WR23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BI14" i="26"/>
  <c r="BH14" i="26"/>
  <c r="BI12" i="26"/>
  <c r="BH12" i="26"/>
  <c r="BI11" i="26"/>
  <c r="BH11" i="26"/>
  <c r="BI10" i="26"/>
  <c r="BH10" i="26"/>
  <c r="BI9" i="26"/>
  <c r="BH9" i="26"/>
  <c r="BI8" i="26"/>
  <c r="BH8" i="26"/>
  <c r="BI7" i="26"/>
  <c r="BH7" i="26"/>
  <c r="BI6" i="26"/>
  <c r="BH6" i="26"/>
  <c r="BI5" i="26"/>
  <c r="BH5" i="26"/>
  <c r="BI4" i="26"/>
  <c r="BH4" i="26"/>
  <c r="AM14" i="26"/>
  <c r="AL14" i="26"/>
  <c r="AM12" i="26"/>
  <c r="AL12" i="26"/>
  <c r="AM11" i="26"/>
  <c r="AL11" i="26"/>
  <c r="AM10" i="26"/>
  <c r="AL10" i="26"/>
  <c r="AM9" i="26"/>
  <c r="AL9" i="26"/>
  <c r="AM8" i="26"/>
  <c r="AL8" i="26"/>
  <c r="AM7" i="26"/>
  <c r="AL7" i="26"/>
  <c r="AM6" i="26"/>
  <c r="AL6" i="26"/>
  <c r="AM5" i="26"/>
  <c r="AL5" i="26"/>
  <c r="AM4" i="26"/>
  <c r="AL4" i="26"/>
  <c r="BQ11" i="28"/>
  <c r="BP11" i="28"/>
  <c r="BO11" i="28"/>
  <c r="BM11" i="28"/>
  <c r="BL11" i="28"/>
  <c r="BK11" i="28"/>
  <c r="BJ11" i="28"/>
  <c r="BN11" i="28" s="1"/>
  <c r="BI11" i="28"/>
  <c r="BH11" i="28"/>
  <c r="BQ9" i="28"/>
  <c r="BP9" i="28"/>
  <c r="BO9" i="28"/>
  <c r="BM9" i="28"/>
  <c r="BL9" i="28"/>
  <c r="BK9" i="28"/>
  <c r="BJ9" i="28"/>
  <c r="BN9" i="28" s="1"/>
  <c r="BI9" i="28"/>
  <c r="BH9" i="28"/>
  <c r="BQ7" i="28"/>
  <c r="BP7" i="28"/>
  <c r="BO7" i="28"/>
  <c r="BM7" i="28"/>
  <c r="BL7" i="28"/>
  <c r="BK7" i="28"/>
  <c r="BJ7" i="28"/>
  <c r="BN7" i="28" s="1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BQ4" i="28"/>
  <c r="BP4" i="28"/>
  <c r="BO4" i="28"/>
  <c r="BM4" i="28"/>
  <c r="BL4" i="28"/>
  <c r="BK4" i="28"/>
  <c r="BJ4" i="28"/>
  <c r="BI4" i="28"/>
  <c r="BH4" i="28"/>
  <c r="AP11" i="28"/>
  <c r="AO11" i="28"/>
  <c r="AN11" i="28"/>
  <c r="AL11" i="28"/>
  <c r="AK11" i="28"/>
  <c r="AJ11" i="28"/>
  <c r="AI11" i="28"/>
  <c r="AH11" i="28"/>
  <c r="AG11" i="28"/>
  <c r="AP9" i="28"/>
  <c r="AO9" i="28"/>
  <c r="AN9" i="28"/>
  <c r="AL9" i="28"/>
  <c r="AK9" i="28"/>
  <c r="AJ9" i="28"/>
  <c r="AI9" i="28"/>
  <c r="AM9" i="28" s="1"/>
  <c r="AH9" i="28"/>
  <c r="AG9" i="28"/>
  <c r="AP7" i="28"/>
  <c r="AO7" i="28"/>
  <c r="AN7" i="28"/>
  <c r="AL7" i="28"/>
  <c r="AK7" i="28"/>
  <c r="AJ7" i="28"/>
  <c r="AI7" i="28"/>
  <c r="AH7" i="28"/>
  <c r="AG7" i="28"/>
  <c r="AP6" i="28"/>
  <c r="AO6" i="28"/>
  <c r="AN6" i="28"/>
  <c r="AL6" i="28"/>
  <c r="AK6" i="28"/>
  <c r="AJ6" i="28"/>
  <c r="AI6" i="28"/>
  <c r="AH6" i="28"/>
  <c r="AG6" i="28"/>
  <c r="AP5" i="28"/>
  <c r="AO5" i="28"/>
  <c r="AN5" i="28"/>
  <c r="AL5" i="28"/>
  <c r="AK5" i="28"/>
  <c r="AJ5" i="28"/>
  <c r="AI5" i="28"/>
  <c r="AH5" i="28"/>
  <c r="AG5" i="28"/>
  <c r="AP4" i="28"/>
  <c r="AO4" i="28"/>
  <c r="AN4" i="28"/>
  <c r="AL4" i="28"/>
  <c r="AK4" i="28"/>
  <c r="AJ4" i="28"/>
  <c r="AI4" i="28"/>
  <c r="AH4" i="28"/>
  <c r="AG4" i="28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H16" i="23"/>
  <c r="AG16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H6" i="23"/>
  <c r="AG6" i="23"/>
  <c r="AP4" i="23"/>
  <c r="AO4" i="23"/>
  <c r="AN4" i="23"/>
  <c r="AL4" i="23"/>
  <c r="AK4" i="23"/>
  <c r="AJ4" i="23"/>
  <c r="AI4" i="23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1" i="4"/>
  <c r="BX21" i="4"/>
  <c r="BW21" i="4"/>
  <c r="BU21" i="4"/>
  <c r="BT21" i="4"/>
  <c r="BS21" i="4"/>
  <c r="BR21" i="4"/>
  <c r="BQ21" i="4"/>
  <c r="BP21" i="4"/>
  <c r="BY25" i="4"/>
  <c r="BX25" i="4"/>
  <c r="BW25" i="4"/>
  <c r="BU25" i="4"/>
  <c r="BT25" i="4"/>
  <c r="BS25" i="4"/>
  <c r="BR25" i="4"/>
  <c r="BV25" i="4" s="1"/>
  <c r="BQ25" i="4"/>
  <c r="BP25" i="4"/>
  <c r="BY20" i="4"/>
  <c r="BX20" i="4"/>
  <c r="BW20" i="4"/>
  <c r="BU20" i="4"/>
  <c r="BT20" i="4"/>
  <c r="BS20" i="4"/>
  <c r="BR20" i="4"/>
  <c r="BQ20" i="4"/>
  <c r="BP20" i="4"/>
  <c r="BY26" i="4"/>
  <c r="BX26" i="4"/>
  <c r="BW26" i="4"/>
  <c r="BU26" i="4"/>
  <c r="BT26" i="4"/>
  <c r="BS26" i="4"/>
  <c r="BR26" i="4"/>
  <c r="BV26" i="4" s="1"/>
  <c r="BQ26" i="4"/>
  <c r="BP26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8" i="4"/>
  <c r="BX18" i="4"/>
  <c r="BW18" i="4"/>
  <c r="BU18" i="4"/>
  <c r="BT18" i="4"/>
  <c r="BS18" i="4"/>
  <c r="BR18" i="4"/>
  <c r="BQ18" i="4"/>
  <c r="BP18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Q13" i="4"/>
  <c r="BP13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8" i="4"/>
  <c r="BX8" i="4"/>
  <c r="BW8" i="4"/>
  <c r="BU8" i="4"/>
  <c r="BT8" i="4"/>
  <c r="BS8" i="4"/>
  <c r="BR8" i="4"/>
  <c r="BQ8" i="4"/>
  <c r="BP8" i="4"/>
  <c r="BY19" i="4"/>
  <c r="BX19" i="4"/>
  <c r="BW19" i="4"/>
  <c r="BU19" i="4"/>
  <c r="BT19" i="4"/>
  <c r="BS19" i="4"/>
  <c r="BR19" i="4"/>
  <c r="BQ19" i="4"/>
  <c r="BP19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5" i="4"/>
  <c r="AW25" i="4"/>
  <c r="AV25" i="4"/>
  <c r="AT25" i="4"/>
  <c r="AS25" i="4"/>
  <c r="AR25" i="4"/>
  <c r="AQ25" i="4"/>
  <c r="AP25" i="4"/>
  <c r="AO25" i="4"/>
  <c r="AX20" i="4"/>
  <c r="AW20" i="4"/>
  <c r="AV20" i="4"/>
  <c r="AT20" i="4"/>
  <c r="AS20" i="4"/>
  <c r="AR20" i="4"/>
  <c r="AQ20" i="4"/>
  <c r="AP20" i="4"/>
  <c r="AO20" i="4"/>
  <c r="AX26" i="4"/>
  <c r="AW26" i="4"/>
  <c r="AV26" i="4"/>
  <c r="AT26" i="4"/>
  <c r="AS26" i="4"/>
  <c r="AR26" i="4"/>
  <c r="AQ26" i="4"/>
  <c r="AP26" i="4"/>
  <c r="AO26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8" i="4"/>
  <c r="AW8" i="4"/>
  <c r="AV8" i="4"/>
  <c r="AT8" i="4"/>
  <c r="AS8" i="4"/>
  <c r="AR8" i="4"/>
  <c r="AQ8" i="4"/>
  <c r="AP8" i="4"/>
  <c r="AO8" i="4"/>
  <c r="AX19" i="4"/>
  <c r="AW19" i="4"/>
  <c r="AV19" i="4"/>
  <c r="AT19" i="4"/>
  <c r="AS19" i="4"/>
  <c r="AR19" i="4"/>
  <c r="AQ19" i="4"/>
  <c r="AP19" i="4"/>
  <c r="AO19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TH11" i="23"/>
  <c r="TI11" i="23"/>
  <c r="TJ11" i="23"/>
  <c r="TK11" i="23"/>
  <c r="TL11" i="23"/>
  <c r="TM11" i="23"/>
  <c r="TO11" i="23"/>
  <c r="TP11" i="23"/>
  <c r="TQ11" i="23"/>
  <c r="TR11" i="23"/>
  <c r="TS11" i="23"/>
  <c r="TT11" i="23"/>
  <c r="UP11" i="23"/>
  <c r="UQ11" i="23"/>
  <c r="UR11" i="23"/>
  <c r="US11" i="23"/>
  <c r="UT11" i="23"/>
  <c r="UU11" i="23"/>
  <c r="UW11" i="23"/>
  <c r="UX11" i="23"/>
  <c r="UY11" i="23"/>
  <c r="UZ11" i="23"/>
  <c r="VA11" i="23"/>
  <c r="VB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RI14" i="26"/>
  <c r="RH14" i="26"/>
  <c r="RF14" i="26"/>
  <c r="RE14" i="26"/>
  <c r="RD14" i="26"/>
  <c r="RC14" i="26"/>
  <c r="RI12" i="26"/>
  <c r="RH12" i="26"/>
  <c r="RF12" i="26"/>
  <c r="RE12" i="26"/>
  <c r="RD12" i="26"/>
  <c r="RC12" i="26"/>
  <c r="RI11" i="26"/>
  <c r="RH11" i="26"/>
  <c r="RF11" i="26"/>
  <c r="RE11" i="26"/>
  <c r="RD11" i="26"/>
  <c r="RC11" i="26"/>
  <c r="RI10" i="26"/>
  <c r="RH10" i="26"/>
  <c r="RF10" i="26"/>
  <c r="RE10" i="26"/>
  <c r="RD10" i="26"/>
  <c r="RC10" i="26"/>
  <c r="RI9" i="26"/>
  <c r="RH9" i="26"/>
  <c r="RF9" i="26"/>
  <c r="RE9" i="26"/>
  <c r="RD9" i="26"/>
  <c r="RC9" i="26"/>
  <c r="RI8" i="26"/>
  <c r="RH8" i="26"/>
  <c r="RF8" i="26"/>
  <c r="RE8" i="26"/>
  <c r="RD8" i="26"/>
  <c r="RC8" i="26"/>
  <c r="RI6" i="26"/>
  <c r="RH6" i="26"/>
  <c r="RF6" i="26"/>
  <c r="RE6" i="26"/>
  <c r="RD6" i="26"/>
  <c r="RC6" i="26"/>
  <c r="RI7" i="26"/>
  <c r="RH7" i="26"/>
  <c r="RF7" i="26"/>
  <c r="RE7" i="26"/>
  <c r="RD7" i="26"/>
  <c r="RC7" i="26"/>
  <c r="RI5" i="26"/>
  <c r="RH5" i="26"/>
  <c r="RF5" i="26"/>
  <c r="RE5" i="26"/>
  <c r="RD5" i="26"/>
  <c r="RC5" i="26"/>
  <c r="RI4" i="26"/>
  <c r="RH4" i="26"/>
  <c r="RF4" i="26"/>
  <c r="RE4" i="26"/>
  <c r="RD4" i="26"/>
  <c r="RC4" i="26"/>
  <c r="QG14" i="26"/>
  <c r="QF14" i="26"/>
  <c r="QD14" i="26"/>
  <c r="QC14" i="26"/>
  <c r="QB14" i="26"/>
  <c r="QA14" i="26"/>
  <c r="QG12" i="26"/>
  <c r="QF12" i="26"/>
  <c r="QD12" i="26"/>
  <c r="QC12" i="26"/>
  <c r="QB12" i="26"/>
  <c r="QA12" i="26"/>
  <c r="QG11" i="26"/>
  <c r="QF11" i="26"/>
  <c r="QD11" i="26"/>
  <c r="QC11" i="26"/>
  <c r="QB11" i="26"/>
  <c r="QA11" i="26"/>
  <c r="QG10" i="26"/>
  <c r="QF10" i="26"/>
  <c r="QD10" i="26"/>
  <c r="QC10" i="26"/>
  <c r="QB10" i="26"/>
  <c r="QA10" i="26"/>
  <c r="QG9" i="26"/>
  <c r="QF9" i="26"/>
  <c r="QD9" i="26"/>
  <c r="QC9" i="26"/>
  <c r="QB9" i="26"/>
  <c r="QA9" i="26"/>
  <c r="QG8" i="26"/>
  <c r="QF8" i="26"/>
  <c r="QD8" i="26"/>
  <c r="QC8" i="26"/>
  <c r="QB8" i="26"/>
  <c r="QA8" i="26"/>
  <c r="QG6" i="26"/>
  <c r="QF6" i="26"/>
  <c r="QD6" i="26"/>
  <c r="QC6" i="26"/>
  <c r="QB6" i="26"/>
  <c r="QA6" i="26"/>
  <c r="QG7" i="26"/>
  <c r="QF7" i="26"/>
  <c r="QD7" i="26"/>
  <c r="QC7" i="26"/>
  <c r="QB7" i="26"/>
  <c r="QA7" i="26"/>
  <c r="QG5" i="26"/>
  <c r="QF5" i="26"/>
  <c r="QD5" i="26"/>
  <c r="QC5" i="26"/>
  <c r="QB5" i="26"/>
  <c r="QA5" i="26"/>
  <c r="QG4" i="26"/>
  <c r="QF4" i="26"/>
  <c r="QD4" i="26"/>
  <c r="QC4" i="26"/>
  <c r="QB4" i="26"/>
  <c r="QA4" i="26"/>
  <c r="PE14" i="26"/>
  <c r="PD14" i="26"/>
  <c r="PB14" i="26"/>
  <c r="PA14" i="26"/>
  <c r="OZ14" i="26"/>
  <c r="OY14" i="26"/>
  <c r="PE12" i="26"/>
  <c r="PD12" i="26"/>
  <c r="PB12" i="26"/>
  <c r="PA12" i="26"/>
  <c r="OZ12" i="26"/>
  <c r="OY12" i="26"/>
  <c r="PE11" i="26"/>
  <c r="PD11" i="26"/>
  <c r="PB11" i="26"/>
  <c r="PA11" i="26"/>
  <c r="OZ11" i="26"/>
  <c r="OY11" i="26"/>
  <c r="PE10" i="26"/>
  <c r="PD10" i="26"/>
  <c r="PB10" i="26"/>
  <c r="PA10" i="26"/>
  <c r="OZ10" i="26"/>
  <c r="OY10" i="26"/>
  <c r="PE9" i="26"/>
  <c r="PD9" i="26"/>
  <c r="PB9" i="26"/>
  <c r="PA9" i="26"/>
  <c r="OZ9" i="26"/>
  <c r="OY9" i="26"/>
  <c r="PE8" i="26"/>
  <c r="PD8" i="26"/>
  <c r="PB8" i="26"/>
  <c r="PA8" i="26"/>
  <c r="OZ8" i="26"/>
  <c r="OY8" i="26"/>
  <c r="PE6" i="26"/>
  <c r="PD6" i="26"/>
  <c r="PB6" i="26"/>
  <c r="PA6" i="26"/>
  <c r="OZ6" i="26"/>
  <c r="OY6" i="26"/>
  <c r="PE7" i="26"/>
  <c r="PD7" i="26"/>
  <c r="PB7" i="26"/>
  <c r="PA7" i="26"/>
  <c r="OZ7" i="26"/>
  <c r="OY7" i="26"/>
  <c r="PE5" i="26"/>
  <c r="PD5" i="26"/>
  <c r="PB5" i="26"/>
  <c r="PA5" i="26"/>
  <c r="OZ5" i="26"/>
  <c r="OY5" i="26"/>
  <c r="PE4" i="26"/>
  <c r="PD4" i="26"/>
  <c r="PB4" i="26"/>
  <c r="PA4" i="26"/>
  <c r="OZ4" i="26"/>
  <c r="OY4" i="26"/>
  <c r="OC14" i="26"/>
  <c r="OB14" i="26"/>
  <c r="NZ14" i="26"/>
  <c r="NY14" i="26"/>
  <c r="NX14" i="26"/>
  <c r="NW14" i="26"/>
  <c r="OC12" i="26"/>
  <c r="OB12" i="26"/>
  <c r="NZ12" i="26"/>
  <c r="NY12" i="26"/>
  <c r="NX12" i="26"/>
  <c r="NW12" i="26"/>
  <c r="OC11" i="26"/>
  <c r="OB11" i="26"/>
  <c r="NZ11" i="26"/>
  <c r="NY11" i="26"/>
  <c r="NX11" i="26"/>
  <c r="NW11" i="26"/>
  <c r="OC10" i="26"/>
  <c r="OB10" i="26"/>
  <c r="NZ10" i="26"/>
  <c r="NY10" i="26"/>
  <c r="NX10" i="26"/>
  <c r="NW10" i="26"/>
  <c r="OC9" i="26"/>
  <c r="OB9" i="26"/>
  <c r="NZ9" i="26"/>
  <c r="NY9" i="26"/>
  <c r="NX9" i="26"/>
  <c r="NW9" i="26"/>
  <c r="OC8" i="26"/>
  <c r="OB8" i="26"/>
  <c r="NZ8" i="26"/>
  <c r="NY8" i="26"/>
  <c r="NX8" i="26"/>
  <c r="NW8" i="26"/>
  <c r="OC6" i="26"/>
  <c r="OB6" i="26"/>
  <c r="NZ6" i="26"/>
  <c r="NY6" i="26"/>
  <c r="NX6" i="26"/>
  <c r="NW6" i="26"/>
  <c r="OC7" i="26"/>
  <c r="OB7" i="26"/>
  <c r="NZ7" i="26"/>
  <c r="NY7" i="26"/>
  <c r="NX7" i="26"/>
  <c r="NW7" i="26"/>
  <c r="OC5" i="26"/>
  <c r="OB5" i="26"/>
  <c r="NZ5" i="26"/>
  <c r="NY5" i="26"/>
  <c r="NX5" i="26"/>
  <c r="NW5" i="26"/>
  <c r="OC4" i="26"/>
  <c r="OB4" i="26"/>
  <c r="NZ4" i="26"/>
  <c r="NY4" i="26"/>
  <c r="NX4" i="26"/>
  <c r="NW4" i="26"/>
  <c r="NA14" i="26"/>
  <c r="MZ14" i="26"/>
  <c r="MX14" i="26"/>
  <c r="MW14" i="26"/>
  <c r="MV14" i="26"/>
  <c r="MU14" i="26"/>
  <c r="NA12" i="26"/>
  <c r="MZ12" i="26"/>
  <c r="MX12" i="26"/>
  <c r="MW12" i="26"/>
  <c r="MV12" i="26"/>
  <c r="MU12" i="26"/>
  <c r="NA11" i="26"/>
  <c r="MZ11" i="26"/>
  <c r="MX11" i="26"/>
  <c r="MW11" i="26"/>
  <c r="MV11" i="26"/>
  <c r="MU11" i="26"/>
  <c r="NA10" i="26"/>
  <c r="MZ10" i="26"/>
  <c r="MX10" i="26"/>
  <c r="MW10" i="26"/>
  <c r="MV10" i="26"/>
  <c r="MU10" i="26"/>
  <c r="NA9" i="26"/>
  <c r="MZ9" i="26"/>
  <c r="MX9" i="26"/>
  <c r="MW9" i="26"/>
  <c r="MV9" i="26"/>
  <c r="MU9" i="26"/>
  <c r="NA8" i="26"/>
  <c r="MZ8" i="26"/>
  <c r="MX8" i="26"/>
  <c r="MW8" i="26"/>
  <c r="MV8" i="26"/>
  <c r="MU8" i="26"/>
  <c r="NA6" i="26"/>
  <c r="MZ6" i="26"/>
  <c r="MX6" i="26"/>
  <c r="MW6" i="26"/>
  <c r="MV6" i="26"/>
  <c r="MU6" i="26"/>
  <c r="NA7" i="26"/>
  <c r="MZ7" i="26"/>
  <c r="MX7" i="26"/>
  <c r="MW7" i="26"/>
  <c r="MV7" i="26"/>
  <c r="MU7" i="26"/>
  <c r="NA5" i="26"/>
  <c r="MZ5" i="26"/>
  <c r="MX5" i="26"/>
  <c r="MW5" i="26"/>
  <c r="MV5" i="26"/>
  <c r="MU5" i="26"/>
  <c r="NA4" i="26"/>
  <c r="MZ4" i="26"/>
  <c r="MX4" i="26"/>
  <c r="MW4" i="26"/>
  <c r="MV4" i="26"/>
  <c r="MU4" i="26"/>
  <c r="LY14" i="26"/>
  <c r="LX14" i="26"/>
  <c r="LV14" i="26"/>
  <c r="LU14" i="26"/>
  <c r="LT14" i="26"/>
  <c r="LS14" i="26"/>
  <c r="LY12" i="26"/>
  <c r="LX12" i="26"/>
  <c r="LV12" i="26"/>
  <c r="LU12" i="26"/>
  <c r="LT12" i="26"/>
  <c r="LS12" i="26"/>
  <c r="LY11" i="26"/>
  <c r="LX11" i="26"/>
  <c r="LV11" i="26"/>
  <c r="LU11" i="26"/>
  <c r="LT11" i="26"/>
  <c r="LS11" i="26"/>
  <c r="LY10" i="26"/>
  <c r="LX10" i="26"/>
  <c r="LV10" i="26"/>
  <c r="LU10" i="26"/>
  <c r="LT10" i="26"/>
  <c r="LS10" i="26"/>
  <c r="LY9" i="26"/>
  <c r="LX9" i="26"/>
  <c r="LV9" i="26"/>
  <c r="LU9" i="26"/>
  <c r="LT9" i="26"/>
  <c r="LS9" i="26"/>
  <c r="LY8" i="26"/>
  <c r="LX8" i="26"/>
  <c r="LV8" i="26"/>
  <c r="LU8" i="26"/>
  <c r="LT8" i="26"/>
  <c r="LS8" i="26"/>
  <c r="LY6" i="26"/>
  <c r="LX6" i="26"/>
  <c r="LV6" i="26"/>
  <c r="LU6" i="26"/>
  <c r="LT6" i="26"/>
  <c r="LS6" i="26"/>
  <c r="LY7" i="26"/>
  <c r="LX7" i="26"/>
  <c r="LV7" i="26"/>
  <c r="LU7" i="26"/>
  <c r="LT7" i="26"/>
  <c r="LS7" i="26"/>
  <c r="LY5" i="26"/>
  <c r="LX5" i="26"/>
  <c r="LV5" i="26"/>
  <c r="LU5" i="26"/>
  <c r="LT5" i="26"/>
  <c r="LS5" i="26"/>
  <c r="LY4" i="26"/>
  <c r="LX4" i="26"/>
  <c r="LV4" i="26"/>
  <c r="LU4" i="26"/>
  <c r="LT4" i="26"/>
  <c r="LS4" i="26"/>
  <c r="KW14" i="26"/>
  <c r="KV14" i="26"/>
  <c r="KT14" i="26"/>
  <c r="KS14" i="26"/>
  <c r="KR14" i="26"/>
  <c r="KQ14" i="26"/>
  <c r="KW12" i="26"/>
  <c r="KV12" i="26"/>
  <c r="KT12" i="26"/>
  <c r="KS12" i="26"/>
  <c r="KR12" i="26"/>
  <c r="KQ12" i="26"/>
  <c r="KW11" i="26"/>
  <c r="KV11" i="26"/>
  <c r="KT11" i="26"/>
  <c r="KS11" i="26"/>
  <c r="KR11" i="26"/>
  <c r="KQ11" i="26"/>
  <c r="KW10" i="26"/>
  <c r="KV10" i="26"/>
  <c r="KT10" i="26"/>
  <c r="KS10" i="26"/>
  <c r="KR10" i="26"/>
  <c r="KQ10" i="26"/>
  <c r="KW9" i="26"/>
  <c r="KV9" i="26"/>
  <c r="KT9" i="26"/>
  <c r="KS9" i="26"/>
  <c r="KR9" i="26"/>
  <c r="KQ9" i="26"/>
  <c r="KW8" i="26"/>
  <c r="KV8" i="26"/>
  <c r="KT8" i="26"/>
  <c r="KS8" i="26"/>
  <c r="KR8" i="26"/>
  <c r="KQ8" i="26"/>
  <c r="KW6" i="26"/>
  <c r="KV6" i="26"/>
  <c r="KT6" i="26"/>
  <c r="KS6" i="26"/>
  <c r="KR6" i="26"/>
  <c r="KQ6" i="26"/>
  <c r="KW7" i="26"/>
  <c r="KV7" i="26"/>
  <c r="KT7" i="26"/>
  <c r="KS7" i="26"/>
  <c r="KR7" i="26"/>
  <c r="KQ7" i="26"/>
  <c r="KW5" i="26"/>
  <c r="KV5" i="26"/>
  <c r="KT5" i="26"/>
  <c r="KS5" i="26"/>
  <c r="KR5" i="26"/>
  <c r="KQ5" i="26"/>
  <c r="KW4" i="26"/>
  <c r="KV4" i="26"/>
  <c r="KT4" i="26"/>
  <c r="KS4" i="26"/>
  <c r="KR4" i="26"/>
  <c r="KQ4" i="26"/>
  <c r="JU14" i="26"/>
  <c r="JT14" i="26"/>
  <c r="JR14" i="26"/>
  <c r="JQ14" i="26"/>
  <c r="JP14" i="26"/>
  <c r="JO14" i="26"/>
  <c r="JU12" i="26"/>
  <c r="JT12" i="26"/>
  <c r="JR12" i="26"/>
  <c r="JQ12" i="26"/>
  <c r="JP12" i="26"/>
  <c r="JO12" i="26"/>
  <c r="JU11" i="26"/>
  <c r="JT11" i="26"/>
  <c r="JR11" i="26"/>
  <c r="JQ11" i="26"/>
  <c r="JP11" i="26"/>
  <c r="JO11" i="26"/>
  <c r="JU10" i="26"/>
  <c r="JT10" i="26"/>
  <c r="JR10" i="26"/>
  <c r="JQ10" i="26"/>
  <c r="JP10" i="26"/>
  <c r="JO10" i="26"/>
  <c r="JU9" i="26"/>
  <c r="JT9" i="26"/>
  <c r="JR9" i="26"/>
  <c r="JQ9" i="26"/>
  <c r="JP9" i="26"/>
  <c r="JO9" i="26"/>
  <c r="JU8" i="26"/>
  <c r="JT8" i="26"/>
  <c r="JR8" i="26"/>
  <c r="JQ8" i="26"/>
  <c r="JP8" i="26"/>
  <c r="JO8" i="26"/>
  <c r="JU6" i="26"/>
  <c r="JT6" i="26"/>
  <c r="JR6" i="26"/>
  <c r="JQ6" i="26"/>
  <c r="JP6" i="26"/>
  <c r="JO6" i="26"/>
  <c r="JU7" i="26"/>
  <c r="JT7" i="26"/>
  <c r="JR7" i="26"/>
  <c r="JQ7" i="26"/>
  <c r="JP7" i="26"/>
  <c r="JO7" i="26"/>
  <c r="JU5" i="26"/>
  <c r="JT5" i="26"/>
  <c r="JR5" i="26"/>
  <c r="JQ5" i="26"/>
  <c r="JP5" i="26"/>
  <c r="JO5" i="26"/>
  <c r="JU4" i="26"/>
  <c r="JT4" i="26"/>
  <c r="JR4" i="26"/>
  <c r="JQ4" i="26"/>
  <c r="JP4" i="26"/>
  <c r="JO4" i="26"/>
  <c r="IS14" i="26"/>
  <c r="IR14" i="26"/>
  <c r="IP14" i="26"/>
  <c r="IO14" i="26"/>
  <c r="IN14" i="26"/>
  <c r="IM14" i="26"/>
  <c r="IS12" i="26"/>
  <c r="IR12" i="26"/>
  <c r="IP12" i="26"/>
  <c r="IO12" i="26"/>
  <c r="IN12" i="26"/>
  <c r="IM12" i="26"/>
  <c r="IS11" i="26"/>
  <c r="IR11" i="26"/>
  <c r="IP11" i="26"/>
  <c r="IO11" i="26"/>
  <c r="IN11" i="26"/>
  <c r="IM11" i="26"/>
  <c r="IS10" i="26"/>
  <c r="IR10" i="26"/>
  <c r="IP10" i="26"/>
  <c r="IO10" i="26"/>
  <c r="IN10" i="26"/>
  <c r="IM10" i="26"/>
  <c r="IS9" i="26"/>
  <c r="IR9" i="26"/>
  <c r="IP9" i="26"/>
  <c r="IO9" i="26"/>
  <c r="IN9" i="26"/>
  <c r="IM9" i="26"/>
  <c r="IS8" i="26"/>
  <c r="IR8" i="26"/>
  <c r="IP8" i="26"/>
  <c r="IO8" i="26"/>
  <c r="IN8" i="26"/>
  <c r="IM8" i="26"/>
  <c r="IS6" i="26"/>
  <c r="IR6" i="26"/>
  <c r="IP6" i="26"/>
  <c r="IO6" i="26"/>
  <c r="IN6" i="26"/>
  <c r="IM6" i="26"/>
  <c r="IS7" i="26"/>
  <c r="IR7" i="26"/>
  <c r="IP7" i="26"/>
  <c r="IO7" i="26"/>
  <c r="IN7" i="26"/>
  <c r="IM7" i="26"/>
  <c r="IS5" i="26"/>
  <c r="IR5" i="26"/>
  <c r="IP5" i="26"/>
  <c r="IO5" i="26"/>
  <c r="IN5" i="26"/>
  <c r="IM5" i="26"/>
  <c r="IS4" i="26"/>
  <c r="IR4" i="26"/>
  <c r="IP4" i="26"/>
  <c r="IO4" i="26"/>
  <c r="IN4" i="26"/>
  <c r="IM4" i="26"/>
  <c r="HQ14" i="26"/>
  <c r="HP14" i="26"/>
  <c r="HN14" i="26"/>
  <c r="HM14" i="26"/>
  <c r="HL14" i="26"/>
  <c r="HK14" i="26"/>
  <c r="HQ12" i="26"/>
  <c r="HP12" i="26"/>
  <c r="HN12" i="26"/>
  <c r="HM12" i="26"/>
  <c r="HL12" i="26"/>
  <c r="HK12" i="26"/>
  <c r="HQ11" i="26"/>
  <c r="HP11" i="26"/>
  <c r="HN11" i="26"/>
  <c r="HM11" i="26"/>
  <c r="HL11" i="26"/>
  <c r="HK11" i="26"/>
  <c r="HQ10" i="26"/>
  <c r="HP10" i="26"/>
  <c r="HN10" i="26"/>
  <c r="HM10" i="26"/>
  <c r="HL10" i="26"/>
  <c r="HK10" i="26"/>
  <c r="HQ9" i="26"/>
  <c r="HP9" i="26"/>
  <c r="HN9" i="26"/>
  <c r="HM9" i="26"/>
  <c r="HL9" i="26"/>
  <c r="HK9" i="26"/>
  <c r="HQ8" i="26"/>
  <c r="HP8" i="26"/>
  <c r="HN8" i="26"/>
  <c r="HM8" i="26"/>
  <c r="HL8" i="26"/>
  <c r="HK8" i="26"/>
  <c r="HQ6" i="26"/>
  <c r="HP6" i="26"/>
  <c r="HN6" i="26"/>
  <c r="HM6" i="26"/>
  <c r="HL6" i="26"/>
  <c r="HK6" i="26"/>
  <c r="HQ7" i="26"/>
  <c r="HP7" i="26"/>
  <c r="HN7" i="26"/>
  <c r="HM7" i="26"/>
  <c r="HL7" i="26"/>
  <c r="HK7" i="26"/>
  <c r="HQ5" i="26"/>
  <c r="HP5" i="26"/>
  <c r="HN5" i="26"/>
  <c r="HM5" i="26"/>
  <c r="HL5" i="26"/>
  <c r="HK5" i="26"/>
  <c r="HQ4" i="26"/>
  <c r="HP4" i="26"/>
  <c r="HN4" i="26"/>
  <c r="HM4" i="26"/>
  <c r="HL4" i="26"/>
  <c r="HK4" i="26"/>
  <c r="GO14" i="26"/>
  <c r="GN14" i="26"/>
  <c r="GL14" i="26"/>
  <c r="GK14" i="26"/>
  <c r="GJ14" i="26"/>
  <c r="GI14" i="26"/>
  <c r="GO12" i="26"/>
  <c r="GN12" i="26"/>
  <c r="GL12" i="26"/>
  <c r="GK12" i="26"/>
  <c r="GJ12" i="26"/>
  <c r="GI12" i="26"/>
  <c r="GO11" i="26"/>
  <c r="GN11" i="26"/>
  <c r="GL11" i="26"/>
  <c r="GK11" i="26"/>
  <c r="GJ11" i="26"/>
  <c r="GI11" i="26"/>
  <c r="GO10" i="26"/>
  <c r="GN10" i="26"/>
  <c r="GL10" i="26"/>
  <c r="GK10" i="26"/>
  <c r="GJ10" i="26"/>
  <c r="GI10" i="26"/>
  <c r="GO9" i="26"/>
  <c r="GN9" i="26"/>
  <c r="GL9" i="26"/>
  <c r="GK9" i="26"/>
  <c r="GJ9" i="26"/>
  <c r="GI9" i="26"/>
  <c r="GO8" i="26"/>
  <c r="GN8" i="26"/>
  <c r="GL8" i="26"/>
  <c r="GK8" i="26"/>
  <c r="GJ8" i="26"/>
  <c r="GI8" i="26"/>
  <c r="GO6" i="26"/>
  <c r="GN6" i="26"/>
  <c r="GL6" i="26"/>
  <c r="GK6" i="26"/>
  <c r="GJ6" i="26"/>
  <c r="GI6" i="26"/>
  <c r="GO7" i="26"/>
  <c r="GN7" i="26"/>
  <c r="GL7" i="26"/>
  <c r="GK7" i="26"/>
  <c r="GJ7" i="26"/>
  <c r="GI7" i="26"/>
  <c r="GO5" i="26"/>
  <c r="GN5" i="26"/>
  <c r="GL5" i="26"/>
  <c r="GK5" i="26"/>
  <c r="GJ5" i="26"/>
  <c r="GI5" i="26"/>
  <c r="GO4" i="26"/>
  <c r="GN4" i="26"/>
  <c r="GL4" i="26"/>
  <c r="GK4" i="26"/>
  <c r="GJ4" i="26"/>
  <c r="GI4" i="26"/>
  <c r="FM14" i="26"/>
  <c r="FL14" i="26"/>
  <c r="FJ14" i="26"/>
  <c r="FI14" i="26"/>
  <c r="FH14" i="26"/>
  <c r="FG14" i="26"/>
  <c r="FM12" i="26"/>
  <c r="FL12" i="26"/>
  <c r="FJ12" i="26"/>
  <c r="FI12" i="26"/>
  <c r="FH12" i="26"/>
  <c r="FG12" i="26"/>
  <c r="FM11" i="26"/>
  <c r="FL11" i="26"/>
  <c r="FJ11" i="26"/>
  <c r="FI11" i="26"/>
  <c r="FH11" i="26"/>
  <c r="FG11" i="26"/>
  <c r="FM10" i="26"/>
  <c r="FL10" i="26"/>
  <c r="FJ10" i="26"/>
  <c r="FI10" i="26"/>
  <c r="FH10" i="26"/>
  <c r="FG10" i="26"/>
  <c r="FM9" i="26"/>
  <c r="FL9" i="26"/>
  <c r="FJ9" i="26"/>
  <c r="FI9" i="26"/>
  <c r="FH9" i="26"/>
  <c r="FG9" i="26"/>
  <c r="FM8" i="26"/>
  <c r="FL8" i="26"/>
  <c r="FJ8" i="26"/>
  <c r="FI8" i="26"/>
  <c r="FH8" i="26"/>
  <c r="FG8" i="26"/>
  <c r="FM6" i="26"/>
  <c r="FL6" i="26"/>
  <c r="FJ6" i="26"/>
  <c r="FI6" i="26"/>
  <c r="FH6" i="26"/>
  <c r="FG6" i="26"/>
  <c r="FM7" i="26"/>
  <c r="FL7" i="26"/>
  <c r="FJ7" i="26"/>
  <c r="FI7" i="26"/>
  <c r="FH7" i="26"/>
  <c r="FG7" i="26"/>
  <c r="FM5" i="26"/>
  <c r="FL5" i="26"/>
  <c r="FJ5" i="26"/>
  <c r="FI5" i="26"/>
  <c r="FH5" i="26"/>
  <c r="FG5" i="26"/>
  <c r="FM4" i="26"/>
  <c r="FL4" i="26"/>
  <c r="FJ4" i="26"/>
  <c r="FI4" i="26"/>
  <c r="FH4" i="26"/>
  <c r="FG4" i="26"/>
  <c r="EK14" i="26"/>
  <c r="EJ14" i="26"/>
  <c r="EH14" i="26"/>
  <c r="EG14" i="26"/>
  <c r="EF14" i="26"/>
  <c r="EE14" i="26"/>
  <c r="EK12" i="26"/>
  <c r="EJ12" i="26"/>
  <c r="EH12" i="26"/>
  <c r="EG12" i="26"/>
  <c r="EF12" i="26"/>
  <c r="EE12" i="26"/>
  <c r="EK11" i="26"/>
  <c r="EJ11" i="26"/>
  <c r="EH11" i="26"/>
  <c r="EG11" i="26"/>
  <c r="EF11" i="26"/>
  <c r="EE11" i="26"/>
  <c r="EK10" i="26"/>
  <c r="EJ10" i="26"/>
  <c r="EH10" i="26"/>
  <c r="EG10" i="26"/>
  <c r="EF10" i="26"/>
  <c r="EE10" i="26"/>
  <c r="EK9" i="26"/>
  <c r="EJ9" i="26"/>
  <c r="EH9" i="26"/>
  <c r="EG9" i="26"/>
  <c r="EF9" i="26"/>
  <c r="EE9" i="26"/>
  <c r="EK8" i="26"/>
  <c r="EJ8" i="26"/>
  <c r="EH8" i="26"/>
  <c r="EG8" i="26"/>
  <c r="EF8" i="26"/>
  <c r="EE8" i="26"/>
  <c r="EK6" i="26"/>
  <c r="EJ6" i="26"/>
  <c r="EH6" i="26"/>
  <c r="EG6" i="26"/>
  <c r="EF6" i="26"/>
  <c r="EE6" i="26"/>
  <c r="EK7" i="26"/>
  <c r="EJ7" i="26"/>
  <c r="EH7" i="26"/>
  <c r="EG7" i="26"/>
  <c r="EF7" i="26"/>
  <c r="EE7" i="26"/>
  <c r="EK5" i="26"/>
  <c r="EJ5" i="26"/>
  <c r="EH5" i="26"/>
  <c r="EG5" i="26"/>
  <c r="EF5" i="26"/>
  <c r="EE5" i="26"/>
  <c r="EK4" i="26"/>
  <c r="EJ4" i="26"/>
  <c r="EH4" i="26"/>
  <c r="EG4" i="26"/>
  <c r="EF4" i="26"/>
  <c r="EE4" i="26"/>
  <c r="DI14" i="26"/>
  <c r="DH14" i="26"/>
  <c r="DF14" i="26"/>
  <c r="DD14" i="26"/>
  <c r="DC14" i="26"/>
  <c r="DI12" i="26"/>
  <c r="DH12" i="26"/>
  <c r="DF12" i="26"/>
  <c r="DD12" i="26"/>
  <c r="DC12" i="26"/>
  <c r="DI11" i="26"/>
  <c r="DH11" i="26"/>
  <c r="DF11" i="26"/>
  <c r="DD11" i="26"/>
  <c r="DC11" i="26"/>
  <c r="DI10" i="26"/>
  <c r="DH10" i="26"/>
  <c r="DF10" i="26"/>
  <c r="DD10" i="26"/>
  <c r="DC10" i="26"/>
  <c r="DI9" i="26"/>
  <c r="DH9" i="26"/>
  <c r="DF9" i="26"/>
  <c r="DD9" i="26"/>
  <c r="DC9" i="26"/>
  <c r="DI8" i="26"/>
  <c r="DH8" i="26"/>
  <c r="DF8" i="26"/>
  <c r="DD8" i="26"/>
  <c r="DC8" i="26"/>
  <c r="DI6" i="26"/>
  <c r="DH6" i="26"/>
  <c r="DF6" i="26"/>
  <c r="DD6" i="26"/>
  <c r="DC6" i="26"/>
  <c r="DI7" i="26"/>
  <c r="DH7" i="26"/>
  <c r="DF7" i="26"/>
  <c r="DD7" i="26"/>
  <c r="DC7" i="26"/>
  <c r="DH5" i="26"/>
  <c r="DF5" i="26"/>
  <c r="DD5" i="26"/>
  <c r="DC5" i="26"/>
  <c r="DI4" i="26"/>
  <c r="DH4" i="26"/>
  <c r="DF4" i="26"/>
  <c r="DE4" i="26"/>
  <c r="DD4" i="26"/>
  <c r="DC4" i="26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8" i="4"/>
  <c r="VI8" i="4"/>
  <c r="VH8" i="4"/>
  <c r="VG8" i="4"/>
  <c r="VF8" i="4"/>
  <c r="VE8" i="4"/>
  <c r="VC8" i="4"/>
  <c r="VB8" i="4"/>
  <c r="VA8" i="4"/>
  <c r="UZ8" i="4"/>
  <c r="UY8" i="4"/>
  <c r="UX8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6" i="4"/>
  <c r="VI6" i="4"/>
  <c r="VH6" i="4"/>
  <c r="VG6" i="4"/>
  <c r="VF6" i="4"/>
  <c r="VE6" i="4"/>
  <c r="VC6" i="4"/>
  <c r="VB6" i="4"/>
  <c r="VA6" i="4"/>
  <c r="UZ6" i="4"/>
  <c r="UY6" i="4"/>
  <c r="UX6" i="4"/>
  <c r="VJ7" i="4"/>
  <c r="VI7" i="4"/>
  <c r="VH7" i="4"/>
  <c r="VG7" i="4"/>
  <c r="VF7" i="4"/>
  <c r="VE7" i="4"/>
  <c r="VC7" i="4"/>
  <c r="VB7" i="4"/>
  <c r="VA7" i="4"/>
  <c r="UZ7" i="4"/>
  <c r="UY7" i="4"/>
  <c r="UX7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8" i="4"/>
  <c r="UA8" i="4"/>
  <c r="TZ8" i="4"/>
  <c r="TY8" i="4"/>
  <c r="TX8" i="4"/>
  <c r="TW8" i="4"/>
  <c r="TU8" i="4"/>
  <c r="TT8" i="4"/>
  <c r="TS8" i="4"/>
  <c r="TR8" i="4"/>
  <c r="TQ8" i="4"/>
  <c r="TP8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6" i="4"/>
  <c r="UA6" i="4"/>
  <c r="TZ6" i="4"/>
  <c r="TY6" i="4"/>
  <c r="TX6" i="4"/>
  <c r="TW6" i="4"/>
  <c r="TU6" i="4"/>
  <c r="TT6" i="4"/>
  <c r="TS6" i="4"/>
  <c r="TR6" i="4"/>
  <c r="TQ6" i="4"/>
  <c r="TP6" i="4"/>
  <c r="UB7" i="4"/>
  <c r="UA7" i="4"/>
  <c r="TZ7" i="4"/>
  <c r="TY7" i="4"/>
  <c r="TX7" i="4"/>
  <c r="TW7" i="4"/>
  <c r="TU7" i="4"/>
  <c r="TT7" i="4"/>
  <c r="TS7" i="4"/>
  <c r="TR7" i="4"/>
  <c r="TQ7" i="4"/>
  <c r="TP7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8" i="4"/>
  <c r="SS8" i="4"/>
  <c r="SR8" i="4"/>
  <c r="SQ8" i="4"/>
  <c r="SP8" i="4"/>
  <c r="SO8" i="4"/>
  <c r="SM8" i="4"/>
  <c r="SL8" i="4"/>
  <c r="SK8" i="4"/>
  <c r="SJ8" i="4"/>
  <c r="SI8" i="4"/>
  <c r="SH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6" i="4"/>
  <c r="SS6" i="4"/>
  <c r="SR6" i="4"/>
  <c r="SQ6" i="4"/>
  <c r="SP6" i="4"/>
  <c r="SO6" i="4"/>
  <c r="SM6" i="4"/>
  <c r="SL6" i="4"/>
  <c r="SK6" i="4"/>
  <c r="SJ6" i="4"/>
  <c r="SI6" i="4"/>
  <c r="SH6" i="4"/>
  <c r="ST7" i="4"/>
  <c r="SS7" i="4"/>
  <c r="SR7" i="4"/>
  <c r="SQ7" i="4"/>
  <c r="SP7" i="4"/>
  <c r="SO7" i="4"/>
  <c r="SM7" i="4"/>
  <c r="SL7" i="4"/>
  <c r="SK7" i="4"/>
  <c r="SJ7" i="4"/>
  <c r="SI7" i="4"/>
  <c r="SH7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8" i="4"/>
  <c r="FQ8" i="4"/>
  <c r="FP8" i="4"/>
  <c r="FO8" i="4"/>
  <c r="FN8" i="4"/>
  <c r="FM8" i="4"/>
  <c r="FK8" i="4"/>
  <c r="FJ8" i="4"/>
  <c r="FI8" i="4"/>
  <c r="FH8" i="4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WV5" i="28"/>
  <c r="WW5" i="28"/>
  <c r="CP5" i="28"/>
  <c r="CQ5" i="28"/>
  <c r="WZ5" i="28"/>
  <c r="CI7" i="23"/>
  <c r="CJ7" i="23"/>
  <c r="CK7" i="23"/>
  <c r="CL7" i="23"/>
  <c r="CM7" i="23"/>
  <c r="CN7" i="23"/>
  <c r="CP7" i="23"/>
  <c r="CQ7" i="23"/>
  <c r="CR7" i="23"/>
  <c r="VX7" i="23"/>
  <c r="VY7" i="23"/>
  <c r="VZ7" i="23"/>
  <c r="WA7" i="23"/>
  <c r="WB7" i="23"/>
  <c r="WC7" i="23"/>
  <c r="WE7" i="23"/>
  <c r="WF7" i="23"/>
  <c r="WG7" i="23"/>
  <c r="WH7" i="23"/>
  <c r="WI7" i="23"/>
  <c r="WJ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10" i="23"/>
  <c r="CJ10" i="23"/>
  <c r="CK10" i="23"/>
  <c r="CL10" i="23"/>
  <c r="CM10" i="23"/>
  <c r="CN10" i="23"/>
  <c r="CP10" i="23"/>
  <c r="CQ10" i="23"/>
  <c r="CR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I9" i="28"/>
  <c r="CJ9" i="28"/>
  <c r="CK9" i="28"/>
  <c r="CO9" i="28" s="1"/>
  <c r="CL9" i="28"/>
  <c r="CM9" i="28"/>
  <c r="CN9" i="28"/>
  <c r="CP9" i="28"/>
  <c r="CQ9" i="28"/>
  <c r="CR9" i="28"/>
  <c r="DP9" i="28"/>
  <c r="DQ9" i="28"/>
  <c r="DR9" i="28"/>
  <c r="DS9" i="28"/>
  <c r="DT9" i="28"/>
  <c r="DU9" i="28"/>
  <c r="DW9" i="28"/>
  <c r="DX9" i="28"/>
  <c r="DY9" i="28"/>
  <c r="DZ9" i="28"/>
  <c r="EA9" i="28"/>
  <c r="EB9" i="28"/>
  <c r="EX9" i="28"/>
  <c r="EY9" i="28"/>
  <c r="EZ9" i="28"/>
  <c r="FA9" i="28"/>
  <c r="FB9" i="28"/>
  <c r="FC9" i="28"/>
  <c r="FE9" i="28"/>
  <c r="FF9" i="28"/>
  <c r="FG9" i="28"/>
  <c r="FH9" i="28"/>
  <c r="FI9" i="28"/>
  <c r="FJ9" i="28"/>
  <c r="GF9" i="28"/>
  <c r="GG9" i="28"/>
  <c r="GH9" i="28"/>
  <c r="GI9" i="28"/>
  <c r="GJ9" i="28"/>
  <c r="GK9" i="28"/>
  <c r="GM9" i="28"/>
  <c r="GN9" i="28"/>
  <c r="GO9" i="28"/>
  <c r="GP9" i="28"/>
  <c r="GQ9" i="28"/>
  <c r="GR9" i="28"/>
  <c r="HN9" i="28"/>
  <c r="HO9" i="28"/>
  <c r="HP9" i="28"/>
  <c r="HQ9" i="28"/>
  <c r="HR9" i="28"/>
  <c r="HS9" i="28"/>
  <c r="HU9" i="28"/>
  <c r="HV9" i="28"/>
  <c r="HW9" i="28"/>
  <c r="HX9" i="28"/>
  <c r="HY9" i="28"/>
  <c r="HZ9" i="28"/>
  <c r="IV9" i="28"/>
  <c r="IW9" i="28"/>
  <c r="IX9" i="28"/>
  <c r="IY9" i="28"/>
  <c r="IZ9" i="28"/>
  <c r="JA9" i="28"/>
  <c r="JC9" i="28"/>
  <c r="JD9" i="28"/>
  <c r="JE9" i="28"/>
  <c r="JF9" i="28"/>
  <c r="JG9" i="28"/>
  <c r="JH9" i="28"/>
  <c r="KD9" i="28"/>
  <c r="KE9" i="28"/>
  <c r="KF9" i="28"/>
  <c r="KG9" i="28"/>
  <c r="KH9" i="28"/>
  <c r="KI9" i="28"/>
  <c r="KK9" i="28"/>
  <c r="KL9" i="28"/>
  <c r="KM9" i="28"/>
  <c r="KN9" i="28"/>
  <c r="KO9" i="28"/>
  <c r="KP9" i="28"/>
  <c r="LL9" i="28"/>
  <c r="LM9" i="28"/>
  <c r="LN9" i="28"/>
  <c r="LO9" i="28"/>
  <c r="LP9" i="28"/>
  <c r="LQ9" i="28"/>
  <c r="LS9" i="28"/>
  <c r="LT9" i="28"/>
  <c r="LU9" i="28"/>
  <c r="LV9" i="28"/>
  <c r="LW9" i="28"/>
  <c r="LX9" i="28"/>
  <c r="MT9" i="28"/>
  <c r="MU9" i="28"/>
  <c r="MV9" i="28"/>
  <c r="MW9" i="28"/>
  <c r="MX9" i="28"/>
  <c r="MY9" i="28"/>
  <c r="NA9" i="28"/>
  <c r="NB9" i="28"/>
  <c r="NC9" i="28"/>
  <c r="ND9" i="28"/>
  <c r="NE9" i="28"/>
  <c r="NF9" i="28"/>
  <c r="OB9" i="28"/>
  <c r="OC9" i="28"/>
  <c r="OD9" i="28"/>
  <c r="OE9" i="28"/>
  <c r="OF9" i="28"/>
  <c r="OG9" i="28"/>
  <c r="OI9" i="28"/>
  <c r="OJ9" i="28"/>
  <c r="OK9" i="28"/>
  <c r="OL9" i="28"/>
  <c r="OM9" i="28"/>
  <c r="ON9" i="28"/>
  <c r="PJ9" i="28"/>
  <c r="PK9" i="28"/>
  <c r="PL9" i="28"/>
  <c r="PM9" i="28"/>
  <c r="PN9" i="28"/>
  <c r="PO9" i="28"/>
  <c r="PQ9" i="28"/>
  <c r="PR9" i="28"/>
  <c r="PS9" i="28"/>
  <c r="PT9" i="28"/>
  <c r="PU9" i="28"/>
  <c r="PV9" i="28"/>
  <c r="QR9" i="28"/>
  <c r="QS9" i="28"/>
  <c r="QT9" i="28"/>
  <c r="QU9" i="28"/>
  <c r="QV9" i="28"/>
  <c r="QW9" i="28"/>
  <c r="QY9" i="28"/>
  <c r="QZ9" i="28"/>
  <c r="RA9" i="28"/>
  <c r="RB9" i="28"/>
  <c r="RC9" i="28"/>
  <c r="RD9" i="28"/>
  <c r="RZ9" i="28"/>
  <c r="SA9" i="28"/>
  <c r="SB9" i="28"/>
  <c r="SC9" i="28"/>
  <c r="SD9" i="28"/>
  <c r="SE9" i="28"/>
  <c r="SG9" i="28"/>
  <c r="SH9" i="28"/>
  <c r="SI9" i="28"/>
  <c r="SJ9" i="28"/>
  <c r="SK9" i="28"/>
  <c r="SL9" i="28"/>
  <c r="TH9" i="28"/>
  <c r="TI9" i="28"/>
  <c r="TJ9" i="28"/>
  <c r="TK9" i="28"/>
  <c r="TL9" i="28"/>
  <c r="TM9" i="28"/>
  <c r="TO9" i="28"/>
  <c r="TP9" i="28"/>
  <c r="TQ9" i="28"/>
  <c r="TR9" i="28"/>
  <c r="TS9" i="28"/>
  <c r="TT9" i="28"/>
  <c r="UP9" i="28"/>
  <c r="UQ9" i="28"/>
  <c r="UR9" i="28"/>
  <c r="US9" i="28"/>
  <c r="UT9" i="28"/>
  <c r="UU9" i="28"/>
  <c r="UW9" i="28"/>
  <c r="UX9" i="28"/>
  <c r="UY9" i="28"/>
  <c r="UZ9" i="28"/>
  <c r="VA9" i="28"/>
  <c r="VB9" i="28"/>
  <c r="VX9" i="28"/>
  <c r="VY9" i="28"/>
  <c r="VZ9" i="28"/>
  <c r="WA9" i="28"/>
  <c r="WB9" i="28"/>
  <c r="WC9" i="28"/>
  <c r="WE9" i="28"/>
  <c r="WF9" i="28"/>
  <c r="WG9" i="28"/>
  <c r="WH9" i="28"/>
  <c r="WI9" i="28"/>
  <c r="WJ9" i="28"/>
  <c r="WL9" i="28"/>
  <c r="WM9" i="28"/>
  <c r="WN9" i="28"/>
  <c r="XB9" i="28" s="1"/>
  <c r="WO9" i="28"/>
  <c r="XC9" i="28" s="1"/>
  <c r="WP9" i="28"/>
  <c r="WQ9" i="28"/>
  <c r="WR9" i="28"/>
  <c r="WS9" i="28"/>
  <c r="XE9" i="28" s="1"/>
  <c r="WT9" i="28"/>
  <c r="XF9" i="28" s="1"/>
  <c r="WU9" i="28"/>
  <c r="WV9" i="28"/>
  <c r="WW9" i="28"/>
  <c r="WX9" i="28"/>
  <c r="XI9" i="28" s="1"/>
  <c r="WY9" i="28"/>
  <c r="XJ9" i="28" s="1"/>
  <c r="WZ9" i="28"/>
  <c r="WZ11" i="28"/>
  <c r="WY11" i="28"/>
  <c r="XJ11" i="28" s="1"/>
  <c r="WX11" i="28"/>
  <c r="XI11" i="28" s="1"/>
  <c r="WW11" i="28"/>
  <c r="WV11" i="28"/>
  <c r="WU11" i="28"/>
  <c r="WT11" i="28"/>
  <c r="XF11" i="28" s="1"/>
  <c r="WS11" i="28"/>
  <c r="XE11" i="28" s="1"/>
  <c r="WR11" i="28"/>
  <c r="WQ11" i="28"/>
  <c r="WP11" i="28"/>
  <c r="WO11" i="28"/>
  <c r="XC11" i="28" s="1"/>
  <c r="WN11" i="28"/>
  <c r="XB11" i="28" s="1"/>
  <c r="WM11" i="28"/>
  <c r="WL11" i="28"/>
  <c r="WJ11" i="28"/>
  <c r="WI11" i="28"/>
  <c r="WH11" i="28"/>
  <c r="WG11" i="28"/>
  <c r="WF11" i="28"/>
  <c r="WE11" i="28"/>
  <c r="WC11" i="28"/>
  <c r="WB11" i="28"/>
  <c r="WA11" i="28"/>
  <c r="VZ11" i="28"/>
  <c r="VY11" i="28"/>
  <c r="VX11" i="28"/>
  <c r="VB11" i="28"/>
  <c r="VA11" i="28"/>
  <c r="UZ11" i="28"/>
  <c r="UY11" i="28"/>
  <c r="UX11" i="28"/>
  <c r="UW11" i="28"/>
  <c r="UU11" i="28"/>
  <c r="UT11" i="28"/>
  <c r="US11" i="28"/>
  <c r="UR11" i="28"/>
  <c r="UQ11" i="28"/>
  <c r="UP11" i="28"/>
  <c r="TT11" i="28"/>
  <c r="TS11" i="28"/>
  <c r="TR11" i="28"/>
  <c r="TQ11" i="28"/>
  <c r="TP11" i="28"/>
  <c r="TO11" i="28"/>
  <c r="TM11" i="28"/>
  <c r="TL11" i="28"/>
  <c r="TK11" i="28"/>
  <c r="TJ11" i="28"/>
  <c r="TI11" i="28"/>
  <c r="TH11" i="28"/>
  <c r="SL11" i="28"/>
  <c r="SK11" i="28"/>
  <c r="SJ11" i="28"/>
  <c r="SI11" i="28"/>
  <c r="SH11" i="28"/>
  <c r="SG11" i="28"/>
  <c r="SE11" i="28"/>
  <c r="SD11" i="28"/>
  <c r="SC11" i="28"/>
  <c r="SB11" i="28"/>
  <c r="SA11" i="28"/>
  <c r="RZ11" i="28"/>
  <c r="RD11" i="28"/>
  <c r="RC11" i="28"/>
  <c r="RB11" i="28"/>
  <c r="RA11" i="28"/>
  <c r="QZ11" i="28"/>
  <c r="QY11" i="28"/>
  <c r="QW11" i="28"/>
  <c r="QV11" i="28"/>
  <c r="QU11" i="28"/>
  <c r="QT11" i="28"/>
  <c r="QS11" i="28"/>
  <c r="QR11" i="28"/>
  <c r="PV11" i="28"/>
  <c r="PU11" i="28"/>
  <c r="PT11" i="28"/>
  <c r="PS11" i="28"/>
  <c r="PR11" i="28"/>
  <c r="PQ11" i="28"/>
  <c r="PO11" i="28"/>
  <c r="PN11" i="28"/>
  <c r="PM11" i="28"/>
  <c r="PL11" i="28"/>
  <c r="PK11" i="28"/>
  <c r="PJ11" i="28"/>
  <c r="ON11" i="28"/>
  <c r="OM11" i="28"/>
  <c r="OL11" i="28"/>
  <c r="OK11" i="28"/>
  <c r="OJ11" i="28"/>
  <c r="OI11" i="28"/>
  <c r="OG11" i="28"/>
  <c r="OF11" i="28"/>
  <c r="OE11" i="28"/>
  <c r="OD11" i="28"/>
  <c r="OC11" i="28"/>
  <c r="OB11" i="28"/>
  <c r="NF11" i="28"/>
  <c r="NE11" i="28"/>
  <c r="ND11" i="28"/>
  <c r="NC11" i="28"/>
  <c r="NB11" i="28"/>
  <c r="NA11" i="28"/>
  <c r="MY11" i="28"/>
  <c r="MX11" i="28"/>
  <c r="MW11" i="28"/>
  <c r="MV11" i="28"/>
  <c r="MU11" i="28"/>
  <c r="MT11" i="28"/>
  <c r="LX11" i="28"/>
  <c r="LW11" i="28"/>
  <c r="LV11" i="28"/>
  <c r="LU11" i="28"/>
  <c r="LT11" i="28"/>
  <c r="LS11" i="28"/>
  <c r="LQ11" i="28"/>
  <c r="LP11" i="28"/>
  <c r="LO11" i="28"/>
  <c r="LN11" i="28"/>
  <c r="LM11" i="28"/>
  <c r="LL11" i="28"/>
  <c r="KP11" i="28"/>
  <c r="KO11" i="28"/>
  <c r="KN11" i="28"/>
  <c r="KM11" i="28"/>
  <c r="KL11" i="28"/>
  <c r="KK11" i="28"/>
  <c r="KI11" i="28"/>
  <c r="KH11" i="28"/>
  <c r="KG11" i="28"/>
  <c r="KF11" i="28"/>
  <c r="KE11" i="28"/>
  <c r="KD11" i="28"/>
  <c r="JH11" i="28"/>
  <c r="JG11" i="28"/>
  <c r="JF11" i="28"/>
  <c r="JE11" i="28"/>
  <c r="JD11" i="28"/>
  <c r="JC11" i="28"/>
  <c r="JA11" i="28"/>
  <c r="IZ11" i="28"/>
  <c r="IY11" i="28"/>
  <c r="IX11" i="28"/>
  <c r="IW11" i="28"/>
  <c r="IV11" i="28"/>
  <c r="HZ11" i="28"/>
  <c r="HY11" i="28"/>
  <c r="HX11" i="28"/>
  <c r="HW11" i="28"/>
  <c r="HV11" i="28"/>
  <c r="HU11" i="28"/>
  <c r="HS11" i="28"/>
  <c r="HR11" i="28"/>
  <c r="HQ11" i="28"/>
  <c r="HP11" i="28"/>
  <c r="HO11" i="28"/>
  <c r="HN11" i="28"/>
  <c r="GR11" i="28"/>
  <c r="GQ11" i="28"/>
  <c r="GP11" i="28"/>
  <c r="GO11" i="28"/>
  <c r="GN11" i="28"/>
  <c r="GM11" i="28"/>
  <c r="GK11" i="28"/>
  <c r="GJ11" i="28"/>
  <c r="GI11" i="28"/>
  <c r="GH11" i="28"/>
  <c r="GG11" i="28"/>
  <c r="GF11" i="28"/>
  <c r="FJ11" i="28"/>
  <c r="FI11" i="28"/>
  <c r="FH11" i="28"/>
  <c r="FG11" i="28"/>
  <c r="FF11" i="28"/>
  <c r="FE11" i="28"/>
  <c r="FC11" i="28"/>
  <c r="FB11" i="28"/>
  <c r="FA11" i="28"/>
  <c r="EZ11" i="28"/>
  <c r="EY11" i="28"/>
  <c r="EX11" i="28"/>
  <c r="EB11" i="28"/>
  <c r="EA11" i="28"/>
  <c r="DZ11" i="28"/>
  <c r="DY11" i="28"/>
  <c r="DX11" i="28"/>
  <c r="DW11" i="28"/>
  <c r="DU11" i="28"/>
  <c r="DT11" i="28"/>
  <c r="DS11" i="28"/>
  <c r="DR11" i="28"/>
  <c r="DQ11" i="28"/>
  <c r="DP11" i="28"/>
  <c r="CR11" i="28"/>
  <c r="CQ11" i="28"/>
  <c r="CP11" i="28"/>
  <c r="CN11" i="28"/>
  <c r="CM11" i="28"/>
  <c r="CL11" i="28"/>
  <c r="CK11" i="28"/>
  <c r="CJ11" i="28"/>
  <c r="CI11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EI18" i="35" l="1"/>
  <c r="LW18" i="35"/>
  <c r="CF22" i="35"/>
  <c r="OA23" i="35"/>
  <c r="EI25" i="35"/>
  <c r="LW25" i="35"/>
  <c r="HO5" i="35"/>
  <c r="LW16" i="35"/>
  <c r="FK11" i="35"/>
  <c r="GM12" i="35"/>
  <c r="TF7" i="35"/>
  <c r="LW6" i="35"/>
  <c r="OA6" i="35"/>
  <c r="LZ7" i="35"/>
  <c r="GM6" i="35"/>
  <c r="HR16" i="35"/>
  <c r="JS19" i="35"/>
  <c r="PC11" i="35"/>
  <c r="HO11" i="35"/>
  <c r="QE16" i="35"/>
  <c r="RG9" i="35"/>
  <c r="QE12" i="35"/>
  <c r="RG15" i="35"/>
  <c r="LW11" i="35"/>
  <c r="DG16" i="35"/>
  <c r="LW15" i="35"/>
  <c r="PC8" i="35"/>
  <c r="PC22" i="35"/>
  <c r="MY24" i="35"/>
  <c r="QE9" i="35"/>
  <c r="IQ9" i="35"/>
  <c r="RG8" i="35"/>
  <c r="PC14" i="35"/>
  <c r="OA13" i="35"/>
  <c r="GM13" i="35"/>
  <c r="LZ12" i="35"/>
  <c r="SI9" i="35"/>
  <c r="RG14" i="35"/>
  <c r="IQ13" i="35"/>
  <c r="SI11" i="35"/>
  <c r="DG11" i="35"/>
  <c r="OA7" i="35"/>
  <c r="GP12" i="37"/>
  <c r="RG16" i="37"/>
  <c r="LW12" i="37"/>
  <c r="PC5" i="37"/>
  <c r="GM10" i="37"/>
  <c r="JS18" i="37"/>
  <c r="IQ8" i="37"/>
  <c r="IQ10" i="37"/>
  <c r="PC15" i="37"/>
  <c r="MY19" i="37"/>
  <c r="GM5" i="37"/>
  <c r="GM13" i="37"/>
  <c r="KX11" i="37"/>
  <c r="RG8" i="37"/>
  <c r="EL12" i="37"/>
  <c r="MY23" i="37"/>
  <c r="EI24" i="37"/>
  <c r="LW24" i="37"/>
  <c r="RG10" i="37"/>
  <c r="DG18" i="37"/>
  <c r="PC20" i="37"/>
  <c r="OA19" i="37"/>
  <c r="GM19" i="37"/>
  <c r="OD14" i="37"/>
  <c r="BJ12" i="37"/>
  <c r="SI17" i="37"/>
  <c r="MY13" i="37"/>
  <c r="DJ21" i="37"/>
  <c r="LW16" i="37"/>
  <c r="EI16" i="37"/>
  <c r="QE7" i="37"/>
  <c r="IQ7" i="37"/>
  <c r="LW15" i="37"/>
  <c r="MY18" i="37"/>
  <c r="TD21" i="37"/>
  <c r="FK21" i="37"/>
  <c r="EI18" i="37"/>
  <c r="QE12" i="37"/>
  <c r="LW10" i="37"/>
  <c r="SI9" i="37"/>
  <c r="PC7" i="37"/>
  <c r="DJ16" i="37"/>
  <c r="IQ5" i="37"/>
  <c r="IQ4" i="37"/>
  <c r="HO15" i="37"/>
  <c r="QE14" i="37"/>
  <c r="RJ13" i="37"/>
  <c r="JV11" i="37"/>
  <c r="KU5" i="37"/>
  <c r="EL19" i="37"/>
  <c r="HO15" i="36"/>
  <c r="JS6" i="36"/>
  <c r="RG6" i="36"/>
  <c r="EI11" i="36"/>
  <c r="HO10" i="36"/>
  <c r="FN5" i="36"/>
  <c r="EL6" i="36"/>
  <c r="TD18" i="36"/>
  <c r="TD9" i="36"/>
  <c r="FD10" i="28"/>
  <c r="SF8" i="24"/>
  <c r="HT8" i="24"/>
  <c r="JB8" i="24"/>
  <c r="JI8" i="24" s="1"/>
  <c r="CS8" i="24"/>
  <c r="AQ8" i="24"/>
  <c r="WK8" i="24"/>
  <c r="TN8" i="24"/>
  <c r="LY8" i="24"/>
  <c r="PC13" i="35"/>
  <c r="HO8" i="35"/>
  <c r="HO16" i="35"/>
  <c r="FK7" i="35"/>
  <c r="EI15" i="35"/>
  <c r="DJ12" i="35"/>
  <c r="EI8" i="35"/>
  <c r="TF20" i="35"/>
  <c r="JS16" i="35"/>
  <c r="OA11" i="35"/>
  <c r="N5" i="35"/>
  <c r="O5" i="35" s="1"/>
  <c r="DJ11" i="35"/>
  <c r="IQ6" i="35"/>
  <c r="JS14" i="35"/>
  <c r="OD12" i="35"/>
  <c r="FN11" i="35"/>
  <c r="KU8" i="35"/>
  <c r="HR15" i="35"/>
  <c r="QH12" i="35"/>
  <c r="GP12" i="35"/>
  <c r="PF11" i="35"/>
  <c r="TD10" i="35"/>
  <c r="JV15" i="35"/>
  <c r="RJ8" i="35"/>
  <c r="SI16" i="35"/>
  <c r="PC15" i="35"/>
  <c r="OA12" i="35"/>
  <c r="RJ11" i="35"/>
  <c r="MY11" i="35"/>
  <c r="RG10" i="35"/>
  <c r="OA5" i="35"/>
  <c r="MY19" i="35"/>
  <c r="IT16" i="35"/>
  <c r="DG15" i="35"/>
  <c r="QE13" i="35"/>
  <c r="GM10" i="35"/>
  <c r="KU5" i="35"/>
  <c r="OD6" i="35"/>
  <c r="HO6" i="35"/>
  <c r="PF15" i="35"/>
  <c r="FK12" i="35"/>
  <c r="FN7" i="35"/>
  <c r="LZ6" i="35"/>
  <c r="HO15" i="35"/>
  <c r="HO12" i="35"/>
  <c r="KU10" i="35"/>
  <c r="PC5" i="35"/>
  <c r="BJ6" i="35"/>
  <c r="FK20" i="35"/>
  <c r="EI21" i="35"/>
  <c r="LW21" i="35"/>
  <c r="KU22" i="35"/>
  <c r="SI22" i="35"/>
  <c r="JS23" i="35"/>
  <c r="RG23" i="35"/>
  <c r="MY13" i="35"/>
  <c r="RJ10" i="35"/>
  <c r="IQ8" i="35"/>
  <c r="GP14" i="35"/>
  <c r="CF10" i="35"/>
  <c r="AN6" i="35"/>
  <c r="IQ14" i="35"/>
  <c r="RG13" i="35"/>
  <c r="LW12" i="35"/>
  <c r="KU11" i="35"/>
  <c r="EI9" i="35"/>
  <c r="BJ24" i="35"/>
  <c r="JS13" i="35"/>
  <c r="TD8" i="35"/>
  <c r="JV8" i="35"/>
  <c r="GM15" i="35"/>
  <c r="TD14" i="35"/>
  <c r="TF9" i="35"/>
  <c r="QH9" i="35"/>
  <c r="NB14" i="35"/>
  <c r="IQ12" i="35"/>
  <c r="FN9" i="35"/>
  <c r="PF8" i="35"/>
  <c r="EL8" i="35"/>
  <c r="FK6" i="35"/>
  <c r="KU15" i="35"/>
  <c r="IT10" i="35"/>
  <c r="JS8" i="35"/>
  <c r="IQ5" i="35"/>
  <c r="PC18" i="37"/>
  <c r="FK18" i="37"/>
  <c r="DG14" i="37"/>
  <c r="EI10" i="37"/>
  <c r="IQ19" i="37"/>
  <c r="PC16" i="37"/>
  <c r="OA15" i="37"/>
  <c r="EI8" i="37"/>
  <c r="KU7" i="37"/>
  <c r="RJ6" i="37"/>
  <c r="FN14" i="37"/>
  <c r="GP10" i="37"/>
  <c r="HO9" i="37"/>
  <c r="HO6" i="37"/>
  <c r="KU19" i="37"/>
  <c r="JS16" i="37"/>
  <c r="MY7" i="37"/>
  <c r="EI20" i="37"/>
  <c r="LW18" i="37"/>
  <c r="BJ18" i="37"/>
  <c r="DG17" i="37"/>
  <c r="GM15" i="37"/>
  <c r="HO14" i="37"/>
  <c r="SL11" i="37"/>
  <c r="JS9" i="37"/>
  <c r="KU15" i="37"/>
  <c r="RG7" i="37"/>
  <c r="GM20" i="37"/>
  <c r="PC19" i="37"/>
  <c r="MY5" i="37"/>
  <c r="GM18" i="37"/>
  <c r="PC8" i="37"/>
  <c r="QH7" i="37"/>
  <c r="GP7" i="37"/>
  <c r="HO22" i="37"/>
  <c r="RJ20" i="37"/>
  <c r="GP19" i="37"/>
  <c r="RG17" i="37"/>
  <c r="LZ17" i="37"/>
  <c r="IQ16" i="37"/>
  <c r="FN16" i="37"/>
  <c r="FK13" i="37"/>
  <c r="IT7" i="37"/>
  <c r="AN14" i="37"/>
  <c r="BJ25" i="37"/>
  <c r="DG26" i="37"/>
  <c r="JS22" i="37"/>
  <c r="FN21" i="37"/>
  <c r="AN21" i="37"/>
  <c r="TD20" i="37"/>
  <c r="EI19" i="37"/>
  <c r="KU16" i="37"/>
  <c r="HR16" i="37"/>
  <c r="SI12" i="37"/>
  <c r="RG18" i="37"/>
  <c r="NB16" i="37"/>
  <c r="EI5" i="37"/>
  <c r="KX21" i="37"/>
  <c r="DG16" i="37"/>
  <c r="FK12" i="37"/>
  <c r="KU10" i="37"/>
  <c r="FK9" i="37"/>
  <c r="FK7" i="37"/>
  <c r="AN24" i="37"/>
  <c r="CF25" i="37"/>
  <c r="OA22" i="37"/>
  <c r="EI22" i="37"/>
  <c r="BJ22" i="37"/>
  <c r="RG20" i="37"/>
  <c r="N19" i="37"/>
  <c r="CH19" i="37" s="1"/>
  <c r="SL18" i="37"/>
  <c r="RJ10" i="37"/>
  <c r="MY10" i="37"/>
  <c r="HR9" i="37"/>
  <c r="OA7" i="37"/>
  <c r="HO7" i="37"/>
  <c r="NB21" i="37"/>
  <c r="N11" i="37"/>
  <c r="O11" i="37" s="1"/>
  <c r="QE22" i="37"/>
  <c r="IQ22" i="37"/>
  <c r="GM22" i="37"/>
  <c r="N22" i="37"/>
  <c r="CH22" i="37" s="1"/>
  <c r="DG21" i="37"/>
  <c r="LW19" i="37"/>
  <c r="GM14" i="37"/>
  <c r="IT19" i="37"/>
  <c r="GP8" i="37"/>
  <c r="NB7" i="37"/>
  <c r="KX7" i="37"/>
  <c r="SI22" i="37"/>
  <c r="QH19" i="37"/>
  <c r="KX19" i="37"/>
  <c r="SI18" i="37"/>
  <c r="PF18" i="37"/>
  <c r="HO13" i="37"/>
  <c r="FK10" i="37"/>
  <c r="QH9" i="37"/>
  <c r="PF8" i="37"/>
  <c r="GM17" i="37"/>
  <c r="OA13" i="37"/>
  <c r="KU12" i="37"/>
  <c r="KU9" i="37"/>
  <c r="HR22" i="37"/>
  <c r="OD21" i="37"/>
  <c r="SI14" i="37"/>
  <c r="KU14" i="37"/>
  <c r="IT12" i="37"/>
  <c r="MY11" i="37"/>
  <c r="TF9" i="37"/>
  <c r="SL9" i="37"/>
  <c r="IT9" i="37"/>
  <c r="RJ8" i="37"/>
  <c r="FN6" i="37"/>
  <c r="AN20" i="37"/>
  <c r="JV22" i="37"/>
  <c r="SL19" i="37"/>
  <c r="OD17" i="37"/>
  <c r="JS17" i="37"/>
  <c r="SI16" i="37"/>
  <c r="PF15" i="37"/>
  <c r="EI15" i="37"/>
  <c r="GM12" i="37"/>
  <c r="FK11" i="37"/>
  <c r="EL10" i="37"/>
  <c r="HR6" i="37"/>
  <c r="FK5" i="37"/>
  <c r="JS11" i="37"/>
  <c r="JS14" i="37"/>
  <c r="IQ17" i="37"/>
  <c r="FN9" i="37"/>
  <c r="GP15" i="37"/>
  <c r="QH17" i="37"/>
  <c r="MY16" i="37"/>
  <c r="HR11" i="37"/>
  <c r="IT10" i="37"/>
  <c r="CF10" i="37"/>
  <c r="KX9" i="37"/>
  <c r="DJ9" i="37"/>
  <c r="HR8" i="37"/>
  <c r="PC6" i="37"/>
  <c r="JV6" i="37"/>
  <c r="QH5" i="37"/>
  <c r="OA17" i="37"/>
  <c r="HR18" i="37"/>
  <c r="MY12" i="37"/>
  <c r="JS8" i="37"/>
  <c r="CF24" i="37"/>
  <c r="DG28" i="37"/>
  <c r="PC22" i="37"/>
  <c r="LZ22" i="37"/>
  <c r="CF22" i="37"/>
  <c r="OA21" i="37"/>
  <c r="EL20" i="37"/>
  <c r="BJ20" i="37"/>
  <c r="EI13" i="37"/>
  <c r="IQ12" i="37"/>
  <c r="HO11" i="37"/>
  <c r="QE10" i="36"/>
  <c r="FK9" i="36"/>
  <c r="LW11" i="36"/>
  <c r="SI10" i="36"/>
  <c r="DG13" i="36"/>
  <c r="KU13" i="36"/>
  <c r="SI13" i="36"/>
  <c r="RG14" i="36"/>
  <c r="IQ15" i="36"/>
  <c r="JV10" i="36"/>
  <c r="BJ9" i="36"/>
  <c r="LZ10" i="36"/>
  <c r="LW8" i="36"/>
  <c r="FK11" i="36"/>
  <c r="SI7" i="36"/>
  <c r="QE11" i="36"/>
  <c r="IQ10" i="36"/>
  <c r="KU7" i="36"/>
  <c r="KU10" i="36"/>
  <c r="EI8" i="36"/>
  <c r="HR10" i="36"/>
  <c r="AN10" i="36"/>
  <c r="NB8" i="36"/>
  <c r="PC7" i="36"/>
  <c r="SL5" i="36"/>
  <c r="TF5" i="36"/>
  <c r="QH12" i="36"/>
  <c r="CF13" i="36"/>
  <c r="FK15" i="36"/>
  <c r="MY15" i="36"/>
  <c r="BJ16" i="36"/>
  <c r="EI16" i="36"/>
  <c r="LW16" i="36"/>
  <c r="KU17" i="36"/>
  <c r="SI17" i="36"/>
  <c r="LW10" i="36"/>
  <c r="BJ11" i="36"/>
  <c r="WD10" i="28"/>
  <c r="DV10" i="28"/>
  <c r="PP10" i="28"/>
  <c r="GL10" i="28"/>
  <c r="TU8" i="24"/>
  <c r="IA8" i="24"/>
  <c r="XD8" i="24"/>
  <c r="EC8" i="24"/>
  <c r="PW8" i="24"/>
  <c r="RE8" i="24"/>
  <c r="OH8" i="24"/>
  <c r="OO8" i="24" s="1"/>
  <c r="FK8" i="24"/>
  <c r="UV8" i="24"/>
  <c r="VC8" i="24" s="1"/>
  <c r="MZ5" i="23"/>
  <c r="NG5" i="23" s="1"/>
  <c r="HT5" i="23"/>
  <c r="IA5" i="23" s="1"/>
  <c r="GP5" i="35"/>
  <c r="GM5" i="35"/>
  <c r="MZ8" i="24"/>
  <c r="NG8" i="24" s="1"/>
  <c r="SM8" i="24"/>
  <c r="XG8" i="24"/>
  <c r="G8" i="24"/>
  <c r="XK8" i="24"/>
  <c r="J8" i="24"/>
  <c r="K8" i="24" s="1"/>
  <c r="F8" i="24"/>
  <c r="L8" i="24"/>
  <c r="I8" i="24"/>
  <c r="KU16" i="35"/>
  <c r="EI10" i="35"/>
  <c r="MY16" i="35"/>
  <c r="FK13" i="35"/>
  <c r="IT9" i="35"/>
  <c r="DG14" i="35"/>
  <c r="HO13" i="35"/>
  <c r="IT12" i="35"/>
  <c r="NB11" i="35"/>
  <c r="EI11" i="35"/>
  <c r="KU9" i="35"/>
  <c r="LW7" i="35"/>
  <c r="EI12" i="35"/>
  <c r="TG11" i="35"/>
  <c r="IQ10" i="35"/>
  <c r="MY9" i="35"/>
  <c r="SI6" i="35"/>
  <c r="EL6" i="35"/>
  <c r="LW10" i="35"/>
  <c r="QH16" i="35"/>
  <c r="SI12" i="35"/>
  <c r="BJ12" i="35"/>
  <c r="FK9" i="35"/>
  <c r="QE5" i="35"/>
  <c r="OD5" i="35"/>
  <c r="SL16" i="35"/>
  <c r="EL13" i="35"/>
  <c r="HR11" i="35"/>
  <c r="HR9" i="35"/>
  <c r="LW8" i="35"/>
  <c r="SI5" i="35"/>
  <c r="GP7" i="35"/>
  <c r="OA10" i="35"/>
  <c r="GP15" i="35"/>
  <c r="CF9" i="35"/>
  <c r="JV10" i="35"/>
  <c r="RG7" i="35"/>
  <c r="QE15" i="35"/>
  <c r="OA15" i="35"/>
  <c r="OA14" i="35"/>
  <c r="PF13" i="35"/>
  <c r="NB13" i="35"/>
  <c r="KU12" i="35"/>
  <c r="JS9" i="35"/>
  <c r="QH8" i="35"/>
  <c r="TD6" i="35"/>
  <c r="MY6" i="35"/>
  <c r="DG5" i="35"/>
  <c r="SL15" i="35"/>
  <c r="QE14" i="35"/>
  <c r="IT14" i="35"/>
  <c r="MY12" i="35"/>
  <c r="JS10" i="35"/>
  <c r="TF8" i="35"/>
  <c r="MY7" i="35"/>
  <c r="HR7" i="35"/>
  <c r="PC6" i="35"/>
  <c r="IQ16" i="35"/>
  <c r="EI16" i="35"/>
  <c r="SI14" i="35"/>
  <c r="KX14" i="35"/>
  <c r="RJ13" i="35"/>
  <c r="PF12" i="35"/>
  <c r="EL10" i="35"/>
  <c r="LW9" i="35"/>
  <c r="PC7" i="35"/>
  <c r="JV7" i="35"/>
  <c r="PF16" i="35"/>
  <c r="HO14" i="35"/>
  <c r="FK14" i="35"/>
  <c r="FK10" i="35"/>
  <c r="OA8" i="35"/>
  <c r="EI6" i="35"/>
  <c r="IQ15" i="35"/>
  <c r="GM11" i="35"/>
  <c r="PC9" i="35"/>
  <c r="FK5" i="35"/>
  <c r="PF6" i="35"/>
  <c r="NB6" i="35"/>
  <c r="KU6" i="35"/>
  <c r="OD13" i="35"/>
  <c r="LW13" i="35"/>
  <c r="SL10" i="35"/>
  <c r="QE10" i="35"/>
  <c r="GP10" i="35"/>
  <c r="SL9" i="35"/>
  <c r="KX5" i="35"/>
  <c r="IT5" i="35"/>
  <c r="TF13" i="35"/>
  <c r="IT8" i="35"/>
  <c r="GM8" i="35"/>
  <c r="TD15" i="35"/>
  <c r="RJ15" i="35"/>
  <c r="N15" i="35"/>
  <c r="DG9" i="35"/>
  <c r="QE7" i="35"/>
  <c r="GM14" i="35"/>
  <c r="RG11" i="35"/>
  <c r="HR8" i="35"/>
  <c r="QH7" i="35"/>
  <c r="OD7" i="35"/>
  <c r="KX16" i="35"/>
  <c r="DJ14" i="35"/>
  <c r="KX12" i="35"/>
  <c r="SL11" i="35"/>
  <c r="LZ9" i="35"/>
  <c r="LZ8" i="35"/>
  <c r="IT18" i="35"/>
  <c r="KX19" i="35"/>
  <c r="JV20" i="35"/>
  <c r="QH21" i="35"/>
  <c r="HR22" i="35"/>
  <c r="J25" i="35"/>
  <c r="IT25" i="35"/>
  <c r="AN14" i="35"/>
  <c r="HO9" i="35"/>
  <c r="OD8" i="35"/>
  <c r="PF7" i="35"/>
  <c r="NB7" i="35"/>
  <c r="DG6" i="35"/>
  <c r="CF16" i="35"/>
  <c r="SI15" i="35"/>
  <c r="PC12" i="35"/>
  <c r="NB9" i="35"/>
  <c r="KX9" i="35"/>
  <c r="QE8" i="35"/>
  <c r="RJ5" i="35"/>
  <c r="PF5" i="35"/>
  <c r="MY5" i="35"/>
  <c r="RJ7" i="35"/>
  <c r="GM7" i="35"/>
  <c r="PC16" i="35"/>
  <c r="TD12" i="35"/>
  <c r="AN5" i="35"/>
  <c r="TF6" i="35"/>
  <c r="IT6" i="35"/>
  <c r="GP6" i="35"/>
  <c r="RJ16" i="35"/>
  <c r="NB16" i="35"/>
  <c r="LZ15" i="35"/>
  <c r="SL14" i="35"/>
  <c r="QH14" i="35"/>
  <c r="OD14" i="35"/>
  <c r="JV13" i="35"/>
  <c r="HR13" i="35"/>
  <c r="FN13" i="35"/>
  <c r="LZ11" i="35"/>
  <c r="JS11" i="35"/>
  <c r="OD10" i="35"/>
  <c r="LZ10" i="35"/>
  <c r="SI8" i="35"/>
  <c r="SL5" i="35"/>
  <c r="QH5" i="35"/>
  <c r="IQ7" i="35"/>
  <c r="RG30" i="37"/>
  <c r="MY21" i="37"/>
  <c r="KU21" i="37"/>
  <c r="NB20" i="37"/>
  <c r="SI19" i="37"/>
  <c r="QE19" i="37"/>
  <c r="DG19" i="37"/>
  <c r="IT16" i="37"/>
  <c r="IQ14" i="37"/>
  <c r="DJ14" i="37"/>
  <c r="JV13" i="37"/>
  <c r="CF11" i="37"/>
  <c r="QH10" i="37"/>
  <c r="JS10" i="37"/>
  <c r="LW8" i="37"/>
  <c r="OD5" i="37"/>
  <c r="BJ26" i="37"/>
  <c r="FK19" i="37"/>
  <c r="JV18" i="37"/>
  <c r="PC13" i="37"/>
  <c r="OA10" i="37"/>
  <c r="OA8" i="37"/>
  <c r="HO5" i="37"/>
  <c r="KU22" i="37"/>
  <c r="HO19" i="37"/>
  <c r="LW17" i="37"/>
  <c r="EI17" i="37"/>
  <c r="MY14" i="37"/>
  <c r="QE8" i="37"/>
  <c r="FN7" i="37"/>
  <c r="LW5" i="37"/>
  <c r="RG13" i="37"/>
  <c r="JS13" i="37"/>
  <c r="QE10" i="37"/>
  <c r="SI8" i="37"/>
  <c r="SL7" i="37"/>
  <c r="OA5" i="37"/>
  <c r="GP5" i="37"/>
  <c r="CF13" i="37"/>
  <c r="QE5" i="37"/>
  <c r="PF16" i="37"/>
  <c r="RG14" i="37"/>
  <c r="FK14" i="37"/>
  <c r="LW13" i="37"/>
  <c r="BJ11" i="37"/>
  <c r="EI9" i="37"/>
  <c r="BJ9" i="37"/>
  <c r="QH12" i="37"/>
  <c r="SI5" i="37"/>
  <c r="OD22" i="37"/>
  <c r="FK20" i="37"/>
  <c r="SL12" i="37"/>
  <c r="FN11" i="37"/>
  <c r="HO20" i="37"/>
  <c r="RJ18" i="37"/>
  <c r="KU17" i="37"/>
  <c r="QH16" i="37"/>
  <c r="FK16" i="37"/>
  <c r="QH14" i="37"/>
  <c r="PC11" i="37"/>
  <c r="MY9" i="37"/>
  <c r="JV8" i="37"/>
  <c r="EI6" i="37"/>
  <c r="QH21" i="37"/>
  <c r="GP21" i="37"/>
  <c r="N21" i="37"/>
  <c r="CH21" i="37" s="1"/>
  <c r="DJ19" i="37"/>
  <c r="N16" i="37"/>
  <c r="CH16" i="37" s="1"/>
  <c r="SL14" i="37"/>
  <c r="QE13" i="37"/>
  <c r="NB13" i="37"/>
  <c r="JV10" i="37"/>
  <c r="LZ8" i="37"/>
  <c r="LW22" i="37"/>
  <c r="SI21" i="37"/>
  <c r="JV20" i="37"/>
  <c r="TF19" i="37"/>
  <c r="JV17" i="37"/>
  <c r="FK17" i="37"/>
  <c r="CF17" i="37"/>
  <c r="SL16" i="37"/>
  <c r="HO16" i="37"/>
  <c r="LZ15" i="37"/>
  <c r="TF13" i="37"/>
  <c r="FN13" i="37"/>
  <c r="RG11" i="37"/>
  <c r="LZ10" i="37"/>
  <c r="PC9" i="37"/>
  <c r="GM6" i="37"/>
  <c r="N6" i="37"/>
  <c r="O6" i="37" s="1"/>
  <c r="TD5" i="37"/>
  <c r="LZ20" i="37"/>
  <c r="OD19" i="37"/>
  <c r="LZ19" i="37"/>
  <c r="HO18" i="37"/>
  <c r="QE15" i="37"/>
  <c r="OD15" i="37"/>
  <c r="PF13" i="37"/>
  <c r="HR13" i="37"/>
  <c r="LW11" i="37"/>
  <c r="OD10" i="37"/>
  <c r="DG10" i="37"/>
  <c r="RJ9" i="37"/>
  <c r="OD8" i="37"/>
  <c r="AN7" i="37"/>
  <c r="RG6" i="37"/>
  <c r="MY6" i="37"/>
  <c r="TG13" i="37"/>
  <c r="HR12" i="37"/>
  <c r="QE20" i="37"/>
  <c r="DG7" i="37"/>
  <c r="TF20" i="37"/>
  <c r="KX16" i="37"/>
  <c r="HR7" i="37"/>
  <c r="L6" i="37"/>
  <c r="CG6" i="37" s="1"/>
  <c r="MY4" i="37"/>
  <c r="IQ26" i="37"/>
  <c r="CF27" i="37"/>
  <c r="HO27" i="37"/>
  <c r="PC27" i="37"/>
  <c r="PF20" i="37"/>
  <c r="BJ19" i="37"/>
  <c r="TF18" i="37"/>
  <c r="KX18" i="37"/>
  <c r="CF18" i="37"/>
  <c r="BJ16" i="37"/>
  <c r="OA14" i="37"/>
  <c r="KX12" i="37"/>
  <c r="LW9" i="37"/>
  <c r="DG9" i="37"/>
  <c r="EL8" i="37"/>
  <c r="IT21" i="37"/>
  <c r="BJ21" i="37"/>
  <c r="CF20" i="37"/>
  <c r="TG18" i="37"/>
  <c r="EL16" i="37"/>
  <c r="PF5" i="37"/>
  <c r="EL5" i="37"/>
  <c r="RJ21" i="37"/>
  <c r="EI12" i="37"/>
  <c r="SI11" i="37"/>
  <c r="FK6" i="37"/>
  <c r="TF22" i="37"/>
  <c r="GP22" i="37"/>
  <c r="EL22" i="37"/>
  <c r="SL21" i="37"/>
  <c r="NB14" i="37"/>
  <c r="KX14" i="37"/>
  <c r="TF11" i="37"/>
  <c r="NB9" i="37"/>
  <c r="LZ5" i="37"/>
  <c r="TG22" i="37"/>
  <c r="GP20" i="37"/>
  <c r="GP17" i="37"/>
  <c r="IT14" i="37"/>
  <c r="GP14" i="37"/>
  <c r="LZ13" i="37"/>
  <c r="PF11" i="37"/>
  <c r="PF9" i="37"/>
  <c r="J8" i="37"/>
  <c r="K8" i="37" s="1"/>
  <c r="DG12" i="37"/>
  <c r="IT17" i="37"/>
  <c r="QE16" i="37"/>
  <c r="PF12" i="37"/>
  <c r="NB12" i="37"/>
  <c r="DJ12" i="37"/>
  <c r="RJ11" i="37"/>
  <c r="EI11" i="37"/>
  <c r="TD9" i="37"/>
  <c r="QE6" i="37"/>
  <c r="MY30" i="37"/>
  <c r="EI31" i="37"/>
  <c r="LW31" i="37"/>
  <c r="PF22" i="37"/>
  <c r="QE21" i="37"/>
  <c r="HO21" i="37"/>
  <c r="HR20" i="37"/>
  <c r="FN20" i="37"/>
  <c r="NB18" i="37"/>
  <c r="KX15" i="37"/>
  <c r="GM11" i="37"/>
  <c r="RG9" i="37"/>
  <c r="IQ9" i="37"/>
  <c r="HO8" i="37"/>
  <c r="NB17" i="37"/>
  <c r="FN18" i="37"/>
  <c r="DJ18" i="37"/>
  <c r="RJ17" i="37"/>
  <c r="MY17" i="37"/>
  <c r="EL17" i="37"/>
  <c r="TF16" i="37"/>
  <c r="RJ15" i="37"/>
  <c r="TF12" i="37"/>
  <c r="OD12" i="37"/>
  <c r="LZ12" i="37"/>
  <c r="N12" i="37"/>
  <c r="O12" i="37" s="1"/>
  <c r="PF6" i="37"/>
  <c r="NB6" i="37"/>
  <c r="BJ6" i="37"/>
  <c r="RJ22" i="37"/>
  <c r="IT6" i="37"/>
  <c r="HO26" i="37"/>
  <c r="FK28" i="37"/>
  <c r="BJ29" i="37"/>
  <c r="EI29" i="37"/>
  <c r="LW29" i="37"/>
  <c r="RG22" i="37"/>
  <c r="TG21" i="37"/>
  <c r="JV15" i="37"/>
  <c r="HR15" i="37"/>
  <c r="PC14" i="37"/>
  <c r="EL13" i="37"/>
  <c r="HO12" i="37"/>
  <c r="NB11" i="37"/>
  <c r="DJ11" i="37"/>
  <c r="EL9" i="37"/>
  <c r="IQ6" i="37"/>
  <c r="DG5" i="37"/>
  <c r="LW9" i="36"/>
  <c r="JS11" i="36"/>
  <c r="HO7" i="36"/>
  <c r="RJ16" i="36"/>
  <c r="FK7" i="36"/>
  <c r="EL10" i="36"/>
  <c r="SL9" i="36"/>
  <c r="RJ8" i="36"/>
  <c r="BJ7" i="36"/>
  <c r="KU11" i="36"/>
  <c r="EI5" i="36"/>
  <c r="LW5" i="36"/>
  <c r="DG6" i="36"/>
  <c r="RG12" i="36"/>
  <c r="IQ13" i="36"/>
  <c r="QE13" i="36"/>
  <c r="HO14" i="36"/>
  <c r="GP15" i="36"/>
  <c r="FN16" i="36"/>
  <c r="NB16" i="36"/>
  <c r="EL17" i="36"/>
  <c r="LZ17" i="36"/>
  <c r="KU18" i="36"/>
  <c r="SI18" i="36"/>
  <c r="GM7" i="36"/>
  <c r="JS9" i="36"/>
  <c r="KU4" i="36"/>
  <c r="SI4" i="36"/>
  <c r="HO12" i="36"/>
  <c r="PC12" i="36"/>
  <c r="IQ18" i="36"/>
  <c r="QE18" i="36"/>
  <c r="SI11" i="36"/>
  <c r="IQ11" i="36"/>
  <c r="FN9" i="36"/>
  <c r="IQ7" i="36"/>
  <c r="DJ9" i="36"/>
  <c r="PC11" i="36"/>
  <c r="LW7" i="36"/>
  <c r="QE5" i="36"/>
  <c r="CF6" i="36"/>
  <c r="HO6" i="36"/>
  <c r="PC6" i="36"/>
  <c r="TF12" i="36"/>
  <c r="RG11" i="36"/>
  <c r="HO11" i="36"/>
  <c r="QE7" i="36"/>
  <c r="OA7" i="36"/>
  <c r="EL8" i="36"/>
  <c r="OA10" i="36"/>
  <c r="QH6" i="36"/>
  <c r="EL15" i="36"/>
  <c r="PF8" i="36"/>
  <c r="GP10" i="36"/>
  <c r="MY14" i="36"/>
  <c r="PC8" i="36"/>
  <c r="L4" i="36"/>
  <c r="IQ4" i="36"/>
  <c r="QE4" i="36"/>
  <c r="PF5" i="36"/>
  <c r="DJ14" i="36"/>
  <c r="KX14" i="36"/>
  <c r="GM18" i="36"/>
  <c r="RJ10" i="36"/>
  <c r="PF10" i="36"/>
  <c r="GM10" i="36"/>
  <c r="DG7" i="36"/>
  <c r="G13" i="26"/>
  <c r="F13" i="26"/>
  <c r="I13" i="26"/>
  <c r="BR10" i="28"/>
  <c r="HT10" i="28"/>
  <c r="FD9" i="24"/>
  <c r="FK9" i="24" s="1"/>
  <c r="DV9" i="24"/>
  <c r="EC9" i="24" s="1"/>
  <c r="AQ5" i="23"/>
  <c r="DV5" i="23"/>
  <c r="EC5" i="23" s="1"/>
  <c r="FD5" i="23"/>
  <c r="FK5" i="23" s="1"/>
  <c r="GL5" i="23"/>
  <c r="GS5" i="23" s="1"/>
  <c r="WL23" i="4"/>
  <c r="WS23" i="4" s="1"/>
  <c r="NH23" i="4"/>
  <c r="NO23" i="4" s="1"/>
  <c r="ED23" i="4"/>
  <c r="EI7" i="35"/>
  <c r="EI23" i="35"/>
  <c r="EL11" i="35"/>
  <c r="EL12" i="35"/>
  <c r="EI13" i="35"/>
  <c r="DJ10" i="35"/>
  <c r="DG12" i="35"/>
  <c r="DJ9" i="35"/>
  <c r="DG8" i="35"/>
  <c r="DJ16" i="35"/>
  <c r="DG10" i="35"/>
  <c r="DJ5" i="35"/>
  <c r="CF11" i="35"/>
  <c r="CF13" i="35"/>
  <c r="CF8" i="35"/>
  <c r="TF10" i="35"/>
  <c r="CF15" i="35"/>
  <c r="CF7" i="35"/>
  <c r="TF16" i="35"/>
  <c r="I6" i="35"/>
  <c r="TE10" i="35"/>
  <c r="TD16" i="35"/>
  <c r="TD13" i="35"/>
  <c r="TE8" i="35"/>
  <c r="TD9" i="35"/>
  <c r="TF15" i="35"/>
  <c r="BJ13" i="35"/>
  <c r="TF5" i="35"/>
  <c r="TG12" i="35"/>
  <c r="N7" i="35"/>
  <c r="O7" i="35" s="1"/>
  <c r="TG15" i="35"/>
  <c r="N11" i="35"/>
  <c r="CH11" i="35" s="1"/>
  <c r="N13" i="35"/>
  <c r="O13" i="35" s="1"/>
  <c r="BJ8" i="35"/>
  <c r="BJ10" i="35"/>
  <c r="TG9" i="35"/>
  <c r="N8" i="35"/>
  <c r="O8" i="35" s="1"/>
  <c r="BJ7" i="35"/>
  <c r="TF14" i="35"/>
  <c r="N6" i="35"/>
  <c r="O6" i="35" s="1"/>
  <c r="TG10" i="35"/>
  <c r="TH10" i="35" s="1"/>
  <c r="N10" i="35"/>
  <c r="O10" i="35" s="1"/>
  <c r="TG13" i="35"/>
  <c r="BJ15" i="35"/>
  <c r="N12" i="35"/>
  <c r="O12" i="35" s="1"/>
  <c r="TE15" i="35"/>
  <c r="L13" i="35"/>
  <c r="CG13" i="35" s="1"/>
  <c r="TD7" i="35"/>
  <c r="L7" i="35"/>
  <c r="CG7" i="35" s="1"/>
  <c r="TD11" i="35"/>
  <c r="TE9" i="35"/>
  <c r="TE7" i="35"/>
  <c r="BJ11" i="35"/>
  <c r="TE14" i="35"/>
  <c r="TD5" i="35"/>
  <c r="TE16" i="35"/>
  <c r="AN12" i="35"/>
  <c r="G15" i="35"/>
  <c r="AN10" i="35"/>
  <c r="G14" i="35"/>
  <c r="N14" i="35"/>
  <c r="CH14" i="35" s="1"/>
  <c r="F14" i="35"/>
  <c r="AN13" i="35"/>
  <c r="L10" i="35"/>
  <c r="CG10" i="35" s="1"/>
  <c r="J7" i="35"/>
  <c r="K7" i="35" s="1"/>
  <c r="F16" i="35"/>
  <c r="I12" i="35"/>
  <c r="J10" i="35"/>
  <c r="J13" i="35"/>
  <c r="L15" i="35"/>
  <c r="CG15" i="35" s="1"/>
  <c r="I13" i="35"/>
  <c r="J15" i="35"/>
  <c r="K15" i="35" s="1"/>
  <c r="FK15" i="35"/>
  <c r="FN15" i="35"/>
  <c r="DJ15" i="35"/>
  <c r="F15" i="35"/>
  <c r="I15" i="35"/>
  <c r="TG14" i="35"/>
  <c r="LW14" i="35"/>
  <c r="LZ14" i="35"/>
  <c r="JV14" i="35"/>
  <c r="HR14" i="35"/>
  <c r="SI13" i="35"/>
  <c r="SL13" i="35"/>
  <c r="QH13" i="35"/>
  <c r="TE12" i="35"/>
  <c r="AN11" i="35"/>
  <c r="J11" i="35"/>
  <c r="L11" i="35"/>
  <c r="CG11" i="35" s="1"/>
  <c r="HO10" i="35"/>
  <c r="HR10" i="35"/>
  <c r="FN10" i="35"/>
  <c r="I5" i="35"/>
  <c r="GM16" i="35"/>
  <c r="GP16" i="35"/>
  <c r="EL16" i="35"/>
  <c r="K13" i="35"/>
  <c r="CF12" i="35"/>
  <c r="J12" i="35"/>
  <c r="L12" i="35"/>
  <c r="CG12" i="35" s="1"/>
  <c r="CH12" i="35"/>
  <c r="I11" i="35"/>
  <c r="FN5" i="35"/>
  <c r="SL6" i="35"/>
  <c r="DJ6" i="35"/>
  <c r="N16" i="35"/>
  <c r="BJ16" i="35"/>
  <c r="F10" i="35"/>
  <c r="CF14" i="35"/>
  <c r="AN7" i="35"/>
  <c r="TG16" i="35"/>
  <c r="IT15" i="35"/>
  <c r="TE11" i="35"/>
  <c r="F11" i="35"/>
  <c r="I9" i="35"/>
  <c r="G8" i="35"/>
  <c r="TG5" i="35"/>
  <c r="LW5" i="35"/>
  <c r="LZ5" i="35"/>
  <c r="JV5" i="35"/>
  <c r="HR5" i="35"/>
  <c r="F5" i="35"/>
  <c r="JS6" i="35"/>
  <c r="JV6" i="35"/>
  <c r="HR6" i="35"/>
  <c r="FN6" i="35"/>
  <c r="RG6" i="35"/>
  <c r="RJ6" i="35"/>
  <c r="JV16" i="35"/>
  <c r="MY15" i="35"/>
  <c r="NB15" i="35"/>
  <c r="KX15" i="35"/>
  <c r="EL15" i="35"/>
  <c r="PF14" i="35"/>
  <c r="EI14" i="35"/>
  <c r="EL14" i="35"/>
  <c r="IQ11" i="35"/>
  <c r="IT11" i="35"/>
  <c r="GP11" i="35"/>
  <c r="TG8" i="35"/>
  <c r="SL8" i="35"/>
  <c r="FK8" i="35"/>
  <c r="FN8" i="35"/>
  <c r="DJ8" i="35"/>
  <c r="F8" i="35"/>
  <c r="I8" i="35"/>
  <c r="SI7" i="35"/>
  <c r="SL7" i="35"/>
  <c r="DG7" i="35"/>
  <c r="DJ7" i="35"/>
  <c r="TG6" i="35"/>
  <c r="F6" i="35"/>
  <c r="N9" i="35"/>
  <c r="BJ9" i="35"/>
  <c r="KX8" i="35"/>
  <c r="RG12" i="35"/>
  <c r="RJ12" i="35"/>
  <c r="OA9" i="35"/>
  <c r="OD9" i="35"/>
  <c r="G5" i="35"/>
  <c r="OA16" i="35"/>
  <c r="OD16" i="35"/>
  <c r="LZ16" i="35"/>
  <c r="RJ14" i="35"/>
  <c r="J14" i="35"/>
  <c r="L14" i="35"/>
  <c r="CG14" i="35" s="1"/>
  <c r="BJ14" i="35"/>
  <c r="TE13" i="35"/>
  <c r="TH13" i="35" s="1"/>
  <c r="KU13" i="35"/>
  <c r="KX13" i="35"/>
  <c r="IT13" i="35"/>
  <c r="GP13" i="35"/>
  <c r="SL12" i="35"/>
  <c r="PC10" i="35"/>
  <c r="PF10" i="35"/>
  <c r="NB10" i="35"/>
  <c r="KX10" i="35"/>
  <c r="G10" i="35"/>
  <c r="PF9" i="35"/>
  <c r="L8" i="35"/>
  <c r="CG8" i="35" s="1"/>
  <c r="CH5" i="35"/>
  <c r="TG7" i="35"/>
  <c r="OD11" i="35"/>
  <c r="NB12" i="35"/>
  <c r="FN16" i="35"/>
  <c r="G16" i="35"/>
  <c r="AN16" i="35"/>
  <c r="J16" i="35"/>
  <c r="L16" i="35"/>
  <c r="CG16" i="35" s="1"/>
  <c r="OD15" i="35"/>
  <c r="I14" i="35"/>
  <c r="F9" i="35"/>
  <c r="NB5" i="35"/>
  <c r="TE6" i="35"/>
  <c r="KX6" i="35"/>
  <c r="MY8" i="35"/>
  <c r="NB8" i="35"/>
  <c r="J5" i="35"/>
  <c r="L5" i="35"/>
  <c r="CG5" i="35" s="1"/>
  <c r="BJ5" i="35"/>
  <c r="G11" i="35"/>
  <c r="JV9" i="35"/>
  <c r="G6" i="35"/>
  <c r="I16" i="35"/>
  <c r="FN14" i="35"/>
  <c r="G12" i="35"/>
  <c r="JV11" i="35"/>
  <c r="GP8" i="35"/>
  <c r="J8" i="35"/>
  <c r="CF5" i="35"/>
  <c r="EL7" i="35"/>
  <c r="QE11" i="35"/>
  <c r="QH11" i="35"/>
  <c r="KU7" i="35"/>
  <c r="KX7" i="35"/>
  <c r="IT7" i="35"/>
  <c r="RG16" i="35"/>
  <c r="LZ13" i="35"/>
  <c r="JS12" i="35"/>
  <c r="JV12" i="35"/>
  <c r="HR12" i="35"/>
  <c r="FN12" i="35"/>
  <c r="QH10" i="35"/>
  <c r="I7" i="35"/>
  <c r="CF6" i="35"/>
  <c r="J6" i="35"/>
  <c r="L6" i="35"/>
  <c r="CG6" i="35" s="1"/>
  <c r="EI5" i="35"/>
  <c r="EL5" i="35"/>
  <c r="DG13" i="35"/>
  <c r="DJ13" i="35"/>
  <c r="G9" i="35"/>
  <c r="AN9" i="35"/>
  <c r="J9" i="35"/>
  <c r="L9" i="35"/>
  <c r="CG9" i="35" s="1"/>
  <c r="QH15" i="35"/>
  <c r="O15" i="35"/>
  <c r="CH15" i="35"/>
  <c r="TF12" i="35"/>
  <c r="F12" i="35"/>
  <c r="RJ9" i="35"/>
  <c r="GM9" i="35"/>
  <c r="GP9" i="35"/>
  <c r="EL9" i="35"/>
  <c r="TE5" i="35"/>
  <c r="AN15" i="35"/>
  <c r="G13" i="35"/>
  <c r="K10" i="35"/>
  <c r="AN8" i="35"/>
  <c r="G7" i="35"/>
  <c r="F13" i="35"/>
  <c r="F7" i="35"/>
  <c r="I10" i="35"/>
  <c r="KU20" i="35"/>
  <c r="SI20" i="35"/>
  <c r="RG21" i="35"/>
  <c r="IQ22" i="35"/>
  <c r="PF23" i="35"/>
  <c r="DJ24" i="35"/>
  <c r="GP24" i="35"/>
  <c r="OD24" i="35"/>
  <c r="FN25" i="35"/>
  <c r="JV23" i="35"/>
  <c r="RJ23" i="35"/>
  <c r="QE4" i="35"/>
  <c r="OA25" i="35"/>
  <c r="KU17" i="35"/>
  <c r="GP18" i="35"/>
  <c r="JV18" i="35"/>
  <c r="RJ18" i="35"/>
  <c r="EI20" i="35"/>
  <c r="QH19" i="35"/>
  <c r="CF20" i="35"/>
  <c r="KU4" i="35"/>
  <c r="SI4" i="35"/>
  <c r="NB17" i="35"/>
  <c r="QH17" i="35"/>
  <c r="CF18" i="35"/>
  <c r="EL18" i="35"/>
  <c r="HR18" i="35"/>
  <c r="EI19" i="35"/>
  <c r="PF25" i="35"/>
  <c r="CF23" i="35"/>
  <c r="SI18" i="35"/>
  <c r="DG20" i="35"/>
  <c r="TD24" i="35"/>
  <c r="EL4" i="35"/>
  <c r="TD4" i="35"/>
  <c r="RG19" i="35"/>
  <c r="HO19" i="35"/>
  <c r="AN25" i="35"/>
  <c r="HO17" i="35"/>
  <c r="PC17" i="35"/>
  <c r="IQ17" i="35"/>
  <c r="GP19" i="35"/>
  <c r="OD21" i="35"/>
  <c r="PF24" i="35"/>
  <c r="SL17" i="35"/>
  <c r="IT4" i="35"/>
  <c r="GP17" i="35"/>
  <c r="KX17" i="35"/>
  <c r="OD17" i="35"/>
  <c r="NB18" i="35"/>
  <c r="OD19" i="35"/>
  <c r="MY22" i="35"/>
  <c r="KX24" i="35"/>
  <c r="SI19" i="35"/>
  <c r="GM23" i="35"/>
  <c r="GP4" i="35"/>
  <c r="BJ19" i="35"/>
  <c r="FN24" i="35"/>
  <c r="IT24" i="35"/>
  <c r="NB24" i="35"/>
  <c r="QH24" i="35"/>
  <c r="HR25" i="35"/>
  <c r="JS25" i="35"/>
  <c r="RJ25" i="35"/>
  <c r="OA4" i="35"/>
  <c r="EL17" i="35"/>
  <c r="LZ17" i="35"/>
  <c r="KU18" i="35"/>
  <c r="RJ4" i="35"/>
  <c r="IQ20" i="35"/>
  <c r="QE20" i="35"/>
  <c r="PC21" i="35"/>
  <c r="NB23" i="35"/>
  <c r="EL24" i="35"/>
  <c r="LZ24" i="35"/>
  <c r="DG25" i="35"/>
  <c r="PC4" i="35"/>
  <c r="OA18" i="35"/>
  <c r="FK19" i="35"/>
  <c r="DJ20" i="35"/>
  <c r="GM20" i="35"/>
  <c r="CF21" i="35"/>
  <c r="FN21" i="35"/>
  <c r="QH22" i="35"/>
  <c r="TD22" i="35"/>
  <c r="DJ23" i="35"/>
  <c r="KX23" i="35"/>
  <c r="JS24" i="35"/>
  <c r="RG24" i="35"/>
  <c r="SI25" i="35"/>
  <c r="TF25" i="35"/>
  <c r="JV19" i="35"/>
  <c r="BJ20" i="35"/>
  <c r="OD20" i="35"/>
  <c r="FK4" i="35"/>
  <c r="MY4" i="35"/>
  <c r="QH18" i="35"/>
  <c r="TD18" i="35"/>
  <c r="DJ19" i="35"/>
  <c r="LZ20" i="35"/>
  <c r="TD20" i="35"/>
  <c r="DJ21" i="35"/>
  <c r="JV22" i="35"/>
  <c r="RJ22" i="35"/>
  <c r="IQ23" i="35"/>
  <c r="QE23" i="35"/>
  <c r="HO24" i="35"/>
  <c r="PC24" i="35"/>
  <c r="GM25" i="35"/>
  <c r="QE25" i="35"/>
  <c r="QE17" i="35"/>
  <c r="PC19" i="35"/>
  <c r="IQ24" i="35"/>
  <c r="DG4" i="35"/>
  <c r="JS18" i="35"/>
  <c r="OD18" i="35"/>
  <c r="BJ17" i="35"/>
  <c r="RJ19" i="35"/>
  <c r="QE24" i="35"/>
  <c r="GP25" i="35"/>
  <c r="FN4" i="35"/>
  <c r="IQ4" i="35"/>
  <c r="JS17" i="35"/>
  <c r="FN18" i="35"/>
  <c r="LZ18" i="35"/>
  <c r="PF18" i="35"/>
  <c r="RG18" i="35"/>
  <c r="FN19" i="35"/>
  <c r="IT19" i="35"/>
  <c r="KU19" i="35"/>
  <c r="PF19" i="35"/>
  <c r="EL20" i="35"/>
  <c r="KX20" i="35"/>
  <c r="OA20" i="35"/>
  <c r="JS21" i="35"/>
  <c r="DG22" i="35"/>
  <c r="SL23" i="35"/>
  <c r="JV25" i="35"/>
  <c r="DJ4" i="35"/>
  <c r="CF17" i="35"/>
  <c r="DG18" i="35"/>
  <c r="SL19" i="35"/>
  <c r="IT20" i="35"/>
  <c r="EL21" i="35"/>
  <c r="HO21" i="35"/>
  <c r="SL24" i="35"/>
  <c r="EL25" i="35"/>
  <c r="QH25" i="35"/>
  <c r="NB19" i="35"/>
  <c r="SL20" i="35"/>
  <c r="OD25" i="35"/>
  <c r="TE25" i="35"/>
  <c r="GM4" i="35"/>
  <c r="NB4" i="35"/>
  <c r="GP20" i="35"/>
  <c r="LW20" i="35"/>
  <c r="QH20" i="35"/>
  <c r="LZ21" i="35"/>
  <c r="FN22" i="35"/>
  <c r="KX4" i="35"/>
  <c r="FK17" i="35"/>
  <c r="FK21" i="35"/>
  <c r="JV21" i="35"/>
  <c r="DJ22" i="35"/>
  <c r="LZ25" i="35"/>
  <c r="RG25" i="35"/>
  <c r="OD4" i="35"/>
  <c r="DG17" i="35"/>
  <c r="AN18" i="35"/>
  <c r="TF18" i="35"/>
  <c r="LZ19" i="35"/>
  <c r="HR20" i="35"/>
  <c r="RJ20" i="35"/>
  <c r="NB21" i="35"/>
  <c r="GP22" i="35"/>
  <c r="NB22" i="35"/>
  <c r="QE22" i="35"/>
  <c r="GP23" i="35"/>
  <c r="FK24" i="35"/>
  <c r="PC23" i="35"/>
  <c r="LZ4" i="35"/>
  <c r="HR17" i="35"/>
  <c r="MY17" i="35"/>
  <c r="HR21" i="35"/>
  <c r="KX21" i="35"/>
  <c r="MY21" i="35"/>
  <c r="RJ21" i="35"/>
  <c r="EL22" i="35"/>
  <c r="GM22" i="35"/>
  <c r="KX22" i="35"/>
  <c r="EL23" i="35"/>
  <c r="KX25" i="35"/>
  <c r="NB25" i="35"/>
  <c r="HR19" i="35"/>
  <c r="JV4" i="35"/>
  <c r="SL4" i="35"/>
  <c r="FN17" i="35"/>
  <c r="GM18" i="35"/>
  <c r="PF20" i="35"/>
  <c r="OD22" i="35"/>
  <c r="HR23" i="35"/>
  <c r="OD23" i="35"/>
  <c r="HO4" i="35"/>
  <c r="QH4" i="35"/>
  <c r="IT17" i="35"/>
  <c r="PF17" i="35"/>
  <c r="SI17" i="35"/>
  <c r="MY20" i="35"/>
  <c r="IT21" i="35"/>
  <c r="PF21" i="35"/>
  <c r="SL21" i="35"/>
  <c r="TF21" i="35"/>
  <c r="IT22" i="35"/>
  <c r="LZ22" i="35"/>
  <c r="OA22" i="35"/>
  <c r="SL22" i="35"/>
  <c r="FN23" i="35"/>
  <c r="HO23" i="35"/>
  <c r="LZ23" i="35"/>
  <c r="L24" i="35"/>
  <c r="CG24" i="35" s="1"/>
  <c r="HR24" i="35"/>
  <c r="KU24" i="35"/>
  <c r="AN31" i="37"/>
  <c r="AN29" i="37"/>
  <c r="N17" i="37"/>
  <c r="EL6" i="37"/>
  <c r="DJ7" i="37"/>
  <c r="DJ5" i="37"/>
  <c r="TG11" i="37"/>
  <c r="TE9" i="37"/>
  <c r="CF16" i="37"/>
  <c r="TF8" i="37"/>
  <c r="TD7" i="37"/>
  <c r="N5" i="37"/>
  <c r="CH5" i="37" s="1"/>
  <c r="TF6" i="37"/>
  <c r="CF6" i="37"/>
  <c r="TF14" i="37"/>
  <c r="N13" i="37"/>
  <c r="O13" i="37" s="1"/>
  <c r="TD12" i="37"/>
  <c r="TD8" i="37"/>
  <c r="TD15" i="37"/>
  <c r="N20" i="37"/>
  <c r="O20" i="37" s="1"/>
  <c r="TD19" i="37"/>
  <c r="TF17" i="37"/>
  <c r="N10" i="37"/>
  <c r="CH10" i="37" s="1"/>
  <c r="TE16" i="37"/>
  <c r="TD18" i="37"/>
  <c r="CF8" i="37"/>
  <c r="TD22" i="37"/>
  <c r="L13" i="37"/>
  <c r="CG13" i="37" s="1"/>
  <c r="J22" i="37"/>
  <c r="K22" i="37" s="1"/>
  <c r="TD14" i="37"/>
  <c r="J10" i="37"/>
  <c r="K10" i="37" s="1"/>
  <c r="TD6" i="37"/>
  <c r="TD16" i="37"/>
  <c r="TG14" i="37"/>
  <c r="BJ15" i="37"/>
  <c r="N18" i="37"/>
  <c r="O18" i="37" s="1"/>
  <c r="BJ10" i="37"/>
  <c r="TG20" i="37"/>
  <c r="N15" i="37"/>
  <c r="CH15" i="37" s="1"/>
  <c r="CH11" i="37"/>
  <c r="TG6" i="37"/>
  <c r="BJ5" i="37"/>
  <c r="BJ14" i="37"/>
  <c r="TF10" i="37"/>
  <c r="BJ8" i="37"/>
  <c r="TF5" i="37"/>
  <c r="TF15" i="37"/>
  <c r="N8" i="37"/>
  <c r="O8" i="37" s="1"/>
  <c r="TD4" i="37"/>
  <c r="TE13" i="37"/>
  <c r="TE7" i="37"/>
  <c r="J15" i="37"/>
  <c r="K15" i="37" s="1"/>
  <c r="L15" i="37"/>
  <c r="CG15" i="37" s="1"/>
  <c r="TE14" i="37"/>
  <c r="TE18" i="37"/>
  <c r="TD11" i="37"/>
  <c r="TE21" i="37"/>
  <c r="L20" i="37"/>
  <c r="CG20" i="37" s="1"/>
  <c r="BJ13" i="37"/>
  <c r="TE17" i="37"/>
  <c r="TE10" i="37"/>
  <c r="TD28" i="37"/>
  <c r="TD17" i="37"/>
  <c r="TD13" i="37"/>
  <c r="TE11" i="37"/>
  <c r="TD10" i="37"/>
  <c r="TE5" i="37"/>
  <c r="I6" i="37"/>
  <c r="AN15" i="37"/>
  <c r="N14" i="37"/>
  <c r="CH14" i="37" s="1"/>
  <c r="N7" i="37"/>
  <c r="O7" i="37" s="1"/>
  <c r="J6" i="37"/>
  <c r="K6" i="37" s="1"/>
  <c r="M6" i="37" s="1"/>
  <c r="AN22" i="37"/>
  <c r="F13" i="37"/>
  <c r="AN8" i="37"/>
  <c r="L22" i="37"/>
  <c r="I15" i="37"/>
  <c r="L8" i="37"/>
  <c r="AN6" i="37"/>
  <c r="L19" i="37"/>
  <c r="CG19" i="37" s="1"/>
  <c r="IT20" i="37"/>
  <c r="IQ20" i="37"/>
  <c r="F20" i="37"/>
  <c r="LW21" i="37"/>
  <c r="LZ21" i="37"/>
  <c r="N9" i="37"/>
  <c r="CF9" i="37"/>
  <c r="F9" i="37"/>
  <c r="DJ22" i="37"/>
  <c r="DG22" i="37"/>
  <c r="I22" i="37"/>
  <c r="JV7" i="37"/>
  <c r="JS7" i="37"/>
  <c r="O17" i="37"/>
  <c r="CH17" i="37"/>
  <c r="DJ8" i="37"/>
  <c r="DG8" i="37"/>
  <c r="I8" i="37"/>
  <c r="G20" i="37"/>
  <c r="BJ17" i="37"/>
  <c r="LZ6" i="37"/>
  <c r="I14" i="37"/>
  <c r="JV21" i="37"/>
  <c r="F21" i="37"/>
  <c r="QE18" i="37"/>
  <c r="QH18" i="37"/>
  <c r="TG15" i="37"/>
  <c r="F15" i="37"/>
  <c r="G13" i="37"/>
  <c r="QE11" i="37"/>
  <c r="QH11" i="37"/>
  <c r="RG19" i="37"/>
  <c r="RJ19" i="37"/>
  <c r="OD18" i="37"/>
  <c r="LZ18" i="37"/>
  <c r="RJ16" i="37"/>
  <c r="GM16" i="37"/>
  <c r="GP16" i="37"/>
  <c r="F16" i="37"/>
  <c r="DJ15" i="37"/>
  <c r="LW14" i="37"/>
  <c r="LZ14" i="37"/>
  <c r="IT13" i="37"/>
  <c r="GP13" i="37"/>
  <c r="CF12" i="37"/>
  <c r="J12" i="37"/>
  <c r="OD11" i="37"/>
  <c r="LZ11" i="37"/>
  <c r="GM9" i="37"/>
  <c r="GP9" i="37"/>
  <c r="HR21" i="37"/>
  <c r="CF19" i="37"/>
  <c r="J19" i="37"/>
  <c r="SL15" i="37"/>
  <c r="QH15" i="37"/>
  <c r="FK15" i="37"/>
  <c r="FN15" i="37"/>
  <c r="KU13" i="37"/>
  <c r="KX13" i="37"/>
  <c r="PC12" i="37"/>
  <c r="F7" i="37"/>
  <c r="PF19" i="37"/>
  <c r="NB19" i="37"/>
  <c r="EL15" i="37"/>
  <c r="JV14" i="37"/>
  <c r="HR14" i="37"/>
  <c r="RG12" i="37"/>
  <c r="RJ12" i="37"/>
  <c r="L12" i="37"/>
  <c r="CG12" i="37" s="1"/>
  <c r="G5" i="37"/>
  <c r="TE22" i="37"/>
  <c r="TH22" i="37" s="1"/>
  <c r="AN18" i="37"/>
  <c r="J18" i="37"/>
  <c r="L18" i="37"/>
  <c r="CG18" i="37" s="1"/>
  <c r="F14" i="37"/>
  <c r="SI6" i="37"/>
  <c r="SL6" i="37"/>
  <c r="DG6" i="37"/>
  <c r="DJ6" i="37"/>
  <c r="TG5" i="37"/>
  <c r="MY22" i="37"/>
  <c r="NB22" i="37"/>
  <c r="CF21" i="37"/>
  <c r="J21" i="37"/>
  <c r="L21" i="37"/>
  <c r="CG21" i="37" s="1"/>
  <c r="SI20" i="37"/>
  <c r="SL20" i="37"/>
  <c r="I18" i="37"/>
  <c r="TG17" i="37"/>
  <c r="SL17" i="37"/>
  <c r="HO17" i="37"/>
  <c r="HR17" i="37"/>
  <c r="AN11" i="37"/>
  <c r="J11" i="37"/>
  <c r="L11" i="37"/>
  <c r="CG11" i="37" s="1"/>
  <c r="TG10" i="37"/>
  <c r="SL10" i="37"/>
  <c r="TE8" i="37"/>
  <c r="CF7" i="37"/>
  <c r="J7" i="37"/>
  <c r="L7" i="37"/>
  <c r="CG7" i="37" s="1"/>
  <c r="QH6" i="37"/>
  <c r="OD6" i="37"/>
  <c r="KX22" i="37"/>
  <c r="IT22" i="37"/>
  <c r="QH20" i="37"/>
  <c r="OD20" i="37"/>
  <c r="FN17" i="37"/>
  <c r="DJ17" i="37"/>
  <c r="F17" i="37"/>
  <c r="I11" i="37"/>
  <c r="HO10" i="37"/>
  <c r="HR10" i="37"/>
  <c r="MY8" i="37"/>
  <c r="NB8" i="37"/>
  <c r="JS5" i="37"/>
  <c r="JV5" i="37"/>
  <c r="EI21" i="37"/>
  <c r="EL21" i="37"/>
  <c r="DG20" i="37"/>
  <c r="DJ20" i="37"/>
  <c r="I17" i="37"/>
  <c r="TE15" i="37"/>
  <c r="MY15" i="37"/>
  <c r="NB15" i="37"/>
  <c r="AN13" i="37"/>
  <c r="FN10" i="37"/>
  <c r="DJ10" i="37"/>
  <c r="F10" i="37"/>
  <c r="KX8" i="37"/>
  <c r="IT8" i="37"/>
  <c r="RJ7" i="37"/>
  <c r="PF7" i="37"/>
  <c r="EI7" i="37"/>
  <c r="EL7" i="37"/>
  <c r="HR5" i="37"/>
  <c r="FN5" i="37"/>
  <c r="PF21" i="37"/>
  <c r="G19" i="37"/>
  <c r="IQ18" i="37"/>
  <c r="IT18" i="37"/>
  <c r="G18" i="37"/>
  <c r="OA16" i="37"/>
  <c r="OD16" i="37"/>
  <c r="IT15" i="37"/>
  <c r="CF14" i="37"/>
  <c r="J14" i="37"/>
  <c r="L14" i="37"/>
  <c r="CG14" i="37" s="1"/>
  <c r="SI13" i="37"/>
  <c r="SL13" i="37"/>
  <c r="I10" i="37"/>
  <c r="TG19" i="37"/>
  <c r="GP18" i="37"/>
  <c r="EL18" i="37"/>
  <c r="F18" i="37"/>
  <c r="TG16" i="37"/>
  <c r="TH16" i="37" s="1"/>
  <c r="LZ16" i="37"/>
  <c r="JV16" i="37"/>
  <c r="QH13" i="37"/>
  <c r="OD13" i="37"/>
  <c r="DG13" i="37"/>
  <c r="DJ13" i="37"/>
  <c r="G12" i="37"/>
  <c r="IQ11" i="37"/>
  <c r="IT11" i="37"/>
  <c r="G11" i="37"/>
  <c r="TG9" i="37"/>
  <c r="OA9" i="37"/>
  <c r="OD9" i="37"/>
  <c r="F5" i="37"/>
  <c r="JS19" i="37"/>
  <c r="JV19" i="37"/>
  <c r="L17" i="37"/>
  <c r="CG17" i="37" s="1"/>
  <c r="RJ14" i="37"/>
  <c r="PF14" i="37"/>
  <c r="EI14" i="37"/>
  <c r="EL14" i="37"/>
  <c r="TG12" i="37"/>
  <c r="GP11" i="37"/>
  <c r="EL11" i="37"/>
  <c r="F11" i="37"/>
  <c r="LZ9" i="37"/>
  <c r="JV9" i="37"/>
  <c r="G6" i="37"/>
  <c r="O22" i="37"/>
  <c r="I21" i="37"/>
  <c r="J20" i="37"/>
  <c r="TE19" i="37"/>
  <c r="HR19" i="37"/>
  <c r="FN19" i="37"/>
  <c r="F19" i="37"/>
  <c r="PC17" i="37"/>
  <c r="PF17" i="37"/>
  <c r="G16" i="37"/>
  <c r="AN16" i="37"/>
  <c r="J16" i="37"/>
  <c r="L16" i="37"/>
  <c r="CG16" i="37" s="1"/>
  <c r="CH13" i="37"/>
  <c r="JS12" i="37"/>
  <c r="JV12" i="37"/>
  <c r="L10" i="37"/>
  <c r="CG10" i="37" s="1"/>
  <c r="G9" i="37"/>
  <c r="AN9" i="37"/>
  <c r="J9" i="37"/>
  <c r="L9" i="37"/>
  <c r="CG9" i="37" s="1"/>
  <c r="I7" i="37"/>
  <c r="TE6" i="37"/>
  <c r="KU6" i="37"/>
  <c r="KX6" i="37"/>
  <c r="RG5" i="37"/>
  <c r="RJ5" i="37"/>
  <c r="SL22" i="37"/>
  <c r="QH22" i="37"/>
  <c r="JS21" i="37"/>
  <c r="TE20" i="37"/>
  <c r="I20" i="37"/>
  <c r="KX17" i="37"/>
  <c r="J17" i="37"/>
  <c r="I16" i="37"/>
  <c r="SI15" i="37"/>
  <c r="J13" i="37"/>
  <c r="TE12" i="37"/>
  <c r="FN12" i="37"/>
  <c r="F12" i="37"/>
  <c r="PC10" i="37"/>
  <c r="PF10" i="37"/>
  <c r="I9" i="37"/>
  <c r="TF7" i="37"/>
  <c r="GP6" i="37"/>
  <c r="NB5" i="37"/>
  <c r="FK22" i="37"/>
  <c r="FN22" i="37"/>
  <c r="F22" i="37"/>
  <c r="TF21" i="37"/>
  <c r="KU20" i="37"/>
  <c r="KX20" i="37"/>
  <c r="OA18" i="37"/>
  <c r="DG15" i="37"/>
  <c r="IQ13" i="37"/>
  <c r="I13" i="37"/>
  <c r="OA11" i="37"/>
  <c r="NB10" i="37"/>
  <c r="KX10" i="37"/>
  <c r="TG8" i="37"/>
  <c r="SL8" i="37"/>
  <c r="QH8" i="37"/>
  <c r="FK8" i="37"/>
  <c r="FN8" i="37"/>
  <c r="F8" i="37"/>
  <c r="TG7" i="37"/>
  <c r="LW7" i="37"/>
  <c r="LZ7" i="37"/>
  <c r="CF5" i="37"/>
  <c r="J5" i="37"/>
  <c r="L5" i="37"/>
  <c r="CG5" i="37" s="1"/>
  <c r="F6" i="37"/>
  <c r="QH23" i="37"/>
  <c r="FK26" i="37"/>
  <c r="KU28" i="37"/>
  <c r="LZ31" i="37"/>
  <c r="G22" i="37"/>
  <c r="AN17" i="37"/>
  <c r="G15" i="37"/>
  <c r="AN10" i="37"/>
  <c r="G8" i="37"/>
  <c r="AN19" i="37"/>
  <c r="I19" i="37"/>
  <c r="G17" i="37"/>
  <c r="AN12" i="37"/>
  <c r="I12" i="37"/>
  <c r="G10" i="37"/>
  <c r="AN5" i="37"/>
  <c r="I5" i="37"/>
  <c r="SI4" i="37"/>
  <c r="QH24" i="37"/>
  <c r="PC25" i="37"/>
  <c r="G21" i="37"/>
  <c r="G14" i="37"/>
  <c r="G7" i="37"/>
  <c r="HO23" i="37"/>
  <c r="PC23" i="37"/>
  <c r="GM24" i="37"/>
  <c r="OA24" i="37"/>
  <c r="FK25" i="37"/>
  <c r="MY25" i="37"/>
  <c r="HO30" i="37"/>
  <c r="GM31" i="37"/>
  <c r="OA31" i="37"/>
  <c r="JV29" i="37"/>
  <c r="F30" i="37"/>
  <c r="HR27" i="37"/>
  <c r="TE28" i="37"/>
  <c r="L29" i="37"/>
  <c r="CG29" i="37" s="1"/>
  <c r="DJ29" i="37"/>
  <c r="KX29" i="37"/>
  <c r="TF29" i="37"/>
  <c r="SL31" i="37"/>
  <c r="TF31" i="37"/>
  <c r="NB25" i="37"/>
  <c r="CF26" i="37"/>
  <c r="L27" i="37"/>
  <c r="CG27" i="37" s="1"/>
  <c r="IT27" i="37"/>
  <c r="TG27" i="37"/>
  <c r="DG4" i="37"/>
  <c r="IT31" i="37"/>
  <c r="QE31" i="37"/>
  <c r="FN4" i="37"/>
  <c r="PC30" i="37"/>
  <c r="NB4" i="37"/>
  <c r="EL25" i="37"/>
  <c r="DG30" i="37"/>
  <c r="TD23" i="37"/>
  <c r="TF24" i="37"/>
  <c r="JV25" i="37"/>
  <c r="RG25" i="37"/>
  <c r="KU26" i="37"/>
  <c r="SI26" i="37"/>
  <c r="RG27" i="37"/>
  <c r="KU30" i="37"/>
  <c r="IQ28" i="37"/>
  <c r="JS29" i="37"/>
  <c r="RG29" i="37"/>
  <c r="SI30" i="37"/>
  <c r="SI23" i="37"/>
  <c r="N24" i="37"/>
  <c r="CH24" i="37" s="1"/>
  <c r="LZ26" i="37"/>
  <c r="TF27" i="37"/>
  <c r="QE4" i="37"/>
  <c r="KX23" i="37"/>
  <c r="SL23" i="37"/>
  <c r="PF26" i="37"/>
  <c r="N27" i="37"/>
  <c r="O27" i="37" s="1"/>
  <c r="GP27" i="37"/>
  <c r="OA27" i="37"/>
  <c r="QH29" i="37"/>
  <c r="J31" i="37"/>
  <c r="K31" i="37" s="1"/>
  <c r="M31" i="37" s="1"/>
  <c r="L31" i="37"/>
  <c r="CG31" i="37" s="1"/>
  <c r="KX4" i="37"/>
  <c r="EI30" i="37"/>
  <c r="GP25" i="37"/>
  <c r="NB31" i="37"/>
  <c r="AN4" i="37"/>
  <c r="DJ4" i="37"/>
  <c r="TE23" i="37"/>
  <c r="TG24" i="37"/>
  <c r="EL23" i="37"/>
  <c r="LZ23" i="37"/>
  <c r="SL24" i="37"/>
  <c r="BJ27" i="37"/>
  <c r="EL27" i="37"/>
  <c r="LW27" i="37"/>
  <c r="NB28" i="37"/>
  <c r="GM29" i="37"/>
  <c r="OA29" i="37"/>
  <c r="IQ31" i="37"/>
  <c r="IQ24" i="37"/>
  <c r="L28" i="37"/>
  <c r="CG28" i="37" s="1"/>
  <c r="I24" i="37"/>
  <c r="JS25" i="37"/>
  <c r="DJ26" i="37"/>
  <c r="TD27" i="37"/>
  <c r="FN28" i="37"/>
  <c r="OD29" i="37"/>
  <c r="HR30" i="37"/>
  <c r="HR4" i="37"/>
  <c r="RJ25" i="37"/>
  <c r="GM26" i="37"/>
  <c r="TF30" i="37"/>
  <c r="QH31" i="37"/>
  <c r="TD31" i="37"/>
  <c r="N26" i="37"/>
  <c r="O26" i="37" s="1"/>
  <c r="L24" i="37"/>
  <c r="CG24" i="37" s="1"/>
  <c r="TD24" i="37"/>
  <c r="EL26" i="37"/>
  <c r="JV27" i="37"/>
  <c r="NB27" i="37"/>
  <c r="GP28" i="37"/>
  <c r="OD28" i="37"/>
  <c r="HR29" i="37"/>
  <c r="LZ29" i="37"/>
  <c r="PF29" i="37"/>
  <c r="TD29" i="37"/>
  <c r="IT30" i="37"/>
  <c r="FK4" i="37"/>
  <c r="KX25" i="37"/>
  <c r="PF25" i="37"/>
  <c r="SL25" i="37"/>
  <c r="TF25" i="37"/>
  <c r="JV31" i="37"/>
  <c r="OD31" i="37"/>
  <c r="RJ31" i="37"/>
  <c r="N23" i="37"/>
  <c r="GP24" i="37"/>
  <c r="IT24" i="37"/>
  <c r="PF27" i="37"/>
  <c r="N29" i="37"/>
  <c r="O29" i="37" s="1"/>
  <c r="DG29" i="37"/>
  <c r="RJ29" i="37"/>
  <c r="DJ30" i="37"/>
  <c r="NB30" i="37"/>
  <c r="TE27" i="37"/>
  <c r="TH27" i="37" s="1"/>
  <c r="RJ27" i="37"/>
  <c r="DJ28" i="37"/>
  <c r="MY28" i="37"/>
  <c r="PF30" i="37"/>
  <c r="CF4" i="37"/>
  <c r="EL24" i="37"/>
  <c r="QE24" i="37"/>
  <c r="QE26" i="37"/>
  <c r="SI28" i="37"/>
  <c r="TG29" i="37"/>
  <c r="BJ30" i="37"/>
  <c r="QH30" i="37"/>
  <c r="KX31" i="37"/>
  <c r="JV4" i="37"/>
  <c r="SL4" i="37"/>
  <c r="TF4" i="37"/>
  <c r="DG23" i="37"/>
  <c r="FK23" i="37"/>
  <c r="J24" i="37"/>
  <c r="K24" i="37" s="1"/>
  <c r="JV24" i="37"/>
  <c r="HO25" i="37"/>
  <c r="KX26" i="37"/>
  <c r="OA26" i="37"/>
  <c r="QH27" i="37"/>
  <c r="KX28" i="37"/>
  <c r="QE28" i="37"/>
  <c r="SL29" i="37"/>
  <c r="KX30" i="37"/>
  <c r="TG31" i="37"/>
  <c r="IT26" i="37"/>
  <c r="EI27" i="37"/>
  <c r="IT28" i="37"/>
  <c r="OD24" i="37"/>
  <c r="GP26" i="37"/>
  <c r="SL26" i="37"/>
  <c r="I31" i="37"/>
  <c r="FN30" i="37"/>
  <c r="BJ4" i="37"/>
  <c r="N4" i="37"/>
  <c r="O4" i="37" s="1"/>
  <c r="RJ4" i="37"/>
  <c r="HR23" i="37"/>
  <c r="KU23" i="37"/>
  <c r="LZ24" i="37"/>
  <c r="TE24" i="37"/>
  <c r="DJ25" i="37"/>
  <c r="TD25" i="37"/>
  <c r="TG25" i="37"/>
  <c r="QH26" i="37"/>
  <c r="TE26" i="37"/>
  <c r="QE27" i="37"/>
  <c r="JV28" i="37"/>
  <c r="CF30" i="37"/>
  <c r="SL30" i="37"/>
  <c r="TG30" i="37"/>
  <c r="N31" i="37"/>
  <c r="CH31" i="37" s="1"/>
  <c r="FN23" i="37"/>
  <c r="RJ24" i="37"/>
  <c r="G25" i="37"/>
  <c r="TE25" i="37"/>
  <c r="HR26" i="37"/>
  <c r="TD26" i="37"/>
  <c r="JS27" i="37"/>
  <c r="HR28" i="37"/>
  <c r="SL28" i="37"/>
  <c r="TF28" i="37"/>
  <c r="EI23" i="37"/>
  <c r="PF4" i="37"/>
  <c r="DJ23" i="37"/>
  <c r="IT23" i="37"/>
  <c r="PF23" i="37"/>
  <c r="NB24" i="37"/>
  <c r="HR25" i="37"/>
  <c r="OD26" i="37"/>
  <c r="J27" i="37"/>
  <c r="K27" i="37" s="1"/>
  <c r="QH28" i="37"/>
  <c r="CF29" i="37"/>
  <c r="GP29" i="37"/>
  <c r="TD30" i="37"/>
  <c r="CF31" i="37"/>
  <c r="GP31" i="37"/>
  <c r="TE31" i="37"/>
  <c r="KU4" i="37"/>
  <c r="BJ23" i="37"/>
  <c r="NB23" i="37"/>
  <c r="KX24" i="37"/>
  <c r="FN25" i="37"/>
  <c r="FN27" i="37"/>
  <c r="LZ27" i="37"/>
  <c r="EL29" i="37"/>
  <c r="FK30" i="37"/>
  <c r="TE30" i="37"/>
  <c r="EL31" i="37"/>
  <c r="EI7" i="36"/>
  <c r="DJ7" i="36"/>
  <c r="TF13" i="36"/>
  <c r="TD5" i="36"/>
  <c r="TD13" i="36"/>
  <c r="BJ5" i="36"/>
  <c r="TF7" i="36"/>
  <c r="BJ8" i="36"/>
  <c r="TF8" i="36"/>
  <c r="TF14" i="36"/>
  <c r="BJ6" i="36"/>
  <c r="J13" i="36"/>
  <c r="TD4" i="36"/>
  <c r="TD8" i="36"/>
  <c r="L8" i="36"/>
  <c r="CG8" i="36" s="1"/>
  <c r="AN14" i="36"/>
  <c r="OA9" i="36"/>
  <c r="MY4" i="36"/>
  <c r="HO16" i="36"/>
  <c r="MY10" i="36"/>
  <c r="QE9" i="36"/>
  <c r="IQ9" i="36"/>
  <c r="CF7" i="36"/>
  <c r="OA13" i="36"/>
  <c r="FN14" i="36"/>
  <c r="FN11" i="36"/>
  <c r="BJ10" i="36"/>
  <c r="KU9" i="36"/>
  <c r="SL14" i="36"/>
  <c r="HR11" i="36"/>
  <c r="IT7" i="36"/>
  <c r="TF11" i="36"/>
  <c r="MY9" i="36"/>
  <c r="RG8" i="36"/>
  <c r="PC17" i="36"/>
  <c r="CF11" i="36"/>
  <c r="KX7" i="36"/>
  <c r="PC9" i="36"/>
  <c r="HO9" i="36"/>
  <c r="FK8" i="36"/>
  <c r="TD10" i="36"/>
  <c r="TG17" i="36"/>
  <c r="PF11" i="36"/>
  <c r="JS8" i="36"/>
  <c r="HO8" i="36"/>
  <c r="JV4" i="36"/>
  <c r="JV18" i="36"/>
  <c r="TD11" i="36"/>
  <c r="TE9" i="36"/>
  <c r="OD9" i="36"/>
  <c r="JV8" i="36"/>
  <c r="GM9" i="36"/>
  <c r="EI14" i="36"/>
  <c r="LW14" i="36"/>
  <c r="MY11" i="36"/>
  <c r="CF10" i="36"/>
  <c r="SL7" i="36"/>
  <c r="KX9" i="36"/>
  <c r="CF4" i="36"/>
  <c r="PC4" i="36"/>
  <c r="GM5" i="36"/>
  <c r="OA5" i="36"/>
  <c r="DG15" i="36"/>
  <c r="KU15" i="36"/>
  <c r="SI15" i="36"/>
  <c r="CF18" i="36"/>
  <c r="HR18" i="36"/>
  <c r="QH9" i="36"/>
  <c r="LZ8" i="36"/>
  <c r="TG14" i="36"/>
  <c r="EI9" i="36"/>
  <c r="JS12" i="36"/>
  <c r="QH8" i="36"/>
  <c r="CG4" i="36"/>
  <c r="FN4" i="36"/>
  <c r="JS14" i="36"/>
  <c r="HR17" i="36"/>
  <c r="TG11" i="36"/>
  <c r="OA11" i="36"/>
  <c r="LZ11" i="36"/>
  <c r="JV11" i="36"/>
  <c r="G11" i="36"/>
  <c r="TG8" i="36"/>
  <c r="NB4" i="36"/>
  <c r="LZ5" i="36"/>
  <c r="IQ6" i="36"/>
  <c r="EL14" i="36"/>
  <c r="I17" i="36"/>
  <c r="DJ17" i="36"/>
  <c r="PF17" i="36"/>
  <c r="I11" i="36"/>
  <c r="DJ4" i="36"/>
  <c r="GP4" i="36"/>
  <c r="HO5" i="36"/>
  <c r="KX6" i="36"/>
  <c r="OD6" i="36"/>
  <c r="SL6" i="36"/>
  <c r="TF6" i="36"/>
  <c r="FK12" i="36"/>
  <c r="MY12" i="36"/>
  <c r="LZ14" i="36"/>
  <c r="PC14" i="36"/>
  <c r="QE15" i="36"/>
  <c r="JS16" i="36"/>
  <c r="L17" i="36"/>
  <c r="FN17" i="36"/>
  <c r="IT17" i="36"/>
  <c r="NB11" i="36"/>
  <c r="KX11" i="36"/>
  <c r="IT11" i="36"/>
  <c r="TE10" i="36"/>
  <c r="EI10" i="36"/>
  <c r="QH7" i="36"/>
  <c r="OD7" i="36"/>
  <c r="LZ7" i="36"/>
  <c r="NB7" i="36"/>
  <c r="CF14" i="36"/>
  <c r="N11" i="36"/>
  <c r="CH11" i="36" s="1"/>
  <c r="KX10" i="36"/>
  <c r="IT10" i="36"/>
  <c r="CF8" i="36"/>
  <c r="RG7" i="36"/>
  <c r="LZ4" i="36"/>
  <c r="OA4" i="36"/>
  <c r="LZ6" i="36"/>
  <c r="KX12" i="36"/>
  <c r="SL12" i="36"/>
  <c r="EL13" i="36"/>
  <c r="LZ16" i="36"/>
  <c r="PF16" i="36"/>
  <c r="N17" i="36"/>
  <c r="O17" i="36" s="1"/>
  <c r="OD17" i="36"/>
  <c r="QE17" i="36"/>
  <c r="TE11" i="36"/>
  <c r="TH11" i="36" s="1"/>
  <c r="TF9" i="36"/>
  <c r="SI9" i="36"/>
  <c r="DG9" i="36"/>
  <c r="F9" i="36"/>
  <c r="PF7" i="36"/>
  <c r="N13" i="36"/>
  <c r="O13" i="36" s="1"/>
  <c r="QH13" i="36"/>
  <c r="TF17" i="36"/>
  <c r="OD10" i="36"/>
  <c r="I10" i="36"/>
  <c r="TG9" i="36"/>
  <c r="JV9" i="36"/>
  <c r="HR9" i="36"/>
  <c r="G7" i="36"/>
  <c r="LW13" i="36"/>
  <c r="G16" i="36"/>
  <c r="JV16" i="36"/>
  <c r="TG18" i="36"/>
  <c r="TE8" i="36"/>
  <c r="TH8" i="36" s="1"/>
  <c r="KU8" i="36"/>
  <c r="IT8" i="36"/>
  <c r="GP8" i="36"/>
  <c r="TE14" i="36"/>
  <c r="RJ9" i="36"/>
  <c r="OD13" i="36"/>
  <c r="RJ13" i="36"/>
  <c r="QH15" i="36"/>
  <c r="TD15" i="36"/>
  <c r="TG16" i="36"/>
  <c r="TF18" i="36"/>
  <c r="RJ11" i="36"/>
  <c r="GM11" i="36"/>
  <c r="EL11" i="36"/>
  <c r="N10" i="36"/>
  <c r="O10" i="36" s="1"/>
  <c r="NB9" i="36"/>
  <c r="IT9" i="36"/>
  <c r="GP9" i="36"/>
  <c r="N9" i="36"/>
  <c r="CH9" i="36" s="1"/>
  <c r="TG7" i="36"/>
  <c r="JS7" i="36"/>
  <c r="HR7" i="36"/>
  <c r="FN7" i="36"/>
  <c r="F7" i="36"/>
  <c r="SI8" i="36"/>
  <c r="HO4" i="36"/>
  <c r="GP12" i="36"/>
  <c r="HR13" i="36"/>
  <c r="J16" i="36"/>
  <c r="K16" i="36" s="1"/>
  <c r="DJ16" i="36"/>
  <c r="SL16" i="36"/>
  <c r="TF16" i="36"/>
  <c r="JV17" i="36"/>
  <c r="HR8" i="36"/>
  <c r="FN8" i="36"/>
  <c r="OD8" i="36"/>
  <c r="PF13" i="36"/>
  <c r="GP14" i="36"/>
  <c r="RJ15" i="36"/>
  <c r="SL11" i="36"/>
  <c r="QH11" i="36"/>
  <c r="DJ11" i="36"/>
  <c r="TF10" i="36"/>
  <c r="F10" i="36"/>
  <c r="RG9" i="36"/>
  <c r="CF9" i="36"/>
  <c r="TE7" i="36"/>
  <c r="GP7" i="36"/>
  <c r="EL7" i="36"/>
  <c r="PF9" i="36"/>
  <c r="DG8" i="36"/>
  <c r="FK4" i="36"/>
  <c r="MY6" i="36"/>
  <c r="BJ12" i="36"/>
  <c r="EI12" i="36"/>
  <c r="TD12" i="36"/>
  <c r="TG12" i="36"/>
  <c r="FK13" i="36"/>
  <c r="OA14" i="36"/>
  <c r="PF15" i="36"/>
  <c r="CF17" i="36"/>
  <c r="HO17" i="36"/>
  <c r="TG10" i="36"/>
  <c r="SL10" i="36"/>
  <c r="QH10" i="36"/>
  <c r="FK10" i="36"/>
  <c r="DJ10" i="36"/>
  <c r="QE8" i="36"/>
  <c r="OA8" i="36"/>
  <c r="N8" i="36"/>
  <c r="CH8" i="36" s="1"/>
  <c r="TD7" i="36"/>
  <c r="N7" i="36"/>
  <c r="I9" i="36"/>
  <c r="AN9" i="36"/>
  <c r="J8" i="36"/>
  <c r="K8" i="36" s="1"/>
  <c r="AN5" i="36"/>
  <c r="AN18" i="36"/>
  <c r="L10" i="36"/>
  <c r="CG10" i="36" s="1"/>
  <c r="I8" i="36"/>
  <c r="AN8" i="36"/>
  <c r="F11" i="36"/>
  <c r="J10" i="36"/>
  <c r="G8" i="36"/>
  <c r="F8" i="36"/>
  <c r="L7" i="36"/>
  <c r="CG7" i="36" s="1"/>
  <c r="G10" i="36"/>
  <c r="L9" i="36"/>
  <c r="CG9" i="36" s="1"/>
  <c r="J7" i="36"/>
  <c r="AN7" i="36"/>
  <c r="I7" i="36"/>
  <c r="L11" i="36"/>
  <c r="CG11" i="36" s="1"/>
  <c r="J9" i="36"/>
  <c r="OD11" i="36"/>
  <c r="GP11" i="36"/>
  <c r="NB10" i="36"/>
  <c r="FN10" i="36"/>
  <c r="LZ9" i="36"/>
  <c r="EL9" i="36"/>
  <c r="SL8" i="36"/>
  <c r="KX8" i="36"/>
  <c r="DJ8" i="36"/>
  <c r="RJ7" i="36"/>
  <c r="JV7" i="36"/>
  <c r="J11" i="36"/>
  <c r="AN11" i="36"/>
  <c r="G9" i="36"/>
  <c r="GM4" i="36"/>
  <c r="KX4" i="36"/>
  <c r="TG4" i="36"/>
  <c r="DJ12" i="36"/>
  <c r="JV12" i="36"/>
  <c r="NB13" i="36"/>
  <c r="JV14" i="36"/>
  <c r="TD14" i="36"/>
  <c r="I15" i="36"/>
  <c r="KX16" i="36"/>
  <c r="GP17" i="36"/>
  <c r="IQ17" i="36"/>
  <c r="NB17" i="36"/>
  <c r="L18" i="36"/>
  <c r="CG18" i="36" s="1"/>
  <c r="CF12" i="36"/>
  <c r="I13" i="36"/>
  <c r="PC16" i="36"/>
  <c r="TE13" i="36"/>
  <c r="I14" i="36"/>
  <c r="FK14" i="36"/>
  <c r="F18" i="36"/>
  <c r="EL4" i="36"/>
  <c r="OD4" i="36"/>
  <c r="GP5" i="36"/>
  <c r="JS5" i="36"/>
  <c r="TD6" i="36"/>
  <c r="F12" i="36"/>
  <c r="DG12" i="36"/>
  <c r="HR12" i="36"/>
  <c r="HR14" i="36"/>
  <c r="NB14" i="36"/>
  <c r="L15" i="36"/>
  <c r="CG15" i="36" s="1"/>
  <c r="F16" i="36"/>
  <c r="IQ16" i="36"/>
  <c r="BJ17" i="36"/>
  <c r="QH17" i="36"/>
  <c r="OA18" i="36"/>
  <c r="BJ4" i="36"/>
  <c r="IT4" i="36"/>
  <c r="SL4" i="36"/>
  <c r="TF4" i="36"/>
  <c r="CF5" i="36"/>
  <c r="EL5" i="36"/>
  <c r="TE6" i="36"/>
  <c r="G12" i="36"/>
  <c r="RJ12" i="36"/>
  <c r="N14" i="36"/>
  <c r="O14" i="36" s="1"/>
  <c r="RJ14" i="36"/>
  <c r="F15" i="36"/>
  <c r="FN15" i="36"/>
  <c r="N16" i="36"/>
  <c r="O16" i="36" s="1"/>
  <c r="KX17" i="36"/>
  <c r="N18" i="36"/>
  <c r="O18" i="36" s="1"/>
  <c r="I18" i="36"/>
  <c r="IT18" i="36"/>
  <c r="HR5" i="36"/>
  <c r="OD5" i="36"/>
  <c r="RG5" i="36"/>
  <c r="TE5" i="36"/>
  <c r="TG5" i="36"/>
  <c r="FK6" i="36"/>
  <c r="FN12" i="36"/>
  <c r="IT12" i="36"/>
  <c r="KU12" i="36"/>
  <c r="PF12" i="36"/>
  <c r="L13" i="36"/>
  <c r="CG13" i="36" s="1"/>
  <c r="DJ13" i="36"/>
  <c r="GM13" i="36"/>
  <c r="IT14" i="36"/>
  <c r="DJ15" i="36"/>
  <c r="QE16" i="36"/>
  <c r="GP18" i="36"/>
  <c r="TE4" i="36"/>
  <c r="TH4" i="36" s="1"/>
  <c r="G5" i="36"/>
  <c r="L6" i="36"/>
  <c r="CG6" i="36" s="1"/>
  <c r="NB12" i="36"/>
  <c r="SI12" i="36"/>
  <c r="GM15" i="36"/>
  <c r="NB15" i="36"/>
  <c r="EL18" i="36"/>
  <c r="JS18" i="36"/>
  <c r="OD18" i="36"/>
  <c r="TE18" i="36"/>
  <c r="CG17" i="36"/>
  <c r="N12" i="36"/>
  <c r="O12" i="36" s="1"/>
  <c r="TG13" i="36"/>
  <c r="PF14" i="36"/>
  <c r="SL17" i="36"/>
  <c r="QH18" i="36"/>
  <c r="RJ4" i="36"/>
  <c r="J5" i="36"/>
  <c r="K5" i="36" s="1"/>
  <c r="DJ5" i="36"/>
  <c r="JV5" i="36"/>
  <c r="NB5" i="36"/>
  <c r="PC5" i="36"/>
  <c r="HR6" i="36"/>
  <c r="KU6" i="36"/>
  <c r="EI13" i="36"/>
  <c r="KX13" i="36"/>
  <c r="BJ14" i="36"/>
  <c r="QH14" i="36"/>
  <c r="KX15" i="36"/>
  <c r="TG15" i="36"/>
  <c r="TD17" i="36"/>
  <c r="RJ18" i="36"/>
  <c r="TE12" i="36"/>
  <c r="TE15" i="36"/>
  <c r="I6" i="36"/>
  <c r="N6" i="36"/>
  <c r="O6" i="36" s="1"/>
  <c r="FN6" i="36"/>
  <c r="OD12" i="36"/>
  <c r="IT13" i="36"/>
  <c r="N15" i="36"/>
  <c r="O15" i="36" s="1"/>
  <c r="IT15" i="36"/>
  <c r="OD15" i="36"/>
  <c r="GP16" i="36"/>
  <c r="RJ17" i="36"/>
  <c r="TE17" i="36"/>
  <c r="TH17" i="36" s="1"/>
  <c r="J18" i="36"/>
  <c r="K18" i="36" s="1"/>
  <c r="FN18" i="36"/>
  <c r="LZ18" i="36"/>
  <c r="PF18" i="36"/>
  <c r="RG18" i="36"/>
  <c r="QE6" i="36"/>
  <c r="QH4" i="36"/>
  <c r="DG4" i="36"/>
  <c r="KX5" i="36"/>
  <c r="RJ5" i="36"/>
  <c r="AN6" i="36"/>
  <c r="IT6" i="36"/>
  <c r="PF6" i="36"/>
  <c r="SI6" i="36"/>
  <c r="TG6" i="36"/>
  <c r="LW12" i="36"/>
  <c r="GP13" i="36"/>
  <c r="LZ13" i="36"/>
  <c r="LZ15" i="36"/>
  <c r="OA15" i="36"/>
  <c r="SL15" i="36"/>
  <c r="TF15" i="36"/>
  <c r="CF16" i="36"/>
  <c r="EL16" i="36"/>
  <c r="TD16" i="36"/>
  <c r="FK17" i="36"/>
  <c r="DJ18" i="36"/>
  <c r="F5" i="36"/>
  <c r="IQ5" i="36"/>
  <c r="DJ6" i="36"/>
  <c r="GP6" i="36"/>
  <c r="NB6" i="36"/>
  <c r="JV13" i="36"/>
  <c r="SL13" i="36"/>
  <c r="CF15" i="36"/>
  <c r="JV15" i="36"/>
  <c r="HR16" i="36"/>
  <c r="OD16" i="36"/>
  <c r="RG16" i="36"/>
  <c r="TE16" i="36"/>
  <c r="TH16" i="36" s="1"/>
  <c r="DG17" i="36"/>
  <c r="G18" i="36"/>
  <c r="NB18" i="36"/>
  <c r="EL4" i="37"/>
  <c r="EI4" i="37"/>
  <c r="GP4" i="37"/>
  <c r="GM4" i="37"/>
  <c r="PF24" i="37"/>
  <c r="PC24" i="37"/>
  <c r="DJ27" i="37"/>
  <c r="DG27" i="37"/>
  <c r="AN27" i="37"/>
  <c r="TE4" i="37"/>
  <c r="F25" i="37"/>
  <c r="I28" i="37"/>
  <c r="KU31" i="37"/>
  <c r="MY31" i="37"/>
  <c r="RG4" i="37"/>
  <c r="TG4" i="37"/>
  <c r="I23" i="37"/>
  <c r="JV23" i="37"/>
  <c r="OD23" i="37"/>
  <c r="OA23" i="37"/>
  <c r="NB26" i="37"/>
  <c r="RJ26" i="37"/>
  <c r="RG26" i="37"/>
  <c r="TG28" i="37"/>
  <c r="F29" i="37"/>
  <c r="QE29" i="37"/>
  <c r="SI29" i="37"/>
  <c r="BJ24" i="37"/>
  <c r="IT25" i="37"/>
  <c r="IQ25" i="37"/>
  <c r="LZ28" i="37"/>
  <c r="LW28" i="37"/>
  <c r="PC4" i="37"/>
  <c r="KU24" i="37"/>
  <c r="MY24" i="37"/>
  <c r="FN29" i="37"/>
  <c r="FK29" i="37"/>
  <c r="I4" i="37"/>
  <c r="F4" i="37"/>
  <c r="IT4" i="37"/>
  <c r="L23" i="37"/>
  <c r="CG23" i="37" s="1"/>
  <c r="J23" i="37"/>
  <c r="AN23" i="37"/>
  <c r="G23" i="37"/>
  <c r="EI25" i="37"/>
  <c r="GM25" i="37"/>
  <c r="HO28" i="37"/>
  <c r="JS28" i="37"/>
  <c r="I30" i="37"/>
  <c r="JV30" i="37"/>
  <c r="LZ30" i="37"/>
  <c r="OD30" i="37"/>
  <c r="OA30" i="37"/>
  <c r="BJ31" i="37"/>
  <c r="JS23" i="37"/>
  <c r="LW23" i="37"/>
  <c r="L26" i="37"/>
  <c r="CG26" i="37" s="1"/>
  <c r="MY26" i="37"/>
  <c r="PC26" i="37"/>
  <c r="G27" i="37"/>
  <c r="F27" i="37"/>
  <c r="L30" i="37"/>
  <c r="CG30" i="37" s="1"/>
  <c r="J30" i="37"/>
  <c r="AN30" i="37"/>
  <c r="G30" i="37"/>
  <c r="LZ4" i="37"/>
  <c r="LW4" i="37"/>
  <c r="OD4" i="37"/>
  <c r="OA4" i="37"/>
  <c r="TG23" i="37"/>
  <c r="G24" i="37"/>
  <c r="DJ24" i="37"/>
  <c r="FN24" i="37"/>
  <c r="HR24" i="37"/>
  <c r="HO24" i="37"/>
  <c r="I25" i="37"/>
  <c r="LZ25" i="37"/>
  <c r="OD25" i="37"/>
  <c r="QH25" i="37"/>
  <c r="QE25" i="37"/>
  <c r="PF28" i="37"/>
  <c r="RJ28" i="37"/>
  <c r="N30" i="37"/>
  <c r="JS30" i="37"/>
  <c r="LW30" i="37"/>
  <c r="G31" i="37"/>
  <c r="DJ31" i="37"/>
  <c r="FN31" i="37"/>
  <c r="HR31" i="37"/>
  <c r="HO31" i="37"/>
  <c r="HO4" i="37"/>
  <c r="SI24" i="37"/>
  <c r="L25" i="37"/>
  <c r="CG25" i="37" s="1"/>
  <c r="J25" i="37"/>
  <c r="AN25" i="37"/>
  <c r="I27" i="37"/>
  <c r="GM27" i="37"/>
  <c r="IQ27" i="37"/>
  <c r="IT29" i="37"/>
  <c r="NB29" i="37"/>
  <c r="MY29" i="37"/>
  <c r="TE29" i="37"/>
  <c r="SI31" i="37"/>
  <c r="JS4" i="37"/>
  <c r="RJ23" i="37"/>
  <c r="G28" i="37"/>
  <c r="EL28" i="37"/>
  <c r="EI28" i="37"/>
  <c r="G29" i="37"/>
  <c r="DG24" i="37"/>
  <c r="FK24" i="37"/>
  <c r="N25" i="37"/>
  <c r="LW25" i="37"/>
  <c r="OA25" i="37"/>
  <c r="BJ28" i="37"/>
  <c r="PC28" i="37"/>
  <c r="RG28" i="37"/>
  <c r="RJ30" i="37"/>
  <c r="DG31" i="37"/>
  <c r="FK31" i="37"/>
  <c r="L4" i="37"/>
  <c r="CG4" i="37" s="1"/>
  <c r="J4" i="37"/>
  <c r="CF23" i="37"/>
  <c r="KX27" i="37"/>
  <c r="KU27" i="37"/>
  <c r="G4" i="37"/>
  <c r="GP23" i="37"/>
  <c r="GM23" i="37"/>
  <c r="F24" i="37"/>
  <c r="I26" i="37"/>
  <c r="FN26" i="37"/>
  <c r="JV26" i="37"/>
  <c r="JS26" i="37"/>
  <c r="TG26" i="37"/>
  <c r="TF26" i="37"/>
  <c r="OD27" i="37"/>
  <c r="SL27" i="37"/>
  <c r="SI27" i="37"/>
  <c r="N28" i="37"/>
  <c r="I29" i="37"/>
  <c r="IQ29" i="37"/>
  <c r="KU29" i="37"/>
  <c r="F31" i="37"/>
  <c r="PF31" i="37"/>
  <c r="PC31" i="37"/>
  <c r="QH4" i="37"/>
  <c r="F23" i="37"/>
  <c r="RG23" i="37"/>
  <c r="TF23" i="37"/>
  <c r="J26" i="37"/>
  <c r="CF28" i="37"/>
  <c r="J29" i="37"/>
  <c r="EL30" i="37"/>
  <c r="GP30" i="37"/>
  <c r="GM30" i="37"/>
  <c r="F28" i="37"/>
  <c r="IQ23" i="37"/>
  <c r="QE23" i="37"/>
  <c r="JS24" i="37"/>
  <c r="RG24" i="37"/>
  <c r="DG25" i="37"/>
  <c r="KU25" i="37"/>
  <c r="SI25" i="37"/>
  <c r="F26" i="37"/>
  <c r="EI26" i="37"/>
  <c r="LW26" i="37"/>
  <c r="FK27" i="37"/>
  <c r="MY27" i="37"/>
  <c r="GM28" i="37"/>
  <c r="OA28" i="37"/>
  <c r="HO29" i="37"/>
  <c r="PC29" i="37"/>
  <c r="IQ30" i="37"/>
  <c r="QE30" i="37"/>
  <c r="JS31" i="37"/>
  <c r="RG31" i="37"/>
  <c r="G26" i="37"/>
  <c r="AN28" i="37"/>
  <c r="J28" i="37"/>
  <c r="AN26" i="37"/>
  <c r="K13" i="36"/>
  <c r="JS4" i="36"/>
  <c r="RG4" i="36"/>
  <c r="L5" i="36"/>
  <c r="CG5" i="36" s="1"/>
  <c r="DG5" i="36"/>
  <c r="KU5" i="36"/>
  <c r="SI5" i="36"/>
  <c r="F6" i="36"/>
  <c r="EI6" i="36"/>
  <c r="LW6" i="36"/>
  <c r="GM12" i="36"/>
  <c r="OA12" i="36"/>
  <c r="HO13" i="36"/>
  <c r="PC13" i="36"/>
  <c r="J14" i="36"/>
  <c r="IQ14" i="36"/>
  <c r="QE14" i="36"/>
  <c r="JS15" i="36"/>
  <c r="RG15" i="36"/>
  <c r="L16" i="36"/>
  <c r="CG16" i="36" s="1"/>
  <c r="DG16" i="36"/>
  <c r="KU16" i="36"/>
  <c r="SI16" i="36"/>
  <c r="F17" i="36"/>
  <c r="EI17" i="36"/>
  <c r="LW17" i="36"/>
  <c r="BJ18" i="36"/>
  <c r="FK18" i="36"/>
  <c r="MY18" i="36"/>
  <c r="F14" i="36"/>
  <c r="AN16" i="36"/>
  <c r="BJ13" i="36"/>
  <c r="MY13" i="36"/>
  <c r="GM14" i="36"/>
  <c r="PC15" i="36"/>
  <c r="JS17" i="36"/>
  <c r="RG17" i="36"/>
  <c r="DG18" i="36"/>
  <c r="HR4" i="36"/>
  <c r="PF4" i="36"/>
  <c r="IT5" i="36"/>
  <c r="QH5" i="36"/>
  <c r="G6" i="36"/>
  <c r="JV6" i="36"/>
  <c r="RJ6" i="36"/>
  <c r="I12" i="36"/>
  <c r="AN12" i="36"/>
  <c r="EL12" i="36"/>
  <c r="LZ12" i="36"/>
  <c r="FN13" i="36"/>
  <c r="OD14" i="36"/>
  <c r="HR15" i="36"/>
  <c r="IT16" i="36"/>
  <c r="QH16" i="36"/>
  <c r="G17" i="36"/>
  <c r="KX18" i="36"/>
  <c r="SL18" i="36"/>
  <c r="F4" i="36"/>
  <c r="EI4" i="36"/>
  <c r="LW4" i="36"/>
  <c r="N5" i="36"/>
  <c r="FK5" i="36"/>
  <c r="MY5" i="36"/>
  <c r="GM6" i="36"/>
  <c r="OA6" i="36"/>
  <c r="J12" i="36"/>
  <c r="IQ12" i="36"/>
  <c r="QE12" i="36"/>
  <c r="JS13" i="36"/>
  <c r="RG13" i="36"/>
  <c r="L14" i="36"/>
  <c r="CG14" i="36" s="1"/>
  <c r="DG14" i="36"/>
  <c r="KU14" i="36"/>
  <c r="SI14" i="36"/>
  <c r="EI15" i="36"/>
  <c r="LW15" i="36"/>
  <c r="FK16" i="36"/>
  <c r="MY16" i="36"/>
  <c r="GM17" i="36"/>
  <c r="OA17" i="36"/>
  <c r="HO18" i="36"/>
  <c r="PC18" i="36"/>
  <c r="G4" i="36"/>
  <c r="G15" i="36"/>
  <c r="AN17" i="36"/>
  <c r="J6" i="36"/>
  <c r="L12" i="36"/>
  <c r="CG12" i="36" s="1"/>
  <c r="F13" i="36"/>
  <c r="J17" i="36"/>
  <c r="N4" i="36"/>
  <c r="BJ15" i="36"/>
  <c r="I4" i="36"/>
  <c r="AN4" i="36"/>
  <c r="G13" i="36"/>
  <c r="AN15" i="36"/>
  <c r="I16" i="36"/>
  <c r="J4" i="36"/>
  <c r="J15" i="36"/>
  <c r="G14" i="36"/>
  <c r="AN13" i="36"/>
  <c r="I5" i="36"/>
  <c r="L25" i="35"/>
  <c r="CG25" i="35" s="1"/>
  <c r="AN23" i="35"/>
  <c r="TG23" i="35"/>
  <c r="TG22" i="35"/>
  <c r="TG20" i="35"/>
  <c r="BJ21" i="35"/>
  <c r="TD17" i="35"/>
  <c r="TD21" i="35"/>
  <c r="BJ22" i="35"/>
  <c r="N19" i="35"/>
  <c r="O19" i="35" s="1"/>
  <c r="TF19" i="35"/>
  <c r="TF22" i="35"/>
  <c r="BJ23" i="35"/>
  <c r="I24" i="35"/>
  <c r="TE17" i="35"/>
  <c r="I18" i="35"/>
  <c r="N4" i="35"/>
  <c r="O4" i="35" s="1"/>
  <c r="TG4" i="35"/>
  <c r="J18" i="35"/>
  <c r="K18" i="35" s="1"/>
  <c r="TE23" i="35"/>
  <c r="G25" i="35"/>
  <c r="CF4" i="35"/>
  <c r="TF4" i="35"/>
  <c r="N20" i="35"/>
  <c r="CH20" i="35" s="1"/>
  <c r="TE22" i="35"/>
  <c r="G23" i="35"/>
  <c r="J23" i="35"/>
  <c r="K23" i="35" s="1"/>
  <c r="TD23" i="35"/>
  <c r="TG25" i="35"/>
  <c r="TE4" i="35"/>
  <c r="TG17" i="35"/>
  <c r="TE21" i="35"/>
  <c r="TG21" i="35"/>
  <c r="N17" i="35"/>
  <c r="CH17" i="35" s="1"/>
  <c r="TE20" i="35"/>
  <c r="I22" i="35"/>
  <c r="F23" i="35"/>
  <c r="TE18" i="35"/>
  <c r="TE24" i="35"/>
  <c r="L17" i="35"/>
  <c r="CG17" i="35" s="1"/>
  <c r="TG18" i="35"/>
  <c r="TG24" i="35"/>
  <c r="I4" i="35"/>
  <c r="TD19" i="35"/>
  <c r="TG19" i="35"/>
  <c r="I21" i="35"/>
  <c r="L22" i="35"/>
  <c r="CG22" i="35" s="1"/>
  <c r="TF23" i="35"/>
  <c r="N25" i="35"/>
  <c r="CH25" i="35" s="1"/>
  <c r="L4" i="35"/>
  <c r="CG4" i="35" s="1"/>
  <c r="TE19" i="35"/>
  <c r="G21" i="35"/>
  <c r="N24" i="35"/>
  <c r="O24" i="35" s="1"/>
  <c r="N18" i="35"/>
  <c r="CH18" i="35" s="1"/>
  <c r="CF19" i="35"/>
  <c r="I20" i="35"/>
  <c r="TF24" i="35"/>
  <c r="CF25" i="35"/>
  <c r="F25" i="35"/>
  <c r="TF17" i="35"/>
  <c r="J20" i="35"/>
  <c r="K20" i="35" s="1"/>
  <c r="N21" i="35"/>
  <c r="O21" i="35" s="1"/>
  <c r="CF24" i="35"/>
  <c r="TD25" i="35"/>
  <c r="G19" i="35"/>
  <c r="I17" i="35"/>
  <c r="DJ17" i="35"/>
  <c r="F18" i="35"/>
  <c r="F19" i="35"/>
  <c r="DG19" i="35"/>
  <c r="G18" i="35"/>
  <c r="JS4" i="35"/>
  <c r="RG4" i="35"/>
  <c r="F17" i="35"/>
  <c r="EI17" i="35"/>
  <c r="LW17" i="35"/>
  <c r="BJ18" i="35"/>
  <c r="FK18" i="35"/>
  <c r="MY18" i="35"/>
  <c r="GM19" i="35"/>
  <c r="OA19" i="35"/>
  <c r="HO20" i="35"/>
  <c r="PC20" i="35"/>
  <c r="J21" i="35"/>
  <c r="IQ21" i="35"/>
  <c r="QE21" i="35"/>
  <c r="JS22" i="35"/>
  <c r="RG22" i="35"/>
  <c r="L23" i="35"/>
  <c r="CG23" i="35" s="1"/>
  <c r="DG23" i="35"/>
  <c r="KU23" i="35"/>
  <c r="SI23" i="35"/>
  <c r="F24" i="35"/>
  <c r="EI24" i="35"/>
  <c r="LW24" i="35"/>
  <c r="BJ25" i="35"/>
  <c r="FK25" i="35"/>
  <c r="MY25" i="35"/>
  <c r="I25" i="35"/>
  <c r="I23" i="35"/>
  <c r="K25" i="35"/>
  <c r="L18" i="35"/>
  <c r="CG18" i="35" s="1"/>
  <c r="LW19" i="35"/>
  <c r="OA21" i="35"/>
  <c r="HO22" i="35"/>
  <c r="AN21" i="35"/>
  <c r="HR4" i="35"/>
  <c r="PF4" i="35"/>
  <c r="G17" i="35"/>
  <c r="JV17" i="35"/>
  <c r="RJ17" i="35"/>
  <c r="DJ18" i="35"/>
  <c r="KX18" i="35"/>
  <c r="SL18" i="35"/>
  <c r="I19" i="35"/>
  <c r="AN19" i="35"/>
  <c r="EL19" i="35"/>
  <c r="FN20" i="35"/>
  <c r="NB20" i="35"/>
  <c r="GP21" i="35"/>
  <c r="PF22" i="35"/>
  <c r="IT23" i="35"/>
  <c r="QH23" i="35"/>
  <c r="G24" i="35"/>
  <c r="JV24" i="35"/>
  <c r="RJ24" i="35"/>
  <c r="DJ25" i="35"/>
  <c r="SL25" i="35"/>
  <c r="F4" i="35"/>
  <c r="EI4" i="35"/>
  <c r="LW4" i="35"/>
  <c r="GM17" i="35"/>
  <c r="OA17" i="35"/>
  <c r="HO18" i="35"/>
  <c r="PC18" i="35"/>
  <c r="J19" i="35"/>
  <c r="IQ19" i="35"/>
  <c r="QE19" i="35"/>
  <c r="JS20" i="35"/>
  <c r="RG20" i="35"/>
  <c r="L21" i="35"/>
  <c r="CG21" i="35" s="1"/>
  <c r="DG21" i="35"/>
  <c r="KU21" i="35"/>
  <c r="SI21" i="35"/>
  <c r="F22" i="35"/>
  <c r="EI22" i="35"/>
  <c r="LW22" i="35"/>
  <c r="N23" i="35"/>
  <c r="FK23" i="35"/>
  <c r="MY23" i="35"/>
  <c r="GM24" i="35"/>
  <c r="OA24" i="35"/>
  <c r="HO25" i="35"/>
  <c r="PC25" i="35"/>
  <c r="G4" i="35"/>
  <c r="AN17" i="35"/>
  <c r="G22" i="35"/>
  <c r="AN24" i="35"/>
  <c r="BJ4" i="35"/>
  <c r="J17" i="35"/>
  <c r="L19" i="35"/>
  <c r="CG19" i="35" s="1"/>
  <c r="F20" i="35"/>
  <c r="J24" i="35"/>
  <c r="F21" i="35"/>
  <c r="AN4" i="35"/>
  <c r="G20" i="35"/>
  <c r="AN22" i="35"/>
  <c r="N22" i="35"/>
  <c r="J4" i="35"/>
  <c r="J22" i="35"/>
  <c r="L20" i="35"/>
  <c r="CG20" i="35" s="1"/>
  <c r="AN20" i="35"/>
  <c r="BJ5" i="26"/>
  <c r="TD13" i="26"/>
  <c r="TE13" i="26"/>
  <c r="L7" i="26"/>
  <c r="AN5" i="26"/>
  <c r="AN11" i="26"/>
  <c r="BJ8" i="26"/>
  <c r="AN7" i="26"/>
  <c r="AN6" i="26"/>
  <c r="BJ6" i="26"/>
  <c r="BJ12" i="26"/>
  <c r="BJ7" i="26"/>
  <c r="BJ4" i="26"/>
  <c r="AN8" i="26"/>
  <c r="BJ11" i="26"/>
  <c r="BJ10" i="26"/>
  <c r="L10" i="26"/>
  <c r="L8" i="26"/>
  <c r="L9" i="26"/>
  <c r="L6" i="26"/>
  <c r="AN9" i="26"/>
  <c r="L5" i="26"/>
  <c r="J14" i="26"/>
  <c r="K14" i="26" s="1"/>
  <c r="CF13" i="26"/>
  <c r="L4" i="26"/>
  <c r="BJ13" i="26"/>
  <c r="BJ14" i="26"/>
  <c r="L14" i="26"/>
  <c r="L11" i="26"/>
  <c r="L12" i="26"/>
  <c r="J9" i="26"/>
  <c r="K9" i="26" s="1"/>
  <c r="AN10" i="26"/>
  <c r="L13" i="26"/>
  <c r="CG13" i="26" s="1"/>
  <c r="J6" i="26"/>
  <c r="K6" i="26" s="1"/>
  <c r="J5" i="26"/>
  <c r="K5" i="26" s="1"/>
  <c r="J4" i="26"/>
  <c r="K4" i="26" s="1"/>
  <c r="BJ9" i="26"/>
  <c r="J12" i="26"/>
  <c r="K12" i="26" s="1"/>
  <c r="J11" i="26"/>
  <c r="K11" i="26" s="1"/>
  <c r="J10" i="26"/>
  <c r="K10" i="26" s="1"/>
  <c r="AN4" i="26"/>
  <c r="AN14" i="26"/>
  <c r="J8" i="26"/>
  <c r="K8" i="26" s="1"/>
  <c r="AN13" i="26"/>
  <c r="J7" i="26"/>
  <c r="K7" i="26" s="1"/>
  <c r="AN12" i="26"/>
  <c r="J13" i="26"/>
  <c r="K13" i="26" s="1"/>
  <c r="IA10" i="28"/>
  <c r="JB9" i="24"/>
  <c r="JI9" i="24" s="1"/>
  <c r="PP9" i="24"/>
  <c r="PW9" i="24" s="1"/>
  <c r="GL9" i="24"/>
  <c r="GS9" i="24" s="1"/>
  <c r="BN6" i="24"/>
  <c r="JB5" i="23"/>
  <c r="JI5" i="23" s="1"/>
  <c r="OO5" i="23"/>
  <c r="SF5" i="23"/>
  <c r="SM5" i="23" s="1"/>
  <c r="QX5" i="23"/>
  <c r="RE5" i="23" s="1"/>
  <c r="AU6" i="22"/>
  <c r="AY6" i="22" s="1"/>
  <c r="AU15" i="4"/>
  <c r="CW12" i="4"/>
  <c r="SN12" i="4"/>
  <c r="SU12" i="4" s="1"/>
  <c r="JJ12" i="4"/>
  <c r="JQ12" i="4" s="1"/>
  <c r="ED12" i="4"/>
  <c r="EK12" i="4" s="1"/>
  <c r="HO13" i="26"/>
  <c r="JS13" i="26"/>
  <c r="GM10" i="26"/>
  <c r="OA10" i="26"/>
  <c r="NB13" i="26"/>
  <c r="FN13" i="26"/>
  <c r="SF10" i="28"/>
  <c r="SM10" i="28" s="1"/>
  <c r="TN10" i="28"/>
  <c r="TU10" i="28" s="1"/>
  <c r="CS8" i="28"/>
  <c r="LR10" i="28"/>
  <c r="LY10" i="28" s="1"/>
  <c r="AQ8" i="28"/>
  <c r="MZ10" i="28"/>
  <c r="NG10" i="28" s="1"/>
  <c r="QX10" i="28"/>
  <c r="RE10" i="28" s="1"/>
  <c r="UV9" i="24"/>
  <c r="VC9" i="24" s="1"/>
  <c r="OH9" i="24"/>
  <c r="OO9" i="24" s="1"/>
  <c r="UV5" i="23"/>
  <c r="VC5" i="23" s="1"/>
  <c r="KJ12" i="23"/>
  <c r="KQ12" i="23" s="1"/>
  <c r="WD5" i="23"/>
  <c r="WK5" i="23" s="1"/>
  <c r="LR5" i="23"/>
  <c r="LY5" i="23" s="1"/>
  <c r="TN5" i="23"/>
  <c r="TU5" i="23" s="1"/>
  <c r="KJ5" i="23"/>
  <c r="KQ5" i="23" s="1"/>
  <c r="BR5" i="23"/>
  <c r="PP5" i="23"/>
  <c r="PW5" i="23" s="1"/>
  <c r="AU10" i="22"/>
  <c r="AY10" i="22" s="1"/>
  <c r="AU4" i="22"/>
  <c r="AY4" i="22" s="1"/>
  <c r="BV4" i="22"/>
  <c r="BZ4" i="22" s="1"/>
  <c r="FL12" i="4"/>
  <c r="FS12" i="4" s="1"/>
  <c r="CS5" i="23"/>
  <c r="XK5" i="23"/>
  <c r="I5" i="23"/>
  <c r="XG5" i="23"/>
  <c r="XD5" i="23"/>
  <c r="G5" i="23"/>
  <c r="F5" i="23"/>
  <c r="L5" i="23"/>
  <c r="J5" i="23"/>
  <c r="QX12" i="23"/>
  <c r="RE12" i="23" s="1"/>
  <c r="FD11" i="23"/>
  <c r="FK11" i="23" s="1"/>
  <c r="AM4" i="23"/>
  <c r="AQ4" i="23" s="1"/>
  <c r="AQ12" i="23"/>
  <c r="DV12" i="23"/>
  <c r="EC12" i="23" s="1"/>
  <c r="LR9" i="24"/>
  <c r="LY9" i="24" s="1"/>
  <c r="OA13" i="26"/>
  <c r="JS8" i="26"/>
  <c r="HR13" i="26"/>
  <c r="RJ13" i="26"/>
  <c r="JV13" i="26"/>
  <c r="EL13" i="26"/>
  <c r="MY13" i="26"/>
  <c r="PF13" i="26"/>
  <c r="DG13" i="26"/>
  <c r="EI8" i="26"/>
  <c r="IQ10" i="26"/>
  <c r="JS6" i="26"/>
  <c r="LW8" i="26"/>
  <c r="WK10" i="28"/>
  <c r="JB10" i="28"/>
  <c r="JI10" i="28" s="1"/>
  <c r="UV10" i="28"/>
  <c r="VC10" i="28" s="1"/>
  <c r="OH10" i="28"/>
  <c r="OO10" i="28" s="1"/>
  <c r="XD10" i="28"/>
  <c r="PP8" i="28"/>
  <c r="PW8" i="28" s="1"/>
  <c r="GL8" i="28"/>
  <c r="GS8" i="28" s="1"/>
  <c r="XG10" i="28"/>
  <c r="KJ10" i="28"/>
  <c r="KQ10" i="28" s="1"/>
  <c r="EC10" i="28"/>
  <c r="AQ10" i="28"/>
  <c r="BR9" i="28"/>
  <c r="BR8" i="28"/>
  <c r="FK10" i="28"/>
  <c r="QX8" i="28"/>
  <c r="RE8" i="28" s="1"/>
  <c r="HT8" i="28"/>
  <c r="IA8" i="28" s="1"/>
  <c r="QX9" i="24"/>
  <c r="RE9" i="24" s="1"/>
  <c r="MZ9" i="24"/>
  <c r="NG9" i="24" s="1"/>
  <c r="SF9" i="24"/>
  <c r="SM9" i="24" s="1"/>
  <c r="BR9" i="24"/>
  <c r="AQ7" i="24"/>
  <c r="HT9" i="24"/>
  <c r="IA9" i="24" s="1"/>
  <c r="DV7" i="24"/>
  <c r="EC7" i="24" s="1"/>
  <c r="FD5" i="24"/>
  <c r="FK5" i="24" s="1"/>
  <c r="GL6" i="24"/>
  <c r="GS6" i="24" s="1"/>
  <c r="HT13" i="24"/>
  <c r="IA13" i="24" s="1"/>
  <c r="JB12" i="24"/>
  <c r="JI12" i="24" s="1"/>
  <c r="KJ11" i="24"/>
  <c r="KQ11" i="24" s="1"/>
  <c r="LR10" i="24"/>
  <c r="LY10" i="24" s="1"/>
  <c r="MZ7" i="24"/>
  <c r="NG7" i="24" s="1"/>
  <c r="OH5" i="24"/>
  <c r="OO5" i="24" s="1"/>
  <c r="PP6" i="24"/>
  <c r="PW6" i="24" s="1"/>
  <c r="QX4" i="24"/>
  <c r="RE4" i="24" s="1"/>
  <c r="QX13" i="24"/>
  <c r="RE13" i="24" s="1"/>
  <c r="SF12" i="24"/>
  <c r="SM12" i="24" s="1"/>
  <c r="TN11" i="24"/>
  <c r="TU11" i="24" s="1"/>
  <c r="UV10" i="24"/>
  <c r="VC10" i="24" s="1"/>
  <c r="WD9" i="24"/>
  <c r="WK9" i="24" s="1"/>
  <c r="TN9" i="24"/>
  <c r="TU9" i="24" s="1"/>
  <c r="KJ9" i="24"/>
  <c r="KQ9" i="24" s="1"/>
  <c r="XG9" i="24"/>
  <c r="OH12" i="23"/>
  <c r="OO12" i="23" s="1"/>
  <c r="GL12" i="23"/>
  <c r="GS12" i="23" s="1"/>
  <c r="LR12" i="23"/>
  <c r="LY12" i="23" s="1"/>
  <c r="BR13" i="23"/>
  <c r="AM8" i="23"/>
  <c r="AQ8" i="23" s="1"/>
  <c r="WD12" i="23"/>
  <c r="WK12" i="23" s="1"/>
  <c r="SF12" i="23"/>
  <c r="SM12" i="23" s="1"/>
  <c r="HT12" i="23"/>
  <c r="IA12" i="23" s="1"/>
  <c r="TN12" i="23"/>
  <c r="TU12" i="23" s="1"/>
  <c r="JB12" i="23"/>
  <c r="JI12" i="23" s="1"/>
  <c r="BR6" i="23"/>
  <c r="UV12" i="23"/>
  <c r="VC12" i="23" s="1"/>
  <c r="AQ17" i="23"/>
  <c r="BR18" i="23"/>
  <c r="CS12" i="23"/>
  <c r="AQ14" i="23"/>
  <c r="BN15" i="23"/>
  <c r="BR15" i="23" s="1"/>
  <c r="XD12" i="23"/>
  <c r="SF11" i="23"/>
  <c r="SM11" i="23" s="1"/>
  <c r="MZ12" i="23"/>
  <c r="NG12" i="23" s="1"/>
  <c r="PP12" i="23"/>
  <c r="PW12" i="23" s="1"/>
  <c r="FD12" i="23"/>
  <c r="FK12" i="23" s="1"/>
  <c r="AU12" i="22"/>
  <c r="AY12" i="22" s="1"/>
  <c r="IB5" i="22"/>
  <c r="II5" i="22" s="1"/>
  <c r="IB14" i="22"/>
  <c r="II14" i="22" s="1"/>
  <c r="JJ8" i="22"/>
  <c r="JQ8" i="22" s="1"/>
  <c r="KR7" i="22"/>
  <c r="KY7" i="22" s="1"/>
  <c r="KR12" i="22"/>
  <c r="KY12" i="22" s="1"/>
  <c r="LZ9" i="22"/>
  <c r="MG9" i="22" s="1"/>
  <c r="NH6" i="22"/>
  <c r="NO6" i="22" s="1"/>
  <c r="NH13" i="22"/>
  <c r="NO13" i="22" s="1"/>
  <c r="OP11" i="22"/>
  <c r="OW11" i="22" s="1"/>
  <c r="PX4" i="22"/>
  <c r="QE4" i="22" s="1"/>
  <c r="PX10" i="22"/>
  <c r="QE10" i="22" s="1"/>
  <c r="RF5" i="22"/>
  <c r="RM5" i="22" s="1"/>
  <c r="RF14" i="22"/>
  <c r="RM14" i="22" s="1"/>
  <c r="SN8" i="22"/>
  <c r="SU8" i="22" s="1"/>
  <c r="TV7" i="22"/>
  <c r="UC7" i="22" s="1"/>
  <c r="TV12" i="22"/>
  <c r="UC12" i="22" s="1"/>
  <c r="VD9" i="22"/>
  <c r="VK9" i="22" s="1"/>
  <c r="AU8" i="22"/>
  <c r="AY8" i="22" s="1"/>
  <c r="BV12" i="22"/>
  <c r="BZ12" i="22" s="1"/>
  <c r="AU5" i="22"/>
  <c r="AY5" i="22" s="1"/>
  <c r="BV6" i="22"/>
  <c r="BZ6" i="22" s="1"/>
  <c r="BV8" i="22"/>
  <c r="BZ8" i="22" s="1"/>
  <c r="BV7" i="22"/>
  <c r="BZ7" i="22" s="1"/>
  <c r="ED6" i="4"/>
  <c r="EK6" i="4" s="1"/>
  <c r="ED10" i="4"/>
  <c r="EK10" i="4" s="1"/>
  <c r="ED16" i="4"/>
  <c r="FL6" i="4"/>
  <c r="FL10" i="4"/>
  <c r="FS10" i="4" s="1"/>
  <c r="FL16" i="4"/>
  <c r="FS16" i="4" s="1"/>
  <c r="GT10" i="4"/>
  <c r="HA10" i="4" s="1"/>
  <c r="GT16" i="4"/>
  <c r="HA16" i="4" s="1"/>
  <c r="IB6" i="4"/>
  <c r="IB16" i="4"/>
  <c r="II16" i="4" s="1"/>
  <c r="JJ10" i="4"/>
  <c r="JQ10" i="4" s="1"/>
  <c r="JJ16" i="4"/>
  <c r="JQ16" i="4" s="1"/>
  <c r="KR10" i="4"/>
  <c r="KY10" i="4" s="1"/>
  <c r="KR16" i="4"/>
  <c r="KY16" i="4" s="1"/>
  <c r="LZ6" i="4"/>
  <c r="MG6" i="4" s="1"/>
  <c r="LZ10" i="4"/>
  <c r="MG10" i="4" s="1"/>
  <c r="LZ16" i="4"/>
  <c r="NH6" i="4"/>
  <c r="NH10" i="4"/>
  <c r="NO10" i="4" s="1"/>
  <c r="NH16" i="4"/>
  <c r="OP6" i="4"/>
  <c r="OW6" i="4" s="1"/>
  <c r="OP10" i="4"/>
  <c r="OW10" i="4" s="1"/>
  <c r="OP16" i="4"/>
  <c r="OW16" i="4" s="1"/>
  <c r="PX6" i="4"/>
  <c r="QE6" i="4" s="1"/>
  <c r="PX10" i="4"/>
  <c r="QE10" i="4" s="1"/>
  <c r="PX16" i="4"/>
  <c r="QE16" i="4" s="1"/>
  <c r="RF6" i="4"/>
  <c r="RM6" i="4" s="1"/>
  <c r="RF10" i="4"/>
  <c r="RM10" i="4" s="1"/>
  <c r="RF16" i="4"/>
  <c r="RM16" i="4" s="1"/>
  <c r="SN6" i="4"/>
  <c r="SU6" i="4" s="1"/>
  <c r="SN10" i="4"/>
  <c r="SN16" i="4"/>
  <c r="TV6" i="4"/>
  <c r="TV10" i="4"/>
  <c r="UC10" i="4" s="1"/>
  <c r="TV16" i="4"/>
  <c r="UC16" i="4" s="1"/>
  <c r="VD6" i="4"/>
  <c r="VK6" i="4" s="1"/>
  <c r="VD10" i="4"/>
  <c r="VD16" i="4"/>
  <c r="VK16" i="4" s="1"/>
  <c r="LZ12" i="4"/>
  <c r="MG12" i="4" s="1"/>
  <c r="BV6" i="4"/>
  <c r="BZ6" i="4" s="1"/>
  <c r="SN23" i="4"/>
  <c r="SU23" i="4" s="1"/>
  <c r="JJ23" i="4"/>
  <c r="JQ23" i="4" s="1"/>
  <c r="RF12" i="4"/>
  <c r="RM12" i="4" s="1"/>
  <c r="TV23" i="4"/>
  <c r="UC23" i="4" s="1"/>
  <c r="BV18" i="4"/>
  <c r="BZ18" i="4" s="1"/>
  <c r="OP12" i="4"/>
  <c r="OW12" i="4" s="1"/>
  <c r="AU7" i="4"/>
  <c r="AY7" i="4" s="1"/>
  <c r="AU26" i="4"/>
  <c r="AY26" i="4" s="1"/>
  <c r="BV13" i="4"/>
  <c r="BZ13" i="4" s="1"/>
  <c r="RF23" i="4"/>
  <c r="RM23" i="4" s="1"/>
  <c r="IB23" i="4"/>
  <c r="II23" i="4" s="1"/>
  <c r="BZ23" i="4"/>
  <c r="NH12" i="4"/>
  <c r="NO12" i="4" s="1"/>
  <c r="BV9" i="4"/>
  <c r="BZ9" i="4" s="1"/>
  <c r="KR12" i="4"/>
  <c r="KY12" i="4" s="1"/>
  <c r="AU18" i="4"/>
  <c r="AY18" i="4" s="1"/>
  <c r="BV8" i="4"/>
  <c r="BZ8" i="4" s="1"/>
  <c r="BV21" i="4"/>
  <c r="BZ21" i="4" s="1"/>
  <c r="WL12" i="4"/>
  <c r="WS12" i="4" s="1"/>
  <c r="AU13" i="4"/>
  <c r="AY13" i="4" s="1"/>
  <c r="BV7" i="4"/>
  <c r="BZ7" i="4" s="1"/>
  <c r="PW10" i="28"/>
  <c r="GS10" i="28"/>
  <c r="CS10" i="28"/>
  <c r="XK10" i="28"/>
  <c r="G10" i="28"/>
  <c r="L10" i="28"/>
  <c r="M10" i="28" s="1"/>
  <c r="F10" i="28"/>
  <c r="J10" i="28"/>
  <c r="I10" i="28"/>
  <c r="JB8" i="28"/>
  <c r="JI8" i="28" s="1"/>
  <c r="LR8" i="28"/>
  <c r="LY8" i="28" s="1"/>
  <c r="MZ8" i="28"/>
  <c r="NG8" i="28" s="1"/>
  <c r="FD8" i="28"/>
  <c r="FK8" i="28" s="1"/>
  <c r="WD8" i="28"/>
  <c r="WK8" i="28" s="1"/>
  <c r="UV8" i="28"/>
  <c r="VC8" i="28" s="1"/>
  <c r="TN8" i="28"/>
  <c r="TU8" i="28" s="1"/>
  <c r="SF8" i="28"/>
  <c r="SM8" i="28" s="1"/>
  <c r="OH8" i="28"/>
  <c r="OO8" i="28" s="1"/>
  <c r="KJ8" i="28"/>
  <c r="KQ8" i="28" s="1"/>
  <c r="DV8" i="28"/>
  <c r="EC8" i="28" s="1"/>
  <c r="XK8" i="28"/>
  <c r="XG8" i="28"/>
  <c r="I8" i="28"/>
  <c r="XD8" i="28"/>
  <c r="G8" i="28"/>
  <c r="F8" i="28"/>
  <c r="L8" i="28"/>
  <c r="J8" i="28"/>
  <c r="AQ9" i="28"/>
  <c r="AM5" i="28"/>
  <c r="AQ5" i="28" s="1"/>
  <c r="BN4" i="28"/>
  <c r="BR4" i="28" s="1"/>
  <c r="AM6" i="28"/>
  <c r="AQ6" i="28" s="1"/>
  <c r="XK9" i="24"/>
  <c r="L9" i="24"/>
  <c r="CU9" i="24" s="1"/>
  <c r="CS9" i="24"/>
  <c r="XD9" i="24"/>
  <c r="AQ9" i="24"/>
  <c r="I9" i="24"/>
  <c r="G9" i="24"/>
  <c r="F9" i="24"/>
  <c r="J9" i="24"/>
  <c r="AM12" i="24"/>
  <c r="AQ12" i="24" s="1"/>
  <c r="BN7" i="24"/>
  <c r="BR7" i="24" s="1"/>
  <c r="BN4" i="24"/>
  <c r="BR4" i="24" s="1"/>
  <c r="BN11" i="24"/>
  <c r="BR11" i="24" s="1"/>
  <c r="XG12" i="23"/>
  <c r="BR12" i="23"/>
  <c r="G12" i="23"/>
  <c r="XK12" i="23"/>
  <c r="I12" i="23"/>
  <c r="F12" i="23"/>
  <c r="L12" i="23"/>
  <c r="J12" i="23"/>
  <c r="TN11" i="23"/>
  <c r="TU11" i="23" s="1"/>
  <c r="BN8" i="23"/>
  <c r="BR8" i="23" s="1"/>
  <c r="PP11" i="23"/>
  <c r="PW11" i="23" s="1"/>
  <c r="UV11" i="23"/>
  <c r="VC11" i="23" s="1"/>
  <c r="LR11" i="23"/>
  <c r="LY11" i="23" s="1"/>
  <c r="AM18" i="23"/>
  <c r="AQ18" i="23" s="1"/>
  <c r="BN7" i="23"/>
  <c r="BR7" i="23" s="1"/>
  <c r="WD11" i="23"/>
  <c r="WK11" i="23" s="1"/>
  <c r="MZ11" i="23"/>
  <c r="NG11" i="23" s="1"/>
  <c r="KR6" i="4"/>
  <c r="KY6" i="4" s="1"/>
  <c r="RG13" i="26"/>
  <c r="FK13" i="26"/>
  <c r="RG8" i="26"/>
  <c r="SL13" i="26"/>
  <c r="IQ13" i="26"/>
  <c r="GM13" i="26"/>
  <c r="KX13" i="26"/>
  <c r="PC13" i="26"/>
  <c r="DG8" i="26"/>
  <c r="HO10" i="26"/>
  <c r="KU8" i="26"/>
  <c r="BN5" i="28"/>
  <c r="BR5" i="28" s="1"/>
  <c r="BR7" i="28"/>
  <c r="AM4" i="28"/>
  <c r="AQ4" i="28" s="1"/>
  <c r="AM7" i="28"/>
  <c r="AQ7" i="28" s="1"/>
  <c r="AM11" i="28"/>
  <c r="AQ11" i="28" s="1"/>
  <c r="BN6" i="28"/>
  <c r="BR6" i="28" s="1"/>
  <c r="BR11" i="28"/>
  <c r="AM11" i="24"/>
  <c r="AQ11" i="24" s="1"/>
  <c r="BR13" i="24"/>
  <c r="BN12" i="24"/>
  <c r="BR12" i="24" s="1"/>
  <c r="AM4" i="24"/>
  <c r="AQ4" i="24" s="1"/>
  <c r="AM6" i="24"/>
  <c r="AQ6" i="24" s="1"/>
  <c r="BR6" i="24"/>
  <c r="AQ13" i="24"/>
  <c r="AQ10" i="24"/>
  <c r="AM5" i="24"/>
  <c r="AQ5" i="24" s="1"/>
  <c r="BN5" i="24"/>
  <c r="BR5" i="24" s="1"/>
  <c r="BR10" i="24"/>
  <c r="CS11" i="23"/>
  <c r="AM15" i="23"/>
  <c r="AQ15" i="23" s="1"/>
  <c r="AQ11" i="23"/>
  <c r="BR16" i="23"/>
  <c r="QX11" i="23"/>
  <c r="RE11" i="23" s="1"/>
  <c r="GL11" i="23"/>
  <c r="GS11" i="23" s="1"/>
  <c r="AQ13" i="23"/>
  <c r="AQ7" i="23"/>
  <c r="BR11" i="23"/>
  <c r="AQ9" i="23"/>
  <c r="BN4" i="23"/>
  <c r="BR4" i="23" s="1"/>
  <c r="BR14" i="23"/>
  <c r="JB11" i="23"/>
  <c r="JI11" i="23" s="1"/>
  <c r="AM6" i="23"/>
  <c r="AQ6" i="23" s="1"/>
  <c r="BN10" i="23"/>
  <c r="BR10" i="23" s="1"/>
  <c r="BN9" i="23"/>
  <c r="BR9" i="23" s="1"/>
  <c r="OH11" i="23"/>
  <c r="OO11" i="23" s="1"/>
  <c r="DV11" i="23"/>
  <c r="EC11" i="23" s="1"/>
  <c r="AQ10" i="23"/>
  <c r="AM16" i="23"/>
  <c r="AQ16" i="23" s="1"/>
  <c r="BR17" i="23"/>
  <c r="HT11" i="23"/>
  <c r="IA11" i="23" s="1"/>
  <c r="GT5" i="22"/>
  <c r="HA5" i="22" s="1"/>
  <c r="GT14" i="22"/>
  <c r="HA14" i="22" s="1"/>
  <c r="IB8" i="22"/>
  <c r="II8" i="22" s="1"/>
  <c r="JJ7" i="22"/>
  <c r="JQ7" i="22" s="1"/>
  <c r="JJ12" i="22"/>
  <c r="JQ12" i="22" s="1"/>
  <c r="KR9" i="22"/>
  <c r="KY9" i="22" s="1"/>
  <c r="LZ6" i="22"/>
  <c r="MG6" i="22" s="1"/>
  <c r="LZ13" i="22"/>
  <c r="MG13" i="22" s="1"/>
  <c r="NH11" i="22"/>
  <c r="NO11" i="22" s="1"/>
  <c r="OP4" i="22"/>
  <c r="OW4" i="22" s="1"/>
  <c r="OP10" i="22"/>
  <c r="OW10" i="22" s="1"/>
  <c r="PX5" i="22"/>
  <c r="QE5" i="22" s="1"/>
  <c r="PX14" i="22"/>
  <c r="QE14" i="22" s="1"/>
  <c r="RF8" i="22"/>
  <c r="RM8" i="22" s="1"/>
  <c r="SN7" i="22"/>
  <c r="SU7" i="22" s="1"/>
  <c r="SN12" i="22"/>
  <c r="TV9" i="22"/>
  <c r="UC9" i="22" s="1"/>
  <c r="VD6" i="22"/>
  <c r="VK6" i="22" s="1"/>
  <c r="VD13" i="22"/>
  <c r="VK13" i="22" s="1"/>
  <c r="BV13" i="22"/>
  <c r="BZ13" i="22" s="1"/>
  <c r="ED4" i="22"/>
  <c r="EK4" i="22" s="1"/>
  <c r="ED10" i="22"/>
  <c r="EK10" i="22" s="1"/>
  <c r="FL5" i="22"/>
  <c r="FS5" i="22" s="1"/>
  <c r="FL14" i="22"/>
  <c r="FS14" i="22" s="1"/>
  <c r="IB7" i="22"/>
  <c r="II7" i="22" s="1"/>
  <c r="IB12" i="22"/>
  <c r="II12" i="22" s="1"/>
  <c r="JJ9" i="22"/>
  <c r="JQ9" i="22" s="1"/>
  <c r="KR6" i="22"/>
  <c r="KY6" i="22" s="1"/>
  <c r="KR13" i="22"/>
  <c r="KY13" i="22" s="1"/>
  <c r="LZ11" i="22"/>
  <c r="MG11" i="22" s="1"/>
  <c r="NH4" i="22"/>
  <c r="NO4" i="22" s="1"/>
  <c r="NH10" i="22"/>
  <c r="NO10" i="22" s="1"/>
  <c r="OP5" i="22"/>
  <c r="OW5" i="22" s="1"/>
  <c r="OP14" i="22"/>
  <c r="OW14" i="22" s="1"/>
  <c r="PX8" i="22"/>
  <c r="QE8" i="22" s="1"/>
  <c r="RF7" i="22"/>
  <c r="RM7" i="22" s="1"/>
  <c r="RF12" i="22"/>
  <c r="RM12" i="22" s="1"/>
  <c r="SN9" i="22"/>
  <c r="SU9" i="22" s="1"/>
  <c r="TV6" i="22"/>
  <c r="UC6" i="22" s="1"/>
  <c r="TV13" i="22"/>
  <c r="UC13" i="22" s="1"/>
  <c r="VD11" i="22"/>
  <c r="VK11" i="22" s="1"/>
  <c r="BV9" i="22"/>
  <c r="BZ9" i="22" s="1"/>
  <c r="AU13" i="22"/>
  <c r="AY13" i="22" s="1"/>
  <c r="LZ14" i="22"/>
  <c r="MG14" i="22" s="1"/>
  <c r="AU14" i="22"/>
  <c r="ED9" i="22"/>
  <c r="EK9" i="22" s="1"/>
  <c r="FL6" i="22"/>
  <c r="FS6" i="22" s="1"/>
  <c r="FL13" i="22"/>
  <c r="FS13" i="22" s="1"/>
  <c r="IB4" i="22"/>
  <c r="II4" i="22" s="1"/>
  <c r="IB10" i="22"/>
  <c r="II10" i="22" s="1"/>
  <c r="JJ5" i="22"/>
  <c r="JQ5" i="22" s="1"/>
  <c r="JJ14" i="22"/>
  <c r="JQ14" i="22" s="1"/>
  <c r="KR8" i="22"/>
  <c r="KY8" i="22" s="1"/>
  <c r="LZ7" i="22"/>
  <c r="MG7" i="22" s="1"/>
  <c r="LZ12" i="22"/>
  <c r="MG12" i="22" s="1"/>
  <c r="NH9" i="22"/>
  <c r="NO9" i="22" s="1"/>
  <c r="OP6" i="22"/>
  <c r="OW6" i="22" s="1"/>
  <c r="OP13" i="22"/>
  <c r="OW13" i="22" s="1"/>
  <c r="PX11" i="22"/>
  <c r="RF4" i="22"/>
  <c r="RM4" i="22" s="1"/>
  <c r="RF10" i="22"/>
  <c r="RM10" i="22" s="1"/>
  <c r="SN5" i="22"/>
  <c r="SU5" i="22" s="1"/>
  <c r="SN14" i="22"/>
  <c r="SU14" i="22" s="1"/>
  <c r="TV8" i="22"/>
  <c r="UC8" i="22" s="1"/>
  <c r="VD7" i="22"/>
  <c r="VK7" i="22" s="1"/>
  <c r="VD12" i="22"/>
  <c r="VK12" i="22" s="1"/>
  <c r="GT10" i="22"/>
  <c r="HA10" i="22" s="1"/>
  <c r="AU7" i="22"/>
  <c r="AY7" i="22" s="1"/>
  <c r="ED8" i="22"/>
  <c r="EK8" i="22" s="1"/>
  <c r="FL7" i="22"/>
  <c r="FS7" i="22" s="1"/>
  <c r="FL12" i="22"/>
  <c r="FS12" i="22" s="1"/>
  <c r="IB6" i="22"/>
  <c r="II6" i="22" s="1"/>
  <c r="IB13" i="22"/>
  <c r="II13" i="22" s="1"/>
  <c r="JJ11" i="22"/>
  <c r="JQ11" i="22" s="1"/>
  <c r="KR4" i="22"/>
  <c r="KY4" i="22" s="1"/>
  <c r="KR10" i="22"/>
  <c r="KY10" i="22" s="1"/>
  <c r="LZ5" i="22"/>
  <c r="MG5" i="22" s="1"/>
  <c r="NH8" i="22"/>
  <c r="NO8" i="22" s="1"/>
  <c r="OP7" i="22"/>
  <c r="OW7" i="22" s="1"/>
  <c r="OP12" i="22"/>
  <c r="OW12" i="22" s="1"/>
  <c r="PX9" i="22"/>
  <c r="QE9" i="22" s="1"/>
  <c r="RF6" i="22"/>
  <c r="RM6" i="22" s="1"/>
  <c r="RF13" i="22"/>
  <c r="RM13" i="22" s="1"/>
  <c r="SN11" i="22"/>
  <c r="SU11" i="22" s="1"/>
  <c r="TV4" i="22"/>
  <c r="UC4" i="22" s="1"/>
  <c r="TV10" i="22"/>
  <c r="UC10" i="22" s="1"/>
  <c r="VD5" i="22"/>
  <c r="VK5" i="22" s="1"/>
  <c r="VD14" i="22"/>
  <c r="VK14" i="22" s="1"/>
  <c r="AU9" i="22"/>
  <c r="AY9" i="22" s="1"/>
  <c r="BV5" i="22"/>
  <c r="BZ5" i="22" s="1"/>
  <c r="AY14" i="22"/>
  <c r="AU11" i="22"/>
  <c r="AY11" i="22" s="1"/>
  <c r="GT7" i="22"/>
  <c r="HA7" i="22" s="1"/>
  <c r="GT12" i="22"/>
  <c r="HA12" i="22" s="1"/>
  <c r="IB9" i="22"/>
  <c r="II9" i="22" s="1"/>
  <c r="JJ6" i="22"/>
  <c r="JQ6" i="22" s="1"/>
  <c r="JJ13" i="22"/>
  <c r="JQ13" i="22" s="1"/>
  <c r="KR11" i="22"/>
  <c r="KY11" i="22" s="1"/>
  <c r="LZ4" i="22"/>
  <c r="MG4" i="22" s="1"/>
  <c r="LZ10" i="22"/>
  <c r="MG10" i="22" s="1"/>
  <c r="NH5" i="22"/>
  <c r="NO5" i="22" s="1"/>
  <c r="NH14" i="22"/>
  <c r="NO14" i="22" s="1"/>
  <c r="OP8" i="22"/>
  <c r="OW8" i="22" s="1"/>
  <c r="PX7" i="22"/>
  <c r="QE7" i="22" s="1"/>
  <c r="PX12" i="22"/>
  <c r="QE12" i="22" s="1"/>
  <c r="RF9" i="22"/>
  <c r="RM9" i="22" s="1"/>
  <c r="SN6" i="22"/>
  <c r="SU6" i="22" s="1"/>
  <c r="SN13" i="22"/>
  <c r="SU13" i="22" s="1"/>
  <c r="TV11" i="22"/>
  <c r="UC11" i="22" s="1"/>
  <c r="VD4" i="22"/>
  <c r="VK4" i="22" s="1"/>
  <c r="VD10" i="22"/>
  <c r="VK10" i="22" s="1"/>
  <c r="BV10" i="22"/>
  <c r="BZ10" i="22" s="1"/>
  <c r="BZ14" i="22"/>
  <c r="BV11" i="22"/>
  <c r="BZ11" i="22" s="1"/>
  <c r="IB12" i="4"/>
  <c r="II12" i="4" s="1"/>
  <c r="BV12" i="4"/>
  <c r="BZ12" i="4" s="1"/>
  <c r="VD12" i="4"/>
  <c r="VK12" i="4" s="1"/>
  <c r="OP23" i="4"/>
  <c r="OW23" i="4" s="1"/>
  <c r="FL23" i="4"/>
  <c r="FS23" i="4" s="1"/>
  <c r="BV20" i="4"/>
  <c r="BZ20" i="4" s="1"/>
  <c r="CW23" i="4"/>
  <c r="DA23" i="4" s="1"/>
  <c r="TV12" i="4"/>
  <c r="UC12" i="4" s="1"/>
  <c r="GT12" i="4"/>
  <c r="HA12" i="4" s="1"/>
  <c r="AU19" i="4"/>
  <c r="AY19" i="4" s="1"/>
  <c r="BZ26" i="4"/>
  <c r="BZ22" i="4"/>
  <c r="BV10" i="4"/>
  <c r="BZ10" i="4" s="1"/>
  <c r="BV4" i="4"/>
  <c r="BZ4" i="4" s="1"/>
  <c r="AU8" i="4"/>
  <c r="AY8" i="4" s="1"/>
  <c r="AU21" i="4"/>
  <c r="AY21" i="4" s="1"/>
  <c r="BV16" i="4"/>
  <c r="BZ16" i="4" s="1"/>
  <c r="PX12" i="4"/>
  <c r="QE12" i="4" s="1"/>
  <c r="TF13" i="26"/>
  <c r="SI13" i="26"/>
  <c r="QE13" i="26"/>
  <c r="LZ13" i="26"/>
  <c r="KU13" i="26"/>
  <c r="DJ13" i="26"/>
  <c r="N13" i="26"/>
  <c r="O13" i="26" s="1"/>
  <c r="LW13" i="26"/>
  <c r="EI13" i="26"/>
  <c r="TG13" i="26"/>
  <c r="QH13" i="26"/>
  <c r="IT13" i="26"/>
  <c r="OD13" i="26"/>
  <c r="GP13" i="26"/>
  <c r="DA12" i="4"/>
  <c r="XL12" i="4"/>
  <c r="AU12" i="4"/>
  <c r="AY12" i="4" s="1"/>
  <c r="XS12" i="4"/>
  <c r="XO12" i="4"/>
  <c r="P12" i="4"/>
  <c r="Q12" i="4" s="1"/>
  <c r="R12" i="4"/>
  <c r="S12" i="4" s="1"/>
  <c r="N12" i="4"/>
  <c r="J12" i="4"/>
  <c r="I12" i="4"/>
  <c r="G12" i="4"/>
  <c r="L12" i="4"/>
  <c r="M12" i="4" s="1"/>
  <c r="T12" i="4"/>
  <c r="U12" i="4" s="1"/>
  <c r="F12" i="4"/>
  <c r="AU14" i="4"/>
  <c r="AY14" i="4" s="1"/>
  <c r="BV11" i="4"/>
  <c r="BZ11" i="4" s="1"/>
  <c r="BZ25" i="4"/>
  <c r="BV5" i="4"/>
  <c r="BZ5" i="4" s="1"/>
  <c r="ED19" i="4"/>
  <c r="EK19" i="4" s="1"/>
  <c r="ED13" i="4"/>
  <c r="EK13" i="4" s="1"/>
  <c r="ED26" i="4"/>
  <c r="EK26" i="4" s="1"/>
  <c r="FL19" i="4"/>
  <c r="FS19" i="4" s="1"/>
  <c r="FL13" i="4"/>
  <c r="FS13" i="4" s="1"/>
  <c r="FL26" i="4"/>
  <c r="FS26" i="4" s="1"/>
  <c r="GT19" i="4"/>
  <c r="HA19" i="4" s="1"/>
  <c r="GT13" i="4"/>
  <c r="HA13" i="4" s="1"/>
  <c r="GT26" i="4"/>
  <c r="HA26" i="4" s="1"/>
  <c r="IB19" i="4"/>
  <c r="II19" i="4" s="1"/>
  <c r="IB13" i="4"/>
  <c r="II13" i="4" s="1"/>
  <c r="IB26" i="4"/>
  <c r="II26" i="4" s="1"/>
  <c r="JJ19" i="4"/>
  <c r="JQ19" i="4" s="1"/>
  <c r="JJ13" i="4"/>
  <c r="JQ13" i="4" s="1"/>
  <c r="JJ26" i="4"/>
  <c r="JQ26" i="4" s="1"/>
  <c r="KR19" i="4"/>
  <c r="KY19" i="4" s="1"/>
  <c r="KR13" i="4"/>
  <c r="KY13" i="4" s="1"/>
  <c r="KR26" i="4"/>
  <c r="KY26" i="4" s="1"/>
  <c r="LZ19" i="4"/>
  <c r="MG19" i="4" s="1"/>
  <c r="LZ13" i="4"/>
  <c r="MG13" i="4" s="1"/>
  <c r="LZ26" i="4"/>
  <c r="MG26" i="4" s="1"/>
  <c r="NH19" i="4"/>
  <c r="NO19" i="4" s="1"/>
  <c r="NH13" i="4"/>
  <c r="NO13" i="4" s="1"/>
  <c r="NH26" i="4"/>
  <c r="NO26" i="4" s="1"/>
  <c r="OP19" i="4"/>
  <c r="OW19" i="4" s="1"/>
  <c r="OP13" i="4"/>
  <c r="OW13" i="4" s="1"/>
  <c r="OP26" i="4"/>
  <c r="OW26" i="4" s="1"/>
  <c r="PX19" i="4"/>
  <c r="QE19" i="4" s="1"/>
  <c r="PX13" i="4"/>
  <c r="QE13" i="4" s="1"/>
  <c r="PX26" i="4"/>
  <c r="QE26" i="4" s="1"/>
  <c r="RF19" i="4"/>
  <c r="RM19" i="4" s="1"/>
  <c r="RF13" i="4"/>
  <c r="RM13" i="4" s="1"/>
  <c r="RF26" i="4"/>
  <c r="RM26" i="4" s="1"/>
  <c r="SN19" i="4"/>
  <c r="SU19" i="4" s="1"/>
  <c r="SN13" i="4"/>
  <c r="SU13" i="4" s="1"/>
  <c r="SN26" i="4"/>
  <c r="SU26" i="4" s="1"/>
  <c r="TV19" i="4"/>
  <c r="UC19" i="4" s="1"/>
  <c r="TV13" i="4"/>
  <c r="UC13" i="4" s="1"/>
  <c r="TV26" i="4"/>
  <c r="UC26" i="4" s="1"/>
  <c r="VD19" i="4"/>
  <c r="VK19" i="4" s="1"/>
  <c r="VD13" i="4"/>
  <c r="VK13" i="4" s="1"/>
  <c r="VD26" i="4"/>
  <c r="VK26" i="4" s="1"/>
  <c r="AU4" i="4"/>
  <c r="AY4" i="4" s="1"/>
  <c r="AU16" i="4"/>
  <c r="AY16" i="4" s="1"/>
  <c r="VD23" i="4"/>
  <c r="VK23" i="4" s="1"/>
  <c r="PX23" i="4"/>
  <c r="QE23" i="4" s="1"/>
  <c r="LZ23" i="4"/>
  <c r="MG23" i="4" s="1"/>
  <c r="KR23" i="4"/>
  <c r="KY23" i="4" s="1"/>
  <c r="GT23" i="4"/>
  <c r="HA23" i="4" s="1"/>
  <c r="EK23" i="4"/>
  <c r="XS23" i="4"/>
  <c r="XO23" i="4"/>
  <c r="P23" i="4"/>
  <c r="Q23" i="4" s="1"/>
  <c r="N23" i="4"/>
  <c r="O23" i="4" s="1"/>
  <c r="XL23" i="4"/>
  <c r="AY23" i="4"/>
  <c r="R23" i="4"/>
  <c r="S23" i="4" s="1"/>
  <c r="L23" i="4"/>
  <c r="M23" i="4" s="1"/>
  <c r="J23" i="4"/>
  <c r="I23" i="4"/>
  <c r="G23" i="4"/>
  <c r="T23" i="4"/>
  <c r="U23" i="4" s="1"/>
  <c r="F23" i="4"/>
  <c r="AU9" i="4"/>
  <c r="AY9" i="4" s="1"/>
  <c r="BV19" i="4"/>
  <c r="BZ19" i="4" s="1"/>
  <c r="AU10" i="4"/>
  <c r="AY10" i="4" s="1"/>
  <c r="AU11" i="4"/>
  <c r="AY11" i="4" s="1"/>
  <c r="BV15" i="4"/>
  <c r="BZ15" i="4" s="1"/>
  <c r="AU22" i="4"/>
  <c r="AY22" i="4" s="1"/>
  <c r="AY15" i="4"/>
  <c r="AU25" i="4"/>
  <c r="AY25" i="4" s="1"/>
  <c r="AU6" i="4"/>
  <c r="AY6" i="4" s="1"/>
  <c r="AU24" i="4"/>
  <c r="AY24" i="4" s="1"/>
  <c r="BV14" i="4"/>
  <c r="BZ14" i="4" s="1"/>
  <c r="BV17" i="4"/>
  <c r="BZ17" i="4" s="1"/>
  <c r="BZ24" i="4"/>
  <c r="AU5" i="4"/>
  <c r="AY5" i="4" s="1"/>
  <c r="AU20" i="4"/>
  <c r="AY20" i="4" s="1"/>
  <c r="AU17" i="4"/>
  <c r="AY17" i="4" s="1"/>
  <c r="HO8" i="26"/>
  <c r="LW10" i="26"/>
  <c r="PC8" i="26"/>
  <c r="DV12" i="24"/>
  <c r="EC12" i="24" s="1"/>
  <c r="FD11" i="24"/>
  <c r="FK11" i="24" s="1"/>
  <c r="GL10" i="24"/>
  <c r="GS10" i="24" s="1"/>
  <c r="HT7" i="24"/>
  <c r="IA7" i="24" s="1"/>
  <c r="JB5" i="24"/>
  <c r="JI5" i="24" s="1"/>
  <c r="KJ6" i="24"/>
  <c r="KQ6" i="24" s="1"/>
  <c r="LR4" i="24"/>
  <c r="LY4" i="24" s="1"/>
  <c r="LR13" i="24"/>
  <c r="LY13" i="24" s="1"/>
  <c r="MZ12" i="24"/>
  <c r="NG12" i="24" s="1"/>
  <c r="OH11" i="24"/>
  <c r="OO11" i="24" s="1"/>
  <c r="PP10" i="24"/>
  <c r="PW10" i="24" s="1"/>
  <c r="QX7" i="24"/>
  <c r="RE7" i="24" s="1"/>
  <c r="SF5" i="24"/>
  <c r="SM5" i="24" s="1"/>
  <c r="TN6" i="24"/>
  <c r="TU6" i="24" s="1"/>
  <c r="UV4" i="24"/>
  <c r="VC4" i="24" s="1"/>
  <c r="UV13" i="24"/>
  <c r="VC13" i="24" s="1"/>
  <c r="GL6" i="23"/>
  <c r="GS6" i="23" s="1"/>
  <c r="GL16" i="23"/>
  <c r="GS16" i="23" s="1"/>
  <c r="HT8" i="23"/>
  <c r="IA8" i="23" s="1"/>
  <c r="HT18" i="23"/>
  <c r="IA18" i="23" s="1"/>
  <c r="JB10" i="23"/>
  <c r="JI10" i="23" s="1"/>
  <c r="KJ4" i="23"/>
  <c r="KQ4" i="23" s="1"/>
  <c r="KJ15" i="23"/>
  <c r="KQ15" i="23" s="1"/>
  <c r="LR7" i="23"/>
  <c r="LY7" i="23" s="1"/>
  <c r="LR17" i="23"/>
  <c r="LY17" i="23" s="1"/>
  <c r="PP6" i="23"/>
  <c r="PW6" i="23" s="1"/>
  <c r="PP16" i="23"/>
  <c r="PW16" i="23" s="1"/>
  <c r="QX8" i="23"/>
  <c r="RE8" i="23" s="1"/>
  <c r="QX18" i="23"/>
  <c r="RE18" i="23" s="1"/>
  <c r="SF10" i="23"/>
  <c r="SM10" i="23" s="1"/>
  <c r="TN4" i="23"/>
  <c r="TU4" i="23" s="1"/>
  <c r="TN15" i="23"/>
  <c r="TU15" i="23" s="1"/>
  <c r="UV7" i="23"/>
  <c r="VC7" i="23" s="1"/>
  <c r="UV17" i="23"/>
  <c r="VC17" i="23" s="1"/>
  <c r="DV8" i="23"/>
  <c r="EC8" i="23" s="1"/>
  <c r="DV18" i="23"/>
  <c r="EC18" i="23" s="1"/>
  <c r="FD10" i="23"/>
  <c r="FK10" i="23" s="1"/>
  <c r="HT7" i="23"/>
  <c r="IA7" i="23" s="1"/>
  <c r="HT17" i="23"/>
  <c r="IA17" i="23" s="1"/>
  <c r="KJ14" i="23"/>
  <c r="KQ14" i="23" s="1"/>
  <c r="KJ13" i="23"/>
  <c r="KQ13" i="23" s="1"/>
  <c r="LR6" i="23"/>
  <c r="LY6" i="23" s="1"/>
  <c r="LR16" i="23"/>
  <c r="LY16" i="23" s="1"/>
  <c r="MZ8" i="23"/>
  <c r="NG8" i="23" s="1"/>
  <c r="MZ18" i="23"/>
  <c r="NG18" i="23" s="1"/>
  <c r="OH10" i="23"/>
  <c r="OO10" i="23" s="1"/>
  <c r="QX7" i="23"/>
  <c r="RE7" i="23" s="1"/>
  <c r="QX17" i="23"/>
  <c r="RE17" i="23" s="1"/>
  <c r="TN14" i="23"/>
  <c r="TU14" i="23" s="1"/>
  <c r="TN13" i="23"/>
  <c r="TU13" i="23" s="1"/>
  <c r="UV6" i="23"/>
  <c r="VC6" i="23" s="1"/>
  <c r="UV16" i="23"/>
  <c r="VC16" i="23" s="1"/>
  <c r="GT9" i="22"/>
  <c r="HA9" i="22" s="1"/>
  <c r="GT11" i="22"/>
  <c r="HA11" i="22" s="1"/>
  <c r="GT8" i="22"/>
  <c r="HA8" i="22" s="1"/>
  <c r="ED7" i="22"/>
  <c r="EK7" i="22" s="1"/>
  <c r="ED12" i="22"/>
  <c r="EK12" i="22" s="1"/>
  <c r="FL9" i="22"/>
  <c r="FS9" i="22" s="1"/>
  <c r="GT6" i="22"/>
  <c r="HA6" i="22" s="1"/>
  <c r="GT13" i="22"/>
  <c r="HA13" i="22" s="1"/>
  <c r="ED6" i="22"/>
  <c r="EK6" i="22" s="1"/>
  <c r="ED13" i="22"/>
  <c r="EK13" i="22" s="1"/>
  <c r="FL11" i="22"/>
  <c r="FS11" i="22" s="1"/>
  <c r="GT4" i="22"/>
  <c r="HA4" i="22" s="1"/>
  <c r="QE11" i="22"/>
  <c r="SU12" i="22"/>
  <c r="ED11" i="22"/>
  <c r="EK11" i="22" s="1"/>
  <c r="FL4" i="22"/>
  <c r="FS4" i="22" s="1"/>
  <c r="FL10" i="22"/>
  <c r="FS10" i="22" s="1"/>
  <c r="IB11" i="22"/>
  <c r="II11" i="22" s="1"/>
  <c r="JJ4" i="22"/>
  <c r="JQ4" i="22" s="1"/>
  <c r="JJ10" i="22"/>
  <c r="JQ10" i="22" s="1"/>
  <c r="KR5" i="22"/>
  <c r="KY5" i="22" s="1"/>
  <c r="KR14" i="22"/>
  <c r="KY14" i="22" s="1"/>
  <c r="LZ8" i="22"/>
  <c r="MG8" i="22" s="1"/>
  <c r="NH7" i="22"/>
  <c r="NO7" i="22" s="1"/>
  <c r="NH12" i="22"/>
  <c r="NO12" i="22" s="1"/>
  <c r="OP9" i="22"/>
  <c r="OW9" i="22" s="1"/>
  <c r="PX6" i="22"/>
  <c r="QE6" i="22" s="1"/>
  <c r="PX13" i="22"/>
  <c r="QE13" i="22" s="1"/>
  <c r="RF11" i="22"/>
  <c r="RM11" i="22" s="1"/>
  <c r="SN4" i="22"/>
  <c r="SU4" i="22" s="1"/>
  <c r="SN10" i="22"/>
  <c r="SU10" i="22" s="1"/>
  <c r="TV5" i="22"/>
  <c r="UC5" i="22" s="1"/>
  <c r="TV14" i="22"/>
  <c r="UC14" i="22" s="1"/>
  <c r="VD8" i="22"/>
  <c r="VK8" i="22" s="1"/>
  <c r="ED5" i="22"/>
  <c r="EK5" i="22" s="1"/>
  <c r="ED14" i="22"/>
  <c r="EK14" i="22" s="1"/>
  <c r="FL8" i="22"/>
  <c r="FS8" i="22" s="1"/>
  <c r="ED8" i="4"/>
  <c r="EK8" i="4" s="1"/>
  <c r="ED18" i="4"/>
  <c r="EK18" i="4" s="1"/>
  <c r="ED24" i="4"/>
  <c r="EK24" i="4" s="1"/>
  <c r="FL8" i="4"/>
  <c r="FS8" i="4" s="1"/>
  <c r="FL24" i="4"/>
  <c r="FS24" i="4" s="1"/>
  <c r="GT8" i="4"/>
  <c r="HA8" i="4" s="1"/>
  <c r="GT24" i="4"/>
  <c r="HA24" i="4" s="1"/>
  <c r="IB8" i="4"/>
  <c r="II8" i="4" s="1"/>
  <c r="IB18" i="4"/>
  <c r="II18" i="4" s="1"/>
  <c r="IB24" i="4"/>
  <c r="II24" i="4" s="1"/>
  <c r="JJ8" i="4"/>
  <c r="JQ8" i="4" s="1"/>
  <c r="JJ18" i="4"/>
  <c r="JQ18" i="4" s="1"/>
  <c r="JJ24" i="4"/>
  <c r="JQ24" i="4" s="1"/>
  <c r="KR8" i="4"/>
  <c r="KY8" i="4" s="1"/>
  <c r="LZ18" i="4"/>
  <c r="MG18" i="4" s="1"/>
  <c r="LZ24" i="4"/>
  <c r="MG24" i="4" s="1"/>
  <c r="NH18" i="4"/>
  <c r="NO18" i="4" s="1"/>
  <c r="SN18" i="4"/>
  <c r="SU18" i="4" s="1"/>
  <c r="SN24" i="4"/>
  <c r="SU24" i="4" s="1"/>
  <c r="TV8" i="4"/>
  <c r="UC8" i="4" s="1"/>
  <c r="TV18" i="4"/>
  <c r="UC18" i="4" s="1"/>
  <c r="TV24" i="4"/>
  <c r="UC24" i="4" s="1"/>
  <c r="VD8" i="4"/>
  <c r="VK8" i="4" s="1"/>
  <c r="VD18" i="4"/>
  <c r="VK18" i="4" s="1"/>
  <c r="EL9" i="26"/>
  <c r="FN7" i="26"/>
  <c r="FN14" i="26"/>
  <c r="HR6" i="26"/>
  <c r="IT4" i="26"/>
  <c r="IT11" i="26"/>
  <c r="LZ9" i="26"/>
  <c r="QH4" i="26"/>
  <c r="QH11" i="26"/>
  <c r="DG10" i="26"/>
  <c r="EL6" i="26"/>
  <c r="FN4" i="26"/>
  <c r="FN11" i="26"/>
  <c r="GM8" i="26"/>
  <c r="IT9" i="26"/>
  <c r="JV7" i="26"/>
  <c r="KU10" i="26"/>
  <c r="OA8" i="26"/>
  <c r="QH9" i="26"/>
  <c r="RJ7" i="26"/>
  <c r="RJ14" i="26"/>
  <c r="DV10" i="24"/>
  <c r="EC10" i="24" s="1"/>
  <c r="FD7" i="24"/>
  <c r="FK7" i="24" s="1"/>
  <c r="HT6" i="24"/>
  <c r="IA6" i="24" s="1"/>
  <c r="JB4" i="24"/>
  <c r="JI4" i="24" s="1"/>
  <c r="JB13" i="24"/>
  <c r="JI13" i="24" s="1"/>
  <c r="KJ12" i="24"/>
  <c r="KQ12" i="24" s="1"/>
  <c r="LR11" i="24"/>
  <c r="LY11" i="24" s="1"/>
  <c r="MZ10" i="24"/>
  <c r="NG10" i="24" s="1"/>
  <c r="OH7" i="24"/>
  <c r="OO7" i="24" s="1"/>
  <c r="PP5" i="24"/>
  <c r="PW5" i="24" s="1"/>
  <c r="QX6" i="24"/>
  <c r="RE6" i="24" s="1"/>
  <c r="SF4" i="24"/>
  <c r="SM4" i="24" s="1"/>
  <c r="SF13" i="24"/>
  <c r="SM13" i="24" s="1"/>
  <c r="TN12" i="24"/>
  <c r="TU12" i="24" s="1"/>
  <c r="UV11" i="24"/>
  <c r="VC11" i="24" s="1"/>
  <c r="KJ11" i="23"/>
  <c r="KQ11" i="23" s="1"/>
  <c r="DV7" i="23"/>
  <c r="EC7" i="23" s="1"/>
  <c r="DV17" i="23"/>
  <c r="EC17" i="23" s="1"/>
  <c r="GL14" i="23"/>
  <c r="GS14" i="23" s="1"/>
  <c r="GL13" i="23"/>
  <c r="GS13" i="23" s="1"/>
  <c r="JB8" i="23"/>
  <c r="JI8" i="23" s="1"/>
  <c r="JB18" i="23"/>
  <c r="JI18" i="23" s="1"/>
  <c r="KJ10" i="23"/>
  <c r="KQ10" i="23" s="1"/>
  <c r="LR4" i="23"/>
  <c r="LY4" i="23" s="1"/>
  <c r="LR15" i="23"/>
  <c r="LY15" i="23" s="1"/>
  <c r="MZ7" i="23"/>
  <c r="NG7" i="23" s="1"/>
  <c r="MZ17" i="23"/>
  <c r="NG17" i="23" s="1"/>
  <c r="PP14" i="23"/>
  <c r="PW14" i="23" s="1"/>
  <c r="PP13" i="23"/>
  <c r="PW13" i="23" s="1"/>
  <c r="SF8" i="23"/>
  <c r="SM8" i="23" s="1"/>
  <c r="SF18" i="23"/>
  <c r="SM18" i="23" s="1"/>
  <c r="TN10" i="23"/>
  <c r="TU10" i="23" s="1"/>
  <c r="UV4" i="23"/>
  <c r="VC4" i="23" s="1"/>
  <c r="UV15" i="23"/>
  <c r="VC15" i="23" s="1"/>
  <c r="XD11" i="23"/>
  <c r="FL18" i="4"/>
  <c r="FS18" i="4" s="1"/>
  <c r="KR18" i="4"/>
  <c r="KY18" i="4" s="1"/>
  <c r="KR24" i="4"/>
  <c r="KY24" i="4" s="1"/>
  <c r="LZ8" i="4"/>
  <c r="MG8" i="4" s="1"/>
  <c r="NH8" i="4"/>
  <c r="NO8" i="4" s="1"/>
  <c r="NH24" i="4"/>
  <c r="NO24" i="4" s="1"/>
  <c r="OP8" i="4"/>
  <c r="OW8" i="4" s="1"/>
  <c r="OP18" i="4"/>
  <c r="OW18" i="4" s="1"/>
  <c r="OP24" i="4"/>
  <c r="OW24" i="4" s="1"/>
  <c r="PX8" i="4"/>
  <c r="QE8" i="4" s="1"/>
  <c r="PX18" i="4"/>
  <c r="QE18" i="4" s="1"/>
  <c r="PX24" i="4"/>
  <c r="QE24" i="4" s="1"/>
  <c r="RF8" i="4"/>
  <c r="RM8" i="4" s="1"/>
  <c r="RF18" i="4"/>
  <c r="RM18" i="4" s="1"/>
  <c r="RF24" i="4"/>
  <c r="RM24" i="4" s="1"/>
  <c r="SN8" i="4"/>
  <c r="SU8" i="4" s="1"/>
  <c r="GT18" i="4"/>
  <c r="HA18" i="4" s="1"/>
  <c r="HT4" i="24"/>
  <c r="IA4" i="24" s="1"/>
  <c r="XG11" i="23"/>
  <c r="J11" i="23"/>
  <c r="K11" i="23" s="1"/>
  <c r="XK11" i="23"/>
  <c r="G11" i="23"/>
  <c r="F11" i="23"/>
  <c r="L11" i="23"/>
  <c r="I11" i="23"/>
  <c r="JJ6" i="4"/>
  <c r="JQ6" i="4" s="1"/>
  <c r="FN9" i="26"/>
  <c r="GP7" i="26"/>
  <c r="GP14" i="26"/>
  <c r="FN6" i="26"/>
  <c r="KX7" i="26"/>
  <c r="KX14" i="26"/>
  <c r="NB6" i="26"/>
  <c r="OD11" i="26"/>
  <c r="RJ9" i="26"/>
  <c r="DV5" i="24"/>
  <c r="EC5" i="24" s="1"/>
  <c r="FD6" i="24"/>
  <c r="FK6" i="24" s="1"/>
  <c r="GL4" i="24"/>
  <c r="GS4" i="24" s="1"/>
  <c r="GL13" i="24"/>
  <c r="GS13" i="24" s="1"/>
  <c r="HT12" i="24"/>
  <c r="IA12" i="24" s="1"/>
  <c r="JB11" i="24"/>
  <c r="JI11" i="24" s="1"/>
  <c r="KJ10" i="24"/>
  <c r="KQ10" i="24" s="1"/>
  <c r="LR7" i="24"/>
  <c r="LY7" i="24" s="1"/>
  <c r="MZ5" i="24"/>
  <c r="NG5" i="24" s="1"/>
  <c r="OH6" i="24"/>
  <c r="OO6" i="24" s="1"/>
  <c r="PP4" i="24"/>
  <c r="PW4" i="24" s="1"/>
  <c r="PP13" i="24"/>
  <c r="PW13" i="24" s="1"/>
  <c r="QX12" i="24"/>
  <c r="RE12" i="24" s="1"/>
  <c r="SF11" i="24"/>
  <c r="SM11" i="24" s="1"/>
  <c r="TN10" i="24"/>
  <c r="TU10" i="24" s="1"/>
  <c r="UV7" i="24"/>
  <c r="VC7" i="24" s="1"/>
  <c r="DV6" i="24"/>
  <c r="EC6" i="24" s="1"/>
  <c r="FD4" i="24"/>
  <c r="FK4" i="24" s="1"/>
  <c r="FD13" i="24"/>
  <c r="FK13" i="24" s="1"/>
  <c r="GL12" i="24"/>
  <c r="GS12" i="24" s="1"/>
  <c r="HT11" i="24"/>
  <c r="IA11" i="24" s="1"/>
  <c r="JB10" i="24"/>
  <c r="JI10" i="24" s="1"/>
  <c r="KJ7" i="24"/>
  <c r="KQ7" i="24" s="1"/>
  <c r="LR5" i="24"/>
  <c r="LY5" i="24" s="1"/>
  <c r="MZ6" i="24"/>
  <c r="NG6" i="24" s="1"/>
  <c r="OH4" i="24"/>
  <c r="OO4" i="24" s="1"/>
  <c r="OH13" i="24"/>
  <c r="OO13" i="24" s="1"/>
  <c r="PP12" i="24"/>
  <c r="PW12" i="24" s="1"/>
  <c r="QX11" i="24"/>
  <c r="RE11" i="24" s="1"/>
  <c r="SF10" i="24"/>
  <c r="SM10" i="24" s="1"/>
  <c r="TN7" i="24"/>
  <c r="TU7" i="24" s="1"/>
  <c r="UV5" i="24"/>
  <c r="VC5" i="24" s="1"/>
  <c r="DV6" i="23"/>
  <c r="EC6" i="23" s="1"/>
  <c r="DV16" i="23"/>
  <c r="EC16" i="23" s="1"/>
  <c r="FD8" i="23"/>
  <c r="FK8" i="23" s="1"/>
  <c r="FD18" i="23"/>
  <c r="FK18" i="23" s="1"/>
  <c r="GL10" i="23"/>
  <c r="GS10" i="23" s="1"/>
  <c r="HT4" i="23"/>
  <c r="IA4" i="23" s="1"/>
  <c r="HT15" i="23"/>
  <c r="IA15" i="23" s="1"/>
  <c r="JB17" i="23"/>
  <c r="JI17" i="23" s="1"/>
  <c r="LR14" i="23"/>
  <c r="LY14" i="23" s="1"/>
  <c r="LR13" i="23"/>
  <c r="LY13" i="23" s="1"/>
  <c r="MZ6" i="23"/>
  <c r="NG6" i="23" s="1"/>
  <c r="MZ16" i="23"/>
  <c r="NG16" i="23" s="1"/>
  <c r="OH8" i="23"/>
  <c r="OO8" i="23" s="1"/>
  <c r="OH18" i="23"/>
  <c r="OO18" i="23" s="1"/>
  <c r="PP10" i="23"/>
  <c r="PW10" i="23" s="1"/>
  <c r="QX4" i="23"/>
  <c r="RE4" i="23" s="1"/>
  <c r="QX15" i="23"/>
  <c r="RE15" i="23" s="1"/>
  <c r="SF17" i="23"/>
  <c r="SM17" i="23" s="1"/>
  <c r="UV14" i="23"/>
  <c r="VC14" i="23" s="1"/>
  <c r="UV13" i="23"/>
  <c r="VC13" i="23" s="1"/>
  <c r="DV4" i="23"/>
  <c r="EC4" i="23" s="1"/>
  <c r="DV15" i="23"/>
  <c r="EC15" i="23" s="1"/>
  <c r="FD7" i="23"/>
  <c r="FK7" i="23" s="1"/>
  <c r="FD17" i="23"/>
  <c r="FK17" i="23" s="1"/>
  <c r="HT14" i="23"/>
  <c r="IA14" i="23" s="1"/>
  <c r="HT13" i="23"/>
  <c r="IA13" i="23" s="1"/>
  <c r="JB6" i="23"/>
  <c r="JI6" i="23" s="1"/>
  <c r="JB16" i="23"/>
  <c r="JI16" i="23" s="1"/>
  <c r="KJ18" i="23"/>
  <c r="KQ18" i="23" s="1"/>
  <c r="LR10" i="23"/>
  <c r="LY10" i="23" s="1"/>
  <c r="MZ4" i="23"/>
  <c r="NG4" i="23" s="1"/>
  <c r="MZ15" i="23"/>
  <c r="NG15" i="23" s="1"/>
  <c r="OH7" i="23"/>
  <c r="OO7" i="23" s="1"/>
  <c r="OH17" i="23"/>
  <c r="OO17" i="23" s="1"/>
  <c r="QX14" i="23"/>
  <c r="RE14" i="23" s="1"/>
  <c r="QX13" i="23"/>
  <c r="RE13" i="23" s="1"/>
  <c r="SF6" i="23"/>
  <c r="SM6" i="23" s="1"/>
  <c r="SF16" i="23"/>
  <c r="SM16" i="23" s="1"/>
  <c r="TN18" i="23"/>
  <c r="TU18" i="23" s="1"/>
  <c r="UV10" i="23"/>
  <c r="VC10" i="23" s="1"/>
  <c r="VD24" i="4"/>
  <c r="VK24" i="4" s="1"/>
  <c r="CW16" i="4"/>
  <c r="DA16" i="4" s="1"/>
  <c r="ED7" i="4"/>
  <c r="EK7" i="4" s="1"/>
  <c r="ED9" i="4"/>
  <c r="EK9" i="4" s="1"/>
  <c r="ED20" i="4"/>
  <c r="EK20" i="4" s="1"/>
  <c r="FL7" i="4"/>
  <c r="FS7" i="4" s="1"/>
  <c r="FL9" i="4"/>
  <c r="FS9" i="4" s="1"/>
  <c r="FL20" i="4"/>
  <c r="FS20" i="4" s="1"/>
  <c r="GT7" i="4"/>
  <c r="HA7" i="4" s="1"/>
  <c r="GT9" i="4"/>
  <c r="HA9" i="4" s="1"/>
  <c r="GT20" i="4"/>
  <c r="HA20" i="4" s="1"/>
  <c r="IB7" i="4"/>
  <c r="II7" i="4" s="1"/>
  <c r="IB20" i="4"/>
  <c r="II20" i="4" s="1"/>
  <c r="JJ7" i="4"/>
  <c r="JQ7" i="4" s="1"/>
  <c r="JJ9" i="4"/>
  <c r="JQ9" i="4" s="1"/>
  <c r="JJ20" i="4"/>
  <c r="JQ20" i="4" s="1"/>
  <c r="KR7" i="4"/>
  <c r="KY7" i="4" s="1"/>
  <c r="KR9" i="4"/>
  <c r="KY9" i="4" s="1"/>
  <c r="KR20" i="4"/>
  <c r="KY20" i="4" s="1"/>
  <c r="LZ7" i="4"/>
  <c r="MG7" i="4" s="1"/>
  <c r="LZ9" i="4"/>
  <c r="MG9" i="4" s="1"/>
  <c r="LZ20" i="4"/>
  <c r="MG20" i="4" s="1"/>
  <c r="NH7" i="4"/>
  <c r="NO7" i="4" s="1"/>
  <c r="NH9" i="4"/>
  <c r="NO9" i="4" s="1"/>
  <c r="NH20" i="4"/>
  <c r="NO20" i="4" s="1"/>
  <c r="OP7" i="4"/>
  <c r="OW7" i="4" s="1"/>
  <c r="OP9" i="4"/>
  <c r="OW9" i="4" s="1"/>
  <c r="OP20" i="4"/>
  <c r="OW20" i="4" s="1"/>
  <c r="PX7" i="4"/>
  <c r="QE7" i="4" s="1"/>
  <c r="PX9" i="4"/>
  <c r="QE9" i="4" s="1"/>
  <c r="PX20" i="4"/>
  <c r="QE20" i="4" s="1"/>
  <c r="RF7" i="4"/>
  <c r="RM7" i="4" s="1"/>
  <c r="RF9" i="4"/>
  <c r="RM9" i="4" s="1"/>
  <c r="RF20" i="4"/>
  <c r="RM20" i="4" s="1"/>
  <c r="SN7" i="4"/>
  <c r="SU7" i="4" s="1"/>
  <c r="SN9" i="4"/>
  <c r="SU9" i="4" s="1"/>
  <c r="SN20" i="4"/>
  <c r="SU20" i="4" s="1"/>
  <c r="TV7" i="4"/>
  <c r="UC7" i="4" s="1"/>
  <c r="TV9" i="4"/>
  <c r="UC9" i="4" s="1"/>
  <c r="TV20" i="4"/>
  <c r="UC20" i="4" s="1"/>
  <c r="VD7" i="4"/>
  <c r="VK7" i="4" s="1"/>
  <c r="VD9" i="4"/>
  <c r="VK9" i="4" s="1"/>
  <c r="VD20" i="4"/>
  <c r="VK20" i="4" s="1"/>
  <c r="ED4" i="4"/>
  <c r="EK4" i="4" s="1"/>
  <c r="ED21" i="4"/>
  <c r="EK21" i="4" s="1"/>
  <c r="ED17" i="4"/>
  <c r="EK17" i="4" s="1"/>
  <c r="FL4" i="4"/>
  <c r="FS4" i="4" s="1"/>
  <c r="FL21" i="4"/>
  <c r="FS21" i="4" s="1"/>
  <c r="FL17" i="4"/>
  <c r="FS17" i="4" s="1"/>
  <c r="GT21" i="4"/>
  <c r="HA21" i="4" s="1"/>
  <c r="GT17" i="4"/>
  <c r="HA17" i="4" s="1"/>
  <c r="IB4" i="4"/>
  <c r="II4" i="4" s="1"/>
  <c r="IB21" i="4"/>
  <c r="II21" i="4" s="1"/>
  <c r="IB17" i="4"/>
  <c r="II17" i="4" s="1"/>
  <c r="JJ4" i="4"/>
  <c r="JQ4" i="4" s="1"/>
  <c r="JJ21" i="4"/>
  <c r="JQ21" i="4" s="1"/>
  <c r="JJ17" i="4"/>
  <c r="JQ17" i="4" s="1"/>
  <c r="KR4" i="4"/>
  <c r="KY4" i="4" s="1"/>
  <c r="KR21" i="4"/>
  <c r="KY21" i="4" s="1"/>
  <c r="KR17" i="4"/>
  <c r="KY17" i="4" s="1"/>
  <c r="LZ4" i="4"/>
  <c r="MG4" i="4" s="1"/>
  <c r="LZ21" i="4"/>
  <c r="MG21" i="4" s="1"/>
  <c r="LZ17" i="4"/>
  <c r="MG17" i="4" s="1"/>
  <c r="NH4" i="4"/>
  <c r="NO4" i="4" s="1"/>
  <c r="NH21" i="4"/>
  <c r="NO21" i="4" s="1"/>
  <c r="NH17" i="4"/>
  <c r="NO17" i="4" s="1"/>
  <c r="OP4" i="4"/>
  <c r="OW4" i="4" s="1"/>
  <c r="OP21" i="4"/>
  <c r="OW21" i="4" s="1"/>
  <c r="OP17" i="4"/>
  <c r="OW17" i="4" s="1"/>
  <c r="PX4" i="4"/>
  <c r="QE4" i="4" s="1"/>
  <c r="PX21" i="4"/>
  <c r="QE21" i="4" s="1"/>
  <c r="PX17" i="4"/>
  <c r="QE17" i="4" s="1"/>
  <c r="RF4" i="4"/>
  <c r="RM4" i="4" s="1"/>
  <c r="RF21" i="4"/>
  <c r="RM21" i="4" s="1"/>
  <c r="RF17" i="4"/>
  <c r="RM17" i="4" s="1"/>
  <c r="SN4" i="4"/>
  <c r="SU4" i="4" s="1"/>
  <c r="SN21" i="4"/>
  <c r="SU21" i="4" s="1"/>
  <c r="SN17" i="4"/>
  <c r="SU17" i="4" s="1"/>
  <c r="TV4" i="4"/>
  <c r="UC4" i="4" s="1"/>
  <c r="TV21" i="4"/>
  <c r="UC21" i="4" s="1"/>
  <c r="TV17" i="4"/>
  <c r="UC17" i="4" s="1"/>
  <c r="VD4" i="4"/>
  <c r="VK4" i="4" s="1"/>
  <c r="VD21" i="4"/>
  <c r="VK21" i="4" s="1"/>
  <c r="VD17" i="4"/>
  <c r="VK17" i="4" s="1"/>
  <c r="RJ11" i="26"/>
  <c r="NB9" i="26"/>
  <c r="OD7" i="26"/>
  <c r="OD14" i="26"/>
  <c r="PC10" i="26"/>
  <c r="QH6" i="26"/>
  <c r="RJ4" i="26"/>
  <c r="DJ4" i="26"/>
  <c r="HR14" i="26"/>
  <c r="KX4" i="26"/>
  <c r="KX11" i="26"/>
  <c r="OD9" i="26"/>
  <c r="QH8" i="26"/>
  <c r="IQ8" i="26"/>
  <c r="MY10" i="26"/>
  <c r="QE8" i="26"/>
  <c r="DV4" i="24"/>
  <c r="EC4" i="24" s="1"/>
  <c r="DV13" i="24"/>
  <c r="EC13" i="24" s="1"/>
  <c r="FD12" i="24"/>
  <c r="FK12" i="24" s="1"/>
  <c r="GL11" i="24"/>
  <c r="GS11" i="24" s="1"/>
  <c r="HT10" i="24"/>
  <c r="IA10" i="24" s="1"/>
  <c r="JB7" i="24"/>
  <c r="JI7" i="24" s="1"/>
  <c r="KJ5" i="24"/>
  <c r="KQ5" i="24" s="1"/>
  <c r="LR6" i="24"/>
  <c r="LY6" i="24" s="1"/>
  <c r="MZ4" i="24"/>
  <c r="NG4" i="24" s="1"/>
  <c r="MZ13" i="24"/>
  <c r="NG13" i="24" s="1"/>
  <c r="OH12" i="24"/>
  <c r="OO12" i="24" s="1"/>
  <c r="PP11" i="24"/>
  <c r="PW11" i="24" s="1"/>
  <c r="QX10" i="24"/>
  <c r="RE10" i="24" s="1"/>
  <c r="SF7" i="24"/>
  <c r="SM7" i="24" s="1"/>
  <c r="TN5" i="24"/>
  <c r="TU5" i="24" s="1"/>
  <c r="UV6" i="24"/>
  <c r="VC6" i="24" s="1"/>
  <c r="DV14" i="23"/>
  <c r="EC14" i="23" s="1"/>
  <c r="DV13" i="23"/>
  <c r="EC13" i="23" s="1"/>
  <c r="FD6" i="23"/>
  <c r="FK6" i="23" s="1"/>
  <c r="FD16" i="23"/>
  <c r="FK16" i="23" s="1"/>
  <c r="GL8" i="23"/>
  <c r="GS8" i="23" s="1"/>
  <c r="GL18" i="23"/>
  <c r="GS18" i="23" s="1"/>
  <c r="HT10" i="23"/>
  <c r="IA10" i="23" s="1"/>
  <c r="JB4" i="23"/>
  <c r="JI4" i="23" s="1"/>
  <c r="JB15" i="23"/>
  <c r="JI15" i="23" s="1"/>
  <c r="KJ7" i="23"/>
  <c r="KQ7" i="23" s="1"/>
  <c r="MZ14" i="23"/>
  <c r="NG14" i="23" s="1"/>
  <c r="MZ13" i="23"/>
  <c r="NG13" i="23" s="1"/>
  <c r="OH6" i="23"/>
  <c r="OO6" i="23" s="1"/>
  <c r="OH16" i="23"/>
  <c r="OO16" i="23" s="1"/>
  <c r="PP8" i="23"/>
  <c r="PW8" i="23" s="1"/>
  <c r="PP18" i="23"/>
  <c r="PW18" i="23" s="1"/>
  <c r="QX10" i="23"/>
  <c r="RE10" i="23" s="1"/>
  <c r="SF4" i="23"/>
  <c r="SM4" i="23" s="1"/>
  <c r="SF15" i="23"/>
  <c r="SM15" i="23" s="1"/>
  <c r="TN7" i="23"/>
  <c r="TU7" i="23" s="1"/>
  <c r="SU10" i="4"/>
  <c r="SU16" i="4"/>
  <c r="UC6" i="4"/>
  <c r="VK10" i="4"/>
  <c r="EK16" i="4"/>
  <c r="FS6" i="4"/>
  <c r="NO6" i="4"/>
  <c r="NO16" i="4"/>
  <c r="ED5" i="4"/>
  <c r="EK5" i="4" s="1"/>
  <c r="ED15" i="4"/>
  <c r="EK15" i="4" s="1"/>
  <c r="ED22" i="4"/>
  <c r="EK22" i="4" s="1"/>
  <c r="FL5" i="4"/>
  <c r="FS5" i="4" s="1"/>
  <c r="FL15" i="4"/>
  <c r="FS15" i="4" s="1"/>
  <c r="FL22" i="4"/>
  <c r="FS22" i="4" s="1"/>
  <c r="GT5" i="4"/>
  <c r="HA5" i="4" s="1"/>
  <c r="GT15" i="4"/>
  <c r="HA15" i="4" s="1"/>
  <c r="GT22" i="4"/>
  <c r="HA22" i="4" s="1"/>
  <c r="IB5" i="4"/>
  <c r="II5" i="4" s="1"/>
  <c r="IB15" i="4"/>
  <c r="II15" i="4" s="1"/>
  <c r="IB22" i="4"/>
  <c r="II22" i="4" s="1"/>
  <c r="JJ5" i="4"/>
  <c r="JQ5" i="4" s="1"/>
  <c r="JJ15" i="4"/>
  <c r="JQ15" i="4" s="1"/>
  <c r="JJ22" i="4"/>
  <c r="JQ22" i="4" s="1"/>
  <c r="KR5" i="4"/>
  <c r="KY5" i="4" s="1"/>
  <c r="KR15" i="4"/>
  <c r="KY15" i="4" s="1"/>
  <c r="KR22" i="4"/>
  <c r="KY22" i="4" s="1"/>
  <c r="LZ5" i="4"/>
  <c r="MG5" i="4" s="1"/>
  <c r="LZ15" i="4"/>
  <c r="MG15" i="4" s="1"/>
  <c r="LZ22" i="4"/>
  <c r="MG22" i="4" s="1"/>
  <c r="NH5" i="4"/>
  <c r="NO5" i="4" s="1"/>
  <c r="NH15" i="4"/>
  <c r="NO15" i="4" s="1"/>
  <c r="NH22" i="4"/>
  <c r="NO22" i="4" s="1"/>
  <c r="OP5" i="4"/>
  <c r="OW5" i="4" s="1"/>
  <c r="OP15" i="4"/>
  <c r="OW15" i="4" s="1"/>
  <c r="OP22" i="4"/>
  <c r="OW22" i="4" s="1"/>
  <c r="PX5" i="4"/>
  <c r="QE5" i="4" s="1"/>
  <c r="PX15" i="4"/>
  <c r="QE15" i="4" s="1"/>
  <c r="PX22" i="4"/>
  <c r="QE22" i="4" s="1"/>
  <c r="RF5" i="4"/>
  <c r="RM5" i="4" s="1"/>
  <c r="RF15" i="4"/>
  <c r="RM15" i="4" s="1"/>
  <c r="RF22" i="4"/>
  <c r="RM22" i="4" s="1"/>
  <c r="SN5" i="4"/>
  <c r="SU5" i="4" s="1"/>
  <c r="SN15" i="4"/>
  <c r="SU15" i="4" s="1"/>
  <c r="SN22" i="4"/>
  <c r="SU22" i="4" s="1"/>
  <c r="TV5" i="4"/>
  <c r="UC5" i="4" s="1"/>
  <c r="TV15" i="4"/>
  <c r="UC15" i="4" s="1"/>
  <c r="TV22" i="4"/>
  <c r="UC22" i="4" s="1"/>
  <c r="VD5" i="4"/>
  <c r="VK5" i="4" s="1"/>
  <c r="VD15" i="4"/>
  <c r="VK15" i="4" s="1"/>
  <c r="VD22" i="4"/>
  <c r="VK22" i="4" s="1"/>
  <c r="II6" i="4"/>
  <c r="MG16" i="4"/>
  <c r="FD4" i="23"/>
  <c r="FK4" i="23" s="1"/>
  <c r="FD15" i="23"/>
  <c r="FK15" i="23" s="1"/>
  <c r="GL7" i="23"/>
  <c r="GS7" i="23" s="1"/>
  <c r="GL17" i="23"/>
  <c r="GS17" i="23" s="1"/>
  <c r="JB14" i="23"/>
  <c r="JI14" i="23" s="1"/>
  <c r="JB13" i="23"/>
  <c r="JI13" i="23" s="1"/>
  <c r="KJ6" i="23"/>
  <c r="KQ6" i="23" s="1"/>
  <c r="KJ16" i="23"/>
  <c r="KQ16" i="23" s="1"/>
  <c r="LR8" i="23"/>
  <c r="LY8" i="23" s="1"/>
  <c r="OH4" i="23"/>
  <c r="OO4" i="23" s="1"/>
  <c r="OH15" i="23"/>
  <c r="OO15" i="23" s="1"/>
  <c r="PP7" i="23"/>
  <c r="PW7" i="23" s="1"/>
  <c r="PP17" i="23"/>
  <c r="PW17" i="23" s="1"/>
  <c r="SF14" i="23"/>
  <c r="SM14" i="23" s="1"/>
  <c r="SF13" i="23"/>
  <c r="SM13" i="23" s="1"/>
  <c r="TN6" i="23"/>
  <c r="TU6" i="23" s="1"/>
  <c r="TN16" i="23"/>
  <c r="TU16" i="23" s="1"/>
  <c r="UV8" i="23"/>
  <c r="VC8" i="23" s="1"/>
  <c r="DV10" i="23"/>
  <c r="EC10" i="23" s="1"/>
  <c r="FD14" i="23"/>
  <c r="FK14" i="23" s="1"/>
  <c r="FD13" i="23"/>
  <c r="FK13" i="23" s="1"/>
  <c r="GL4" i="23"/>
  <c r="GS4" i="23" s="1"/>
  <c r="GL15" i="23"/>
  <c r="GS15" i="23" s="1"/>
  <c r="HT6" i="23"/>
  <c r="IA6" i="23" s="1"/>
  <c r="HT16" i="23"/>
  <c r="IA16" i="23" s="1"/>
  <c r="JB7" i="23"/>
  <c r="JI7" i="23" s="1"/>
  <c r="KJ8" i="23"/>
  <c r="KQ8" i="23" s="1"/>
  <c r="KJ17" i="23"/>
  <c r="KQ17" i="23" s="1"/>
  <c r="LR18" i="23"/>
  <c r="LY18" i="23" s="1"/>
  <c r="MZ10" i="23"/>
  <c r="NG10" i="23" s="1"/>
  <c r="OH14" i="23"/>
  <c r="OO14" i="23" s="1"/>
  <c r="OH13" i="23"/>
  <c r="OO13" i="23" s="1"/>
  <c r="PP4" i="23"/>
  <c r="PW4" i="23" s="1"/>
  <c r="PP15" i="23"/>
  <c r="PW15" i="23" s="1"/>
  <c r="QX6" i="23"/>
  <c r="RE6" i="23" s="1"/>
  <c r="QX16" i="23"/>
  <c r="RE16" i="23" s="1"/>
  <c r="SF7" i="23"/>
  <c r="SM7" i="23" s="1"/>
  <c r="TN8" i="23"/>
  <c r="TU8" i="23" s="1"/>
  <c r="TN17" i="23"/>
  <c r="TU17" i="23" s="1"/>
  <c r="UV18" i="23"/>
  <c r="VC18" i="23" s="1"/>
  <c r="RG10" i="26"/>
  <c r="LZ5" i="26"/>
  <c r="OD10" i="26"/>
  <c r="DJ7" i="26"/>
  <c r="DJ14" i="26"/>
  <c r="EI10" i="26"/>
  <c r="KX10" i="26"/>
  <c r="OD4" i="26"/>
  <c r="IT12" i="26"/>
  <c r="HR10" i="26"/>
  <c r="KX8" i="26"/>
  <c r="PF14" i="26"/>
  <c r="QE10" i="26"/>
  <c r="RJ6" i="26"/>
  <c r="GP6" i="26"/>
  <c r="HR4" i="26"/>
  <c r="HR8" i="26"/>
  <c r="HR11" i="26"/>
  <c r="KX9" i="26"/>
  <c r="LZ7" i="26"/>
  <c r="LZ14" i="26"/>
  <c r="OD6" i="26"/>
  <c r="FK10" i="26"/>
  <c r="PF4" i="26"/>
  <c r="DG6" i="26"/>
  <c r="EL4" i="26"/>
  <c r="EL8" i="26"/>
  <c r="EL11" i="26"/>
  <c r="FK8" i="26"/>
  <c r="HR9" i="26"/>
  <c r="IT7" i="26"/>
  <c r="IT14" i="26"/>
  <c r="JS10" i="26"/>
  <c r="KX6" i="26"/>
  <c r="LZ4" i="26"/>
  <c r="LZ11" i="26"/>
  <c r="MY8" i="26"/>
  <c r="FN8" i="26"/>
  <c r="IT10" i="26"/>
  <c r="JS12" i="26"/>
  <c r="NB5" i="26"/>
  <c r="RJ8" i="26"/>
  <c r="IT8" i="26"/>
  <c r="LZ10" i="26"/>
  <c r="NB12" i="26"/>
  <c r="DJ10" i="26"/>
  <c r="EL5" i="26"/>
  <c r="LZ8" i="26"/>
  <c r="OA9" i="26"/>
  <c r="PF7" i="26"/>
  <c r="QH5" i="26"/>
  <c r="PF10" i="26"/>
  <c r="QH12" i="26"/>
  <c r="JS5" i="26"/>
  <c r="OD8" i="26"/>
  <c r="DJ11" i="26"/>
  <c r="GP10" i="26"/>
  <c r="HR12" i="26"/>
  <c r="KX5" i="26"/>
  <c r="PF8" i="26"/>
  <c r="PF12" i="26"/>
  <c r="FN10" i="26"/>
  <c r="GP12" i="26"/>
  <c r="DJ8" i="26"/>
  <c r="EL12" i="26"/>
  <c r="DG4" i="26"/>
  <c r="DJ9" i="26"/>
  <c r="GP4" i="26"/>
  <c r="GP8" i="26"/>
  <c r="IT6" i="26"/>
  <c r="JV10" i="26"/>
  <c r="JV14" i="26"/>
  <c r="KX12" i="26"/>
  <c r="NB7" i="26"/>
  <c r="OD5" i="26"/>
  <c r="OA6" i="26"/>
  <c r="PF11" i="26"/>
  <c r="HR5" i="26"/>
  <c r="GP11" i="26"/>
  <c r="JV4" i="26"/>
  <c r="JV8" i="26"/>
  <c r="LZ6" i="26"/>
  <c r="NB10" i="26"/>
  <c r="NB14" i="26"/>
  <c r="PF9" i="26"/>
  <c r="PF5" i="26"/>
  <c r="DG12" i="26"/>
  <c r="DG11" i="26"/>
  <c r="EL7" i="26"/>
  <c r="FN5" i="26"/>
  <c r="GP9" i="26"/>
  <c r="JV11" i="26"/>
  <c r="NB4" i="26"/>
  <c r="NB8" i="26"/>
  <c r="OD12" i="26"/>
  <c r="QH7" i="26"/>
  <c r="RJ5" i="26"/>
  <c r="LZ12" i="26"/>
  <c r="GP5" i="26"/>
  <c r="RJ10" i="26"/>
  <c r="EL10" i="26"/>
  <c r="EL14" i="26"/>
  <c r="FN12" i="26"/>
  <c r="HR7" i="26"/>
  <c r="IT5" i="26"/>
  <c r="JV9" i="26"/>
  <c r="NB11" i="26"/>
  <c r="PF6" i="26"/>
  <c r="QH10" i="26"/>
  <c r="QH14" i="26"/>
  <c r="RJ12" i="26"/>
  <c r="DV11" i="24"/>
  <c r="EC11" i="24" s="1"/>
  <c r="FD10" i="24"/>
  <c r="FK10" i="24" s="1"/>
  <c r="GL7" i="24"/>
  <c r="GS7" i="24" s="1"/>
  <c r="HT5" i="24"/>
  <c r="IA5" i="24" s="1"/>
  <c r="JB6" i="24"/>
  <c r="JI6" i="24" s="1"/>
  <c r="KJ4" i="24"/>
  <c r="KQ4" i="24" s="1"/>
  <c r="KJ13" i="24"/>
  <c r="KQ13" i="24" s="1"/>
  <c r="LR12" i="24"/>
  <c r="LY12" i="24" s="1"/>
  <c r="MZ11" i="24"/>
  <c r="NG11" i="24" s="1"/>
  <c r="OH10" i="24"/>
  <c r="OO10" i="24" s="1"/>
  <c r="PP7" i="24"/>
  <c r="PW7" i="24" s="1"/>
  <c r="QX5" i="24"/>
  <c r="RE5" i="24" s="1"/>
  <c r="SF6" i="24"/>
  <c r="SM6" i="24" s="1"/>
  <c r="TN4" i="24"/>
  <c r="TU4" i="24" s="1"/>
  <c r="TN13" i="24"/>
  <c r="TU13" i="24" s="1"/>
  <c r="UV12" i="24"/>
  <c r="VC12" i="24" s="1"/>
  <c r="DV9" i="23"/>
  <c r="EC9" i="23" s="1"/>
  <c r="FD9" i="23"/>
  <c r="FK9" i="23" s="1"/>
  <c r="GL9" i="23"/>
  <c r="GS9" i="23" s="1"/>
  <c r="HT9" i="23"/>
  <c r="IA9" i="23" s="1"/>
  <c r="JB9" i="23"/>
  <c r="JI9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SF9" i="23"/>
  <c r="SM9" i="23" s="1"/>
  <c r="TN9" i="23"/>
  <c r="TU9" i="23" s="1"/>
  <c r="UV9" i="23"/>
  <c r="VC9" i="23" s="1"/>
  <c r="ED11" i="4"/>
  <c r="EK11" i="4" s="1"/>
  <c r="ED14" i="4"/>
  <c r="EK14" i="4" s="1"/>
  <c r="ED25" i="4"/>
  <c r="EK25" i="4" s="1"/>
  <c r="FL11" i="4"/>
  <c r="FS11" i="4" s="1"/>
  <c r="FL14" i="4"/>
  <c r="FS14" i="4" s="1"/>
  <c r="FL25" i="4"/>
  <c r="FS25" i="4" s="1"/>
  <c r="GT11" i="4"/>
  <c r="HA11" i="4" s="1"/>
  <c r="GT14" i="4"/>
  <c r="HA14" i="4" s="1"/>
  <c r="GT25" i="4"/>
  <c r="HA25" i="4" s="1"/>
  <c r="IB11" i="4"/>
  <c r="II11" i="4" s="1"/>
  <c r="IB25" i="4"/>
  <c r="II25" i="4" s="1"/>
  <c r="JJ11" i="4"/>
  <c r="JQ11" i="4" s="1"/>
  <c r="JJ14" i="4"/>
  <c r="JQ14" i="4" s="1"/>
  <c r="JJ25" i="4"/>
  <c r="JQ25" i="4" s="1"/>
  <c r="KR11" i="4"/>
  <c r="KY11" i="4" s="1"/>
  <c r="KR14" i="4"/>
  <c r="KY14" i="4" s="1"/>
  <c r="KR25" i="4"/>
  <c r="KY25" i="4" s="1"/>
  <c r="LZ11" i="4"/>
  <c r="MG11" i="4" s="1"/>
  <c r="LZ14" i="4"/>
  <c r="MG14" i="4" s="1"/>
  <c r="LZ25" i="4"/>
  <c r="MG25" i="4" s="1"/>
  <c r="NH11" i="4"/>
  <c r="NO11" i="4" s="1"/>
  <c r="NH14" i="4"/>
  <c r="NO14" i="4" s="1"/>
  <c r="NH25" i="4"/>
  <c r="NO25" i="4" s="1"/>
  <c r="OP11" i="4"/>
  <c r="OW11" i="4" s="1"/>
  <c r="OP14" i="4"/>
  <c r="OW14" i="4" s="1"/>
  <c r="OP25" i="4"/>
  <c r="OW25" i="4" s="1"/>
  <c r="PX11" i="4"/>
  <c r="QE11" i="4" s="1"/>
  <c r="PX14" i="4"/>
  <c r="QE14" i="4" s="1"/>
  <c r="PX25" i="4"/>
  <c r="QE25" i="4" s="1"/>
  <c r="RF11" i="4"/>
  <c r="RM11" i="4" s="1"/>
  <c r="RF14" i="4"/>
  <c r="RM14" i="4" s="1"/>
  <c r="RF25" i="4"/>
  <c r="RM25" i="4" s="1"/>
  <c r="SN11" i="4"/>
  <c r="SU11" i="4" s="1"/>
  <c r="SN14" i="4"/>
  <c r="SU14" i="4" s="1"/>
  <c r="SN25" i="4"/>
  <c r="SU25" i="4" s="1"/>
  <c r="TV11" i="4"/>
  <c r="UC11" i="4" s="1"/>
  <c r="TV14" i="4"/>
  <c r="UC14" i="4" s="1"/>
  <c r="TV25" i="4"/>
  <c r="UC25" i="4" s="1"/>
  <c r="VD11" i="4"/>
  <c r="VK11" i="4" s="1"/>
  <c r="VD14" i="4"/>
  <c r="VK14" i="4" s="1"/>
  <c r="VD25" i="4"/>
  <c r="VK25" i="4" s="1"/>
  <c r="IB14" i="4"/>
  <c r="II14" i="4" s="1"/>
  <c r="IB10" i="4"/>
  <c r="II10" i="4" s="1"/>
  <c r="IB9" i="4"/>
  <c r="II9" i="4" s="1"/>
  <c r="DG5" i="26"/>
  <c r="GL5" i="24"/>
  <c r="GS5" i="24" s="1"/>
  <c r="GT6" i="4"/>
  <c r="HA6" i="4" s="1"/>
  <c r="GT4" i="4"/>
  <c r="HA4" i="4" s="1"/>
  <c r="RG5" i="26"/>
  <c r="RG12" i="26"/>
  <c r="RG6" i="26"/>
  <c r="RG9" i="26"/>
  <c r="RG4" i="26"/>
  <c r="RG11" i="26"/>
  <c r="RG7" i="26"/>
  <c r="RG14" i="26"/>
  <c r="QE5" i="26"/>
  <c r="QE12" i="26"/>
  <c r="QE6" i="26"/>
  <c r="QE9" i="26"/>
  <c r="QE4" i="26"/>
  <c r="QE11" i="26"/>
  <c r="QE7" i="26"/>
  <c r="QE14" i="26"/>
  <c r="PC5" i="26"/>
  <c r="PC12" i="26"/>
  <c r="PC6" i="26"/>
  <c r="PC9" i="26"/>
  <c r="PC4" i="26"/>
  <c r="PC11" i="26"/>
  <c r="PC7" i="26"/>
  <c r="PC14" i="26"/>
  <c r="OA5" i="26"/>
  <c r="OA12" i="26"/>
  <c r="OA4" i="26"/>
  <c r="OA11" i="26"/>
  <c r="OA7" i="26"/>
  <c r="OA14" i="26"/>
  <c r="MY5" i="26"/>
  <c r="MY12" i="26"/>
  <c r="MY6" i="26"/>
  <c r="MY9" i="26"/>
  <c r="MY4" i="26"/>
  <c r="MY11" i="26"/>
  <c r="MY7" i="26"/>
  <c r="MY14" i="26"/>
  <c r="LW5" i="26"/>
  <c r="LW12" i="26"/>
  <c r="LW6" i="26"/>
  <c r="LW9" i="26"/>
  <c r="LW4" i="26"/>
  <c r="LW11" i="26"/>
  <c r="LW7" i="26"/>
  <c r="LW14" i="26"/>
  <c r="KU5" i="26"/>
  <c r="KU12" i="26"/>
  <c r="KU6" i="26"/>
  <c r="KU9" i="26"/>
  <c r="KU4" i="26"/>
  <c r="KU11" i="26"/>
  <c r="KU7" i="26"/>
  <c r="KU14" i="26"/>
  <c r="JV5" i="26"/>
  <c r="JV12" i="26"/>
  <c r="JS9" i="26"/>
  <c r="JV6" i="26"/>
  <c r="JS4" i="26"/>
  <c r="JS11" i="26"/>
  <c r="JS7" i="26"/>
  <c r="JS14" i="26"/>
  <c r="IQ5" i="26"/>
  <c r="IQ12" i="26"/>
  <c r="IQ6" i="26"/>
  <c r="IQ9" i="26"/>
  <c r="IQ4" i="26"/>
  <c r="IQ11" i="26"/>
  <c r="IQ7" i="26"/>
  <c r="IQ14" i="26"/>
  <c r="HO5" i="26"/>
  <c r="HO12" i="26"/>
  <c r="HO6" i="26"/>
  <c r="HO9" i="26"/>
  <c r="HO4" i="26"/>
  <c r="HO11" i="26"/>
  <c r="HO7" i="26"/>
  <c r="HO14" i="26"/>
  <c r="GM5" i="26"/>
  <c r="GM12" i="26"/>
  <c r="GM6" i="26"/>
  <c r="GM9" i="26"/>
  <c r="GM4" i="26"/>
  <c r="GM11" i="26"/>
  <c r="GM7" i="26"/>
  <c r="GM14" i="26"/>
  <c r="FK5" i="26"/>
  <c r="FK12" i="26"/>
  <c r="FK6" i="26"/>
  <c r="FK9" i="26"/>
  <c r="FK4" i="26"/>
  <c r="FK11" i="26"/>
  <c r="FK7" i="26"/>
  <c r="FK14" i="26"/>
  <c r="EI5" i="26"/>
  <c r="EI12" i="26"/>
  <c r="EI6" i="26"/>
  <c r="EI9" i="26"/>
  <c r="EI4" i="26"/>
  <c r="EI11" i="26"/>
  <c r="EI7" i="26"/>
  <c r="EI14" i="26"/>
  <c r="DJ5" i="26"/>
  <c r="DJ12" i="26"/>
  <c r="DG9" i="26"/>
  <c r="DJ6" i="26"/>
  <c r="DG7" i="26"/>
  <c r="DG14" i="26"/>
  <c r="QX9" i="28"/>
  <c r="RE9" i="28" s="1"/>
  <c r="XD10" i="23"/>
  <c r="WL16" i="4"/>
  <c r="WS16" i="4" s="1"/>
  <c r="WD9" i="23"/>
  <c r="WK9" i="23" s="1"/>
  <c r="WD7" i="23"/>
  <c r="WK7" i="23" s="1"/>
  <c r="WD10" i="23"/>
  <c r="WK10" i="23" s="1"/>
  <c r="XO16" i="4"/>
  <c r="WX5" i="28"/>
  <c r="XI5" i="28" s="1"/>
  <c r="WY5" i="28"/>
  <c r="XJ5" i="28" s="1"/>
  <c r="CO7" i="23"/>
  <c r="CS7" i="23" s="1"/>
  <c r="CO10" i="23"/>
  <c r="CS10" i="23" s="1"/>
  <c r="XD7" i="23"/>
  <c r="CO9" i="23"/>
  <c r="CS9" i="23" s="1"/>
  <c r="XG7" i="23"/>
  <c r="J7" i="23"/>
  <c r="K7" i="23" s="1"/>
  <c r="XK7" i="23"/>
  <c r="I7" i="23"/>
  <c r="G7" i="23"/>
  <c r="F7" i="23"/>
  <c r="L7" i="23"/>
  <c r="L9" i="23"/>
  <c r="M9" i="23" s="1"/>
  <c r="XG10" i="23"/>
  <c r="J10" i="23"/>
  <c r="K10" i="23" s="1"/>
  <c r="XK10" i="23"/>
  <c r="I10" i="23"/>
  <c r="G10" i="23"/>
  <c r="F10" i="23"/>
  <c r="L10" i="23"/>
  <c r="XD9" i="23"/>
  <c r="XG9" i="23"/>
  <c r="J9" i="23"/>
  <c r="K9" i="23" s="1"/>
  <c r="XK9" i="23"/>
  <c r="I9" i="23"/>
  <c r="G9" i="23"/>
  <c r="F9" i="23"/>
  <c r="XL16" i="4"/>
  <c r="P16" i="4"/>
  <c r="Q16" i="4" s="1"/>
  <c r="XS16" i="4"/>
  <c r="N16" i="4"/>
  <c r="O16" i="4" s="1"/>
  <c r="R16" i="4"/>
  <c r="S16" i="4" s="1"/>
  <c r="L16" i="4"/>
  <c r="M16" i="4" s="1"/>
  <c r="J16" i="4"/>
  <c r="I16" i="4"/>
  <c r="G16" i="4"/>
  <c r="T16" i="4"/>
  <c r="U16" i="4" s="1"/>
  <c r="F16" i="4"/>
  <c r="LR9" i="28"/>
  <c r="LY9" i="28" s="1"/>
  <c r="GL9" i="28"/>
  <c r="GS9" i="28" s="1"/>
  <c r="PP9" i="28"/>
  <c r="PW9" i="28" s="1"/>
  <c r="FD9" i="28"/>
  <c r="FK9" i="28" s="1"/>
  <c r="MZ9" i="28"/>
  <c r="NG9" i="28" s="1"/>
  <c r="SF9" i="28"/>
  <c r="SM9" i="28" s="1"/>
  <c r="HT9" i="28"/>
  <c r="IA9" i="28" s="1"/>
  <c r="TN9" i="28"/>
  <c r="TU9" i="28" s="1"/>
  <c r="UV9" i="28"/>
  <c r="VC9" i="28" s="1"/>
  <c r="CS9" i="28"/>
  <c r="OH9" i="28"/>
  <c r="OO9" i="28" s="1"/>
  <c r="JB9" i="28"/>
  <c r="JI9" i="28" s="1"/>
  <c r="WD9" i="28"/>
  <c r="WK9" i="28" s="1"/>
  <c r="FD7" i="28"/>
  <c r="FK7" i="28" s="1"/>
  <c r="OH7" i="28"/>
  <c r="OO7" i="28" s="1"/>
  <c r="CO11" i="28"/>
  <c r="CS11" i="28" s="1"/>
  <c r="KJ9" i="28"/>
  <c r="KQ9" i="28" s="1"/>
  <c r="CO4" i="28"/>
  <c r="CS4" i="28" s="1"/>
  <c r="JB11" i="28"/>
  <c r="JI11" i="28" s="1"/>
  <c r="SF11" i="28"/>
  <c r="SM11" i="28" s="1"/>
  <c r="XD9" i="28"/>
  <c r="KJ5" i="28"/>
  <c r="KQ5" i="28" s="1"/>
  <c r="TN5" i="28"/>
  <c r="TU5" i="28" s="1"/>
  <c r="DV9" i="28"/>
  <c r="EC9" i="28" s="1"/>
  <c r="XG9" i="28"/>
  <c r="J9" i="28"/>
  <c r="K9" i="28" s="1"/>
  <c r="XK9" i="28"/>
  <c r="I9" i="28"/>
  <c r="G9" i="28"/>
  <c r="F9" i="28"/>
  <c r="L9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11" i="28"/>
  <c r="IA11" i="28" s="1"/>
  <c r="QX11" i="28"/>
  <c r="RE11" i="28" s="1"/>
  <c r="JB7" i="28"/>
  <c r="JI7" i="28" s="1"/>
  <c r="DV7" i="28"/>
  <c r="EC7" i="28" s="1"/>
  <c r="MZ7" i="28"/>
  <c r="NG7" i="28" s="1"/>
  <c r="LR11" i="28"/>
  <c r="LY11" i="28" s="1"/>
  <c r="UV11" i="28"/>
  <c r="VC11" i="28" s="1"/>
  <c r="WD7" i="28"/>
  <c r="WK7" i="28" s="1"/>
  <c r="UV4" i="28"/>
  <c r="VC4" i="28" s="1"/>
  <c r="LR5" i="28"/>
  <c r="LY5" i="28" s="1"/>
  <c r="UV5" i="28"/>
  <c r="VC5" i="28" s="1"/>
  <c r="KJ11" i="28"/>
  <c r="KQ11" i="28" s="1"/>
  <c r="TN11" i="28"/>
  <c r="TU11" i="28" s="1"/>
  <c r="XG11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11" i="28"/>
  <c r="GS11" i="28" s="1"/>
  <c r="PP11" i="28"/>
  <c r="PW11" i="28" s="1"/>
  <c r="XD11" i="28"/>
  <c r="J11" i="28"/>
  <c r="K11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11" i="28"/>
  <c r="FK11" i="28" s="1"/>
  <c r="OH11" i="28"/>
  <c r="OO11" i="28" s="1"/>
  <c r="L6" i="28"/>
  <c r="M6" i="28" s="1"/>
  <c r="DV4" i="28"/>
  <c r="EC4" i="28" s="1"/>
  <c r="WD4" i="28"/>
  <c r="WK4" i="28" s="1"/>
  <c r="FD5" i="28"/>
  <c r="FK5" i="28" s="1"/>
  <c r="OH5" i="28"/>
  <c r="OO5" i="28" s="1"/>
  <c r="DV11" i="28"/>
  <c r="EC11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11" i="28"/>
  <c r="NG11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11" i="28"/>
  <c r="WK11" i="28" s="1"/>
  <c r="I11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11" i="28"/>
  <c r="XK11" i="28"/>
  <c r="F6" i="28"/>
  <c r="I4" i="28"/>
  <c r="F11" i="28"/>
  <c r="XD4" i="28"/>
  <c r="L7" i="28"/>
  <c r="G7" i="28"/>
  <c r="F5" i="28"/>
  <c r="L4" i="28"/>
  <c r="L11" i="28"/>
  <c r="G5" i="28"/>
  <c r="F4" i="28"/>
  <c r="G4" i="28"/>
  <c r="J4" i="28"/>
  <c r="CD12" i="26"/>
  <c r="CE12" i="26"/>
  <c r="CF12" i="26" s="1"/>
  <c r="SE12" i="26"/>
  <c r="SF12" i="26"/>
  <c r="SG12" i="26"/>
  <c r="SH12" i="26"/>
  <c r="SJ12" i="26"/>
  <c r="SK12" i="26"/>
  <c r="SM12" i="26"/>
  <c r="SN12" i="26"/>
  <c r="SO12" i="26"/>
  <c r="SP12" i="26"/>
  <c r="SQ12" i="26"/>
  <c r="SR12" i="26"/>
  <c r="SS12" i="26"/>
  <c r="ST12" i="26"/>
  <c r="SU12" i="26"/>
  <c r="SV12" i="26"/>
  <c r="SW12" i="26"/>
  <c r="SX12" i="26"/>
  <c r="SY12" i="26"/>
  <c r="SZ12" i="26"/>
  <c r="TA12" i="26"/>
  <c r="TB12" i="26"/>
  <c r="CD6" i="26"/>
  <c r="CE6" i="26"/>
  <c r="SE6" i="26"/>
  <c r="SF6" i="26"/>
  <c r="SG6" i="26"/>
  <c r="SH6" i="26"/>
  <c r="SJ6" i="26"/>
  <c r="SK6" i="26"/>
  <c r="SM6" i="26"/>
  <c r="SN6" i="26"/>
  <c r="SO6" i="26"/>
  <c r="SP6" i="26"/>
  <c r="SQ6" i="26"/>
  <c r="SR6" i="26"/>
  <c r="SS6" i="26"/>
  <c r="ST6" i="26"/>
  <c r="SU6" i="26"/>
  <c r="SV6" i="26"/>
  <c r="SW6" i="26"/>
  <c r="SX6" i="26"/>
  <c r="SY6" i="26"/>
  <c r="SZ6" i="26"/>
  <c r="TA6" i="26"/>
  <c r="TB6" i="26"/>
  <c r="CQ18" i="4"/>
  <c r="CR18" i="4"/>
  <c r="CS18" i="4"/>
  <c r="CT18" i="4"/>
  <c r="CU18" i="4"/>
  <c r="CV18" i="4"/>
  <c r="CX18" i="4"/>
  <c r="CY18" i="4"/>
  <c r="CZ18" i="4"/>
  <c r="WF18" i="4"/>
  <c r="WG18" i="4"/>
  <c r="WH18" i="4"/>
  <c r="WI18" i="4"/>
  <c r="WJ18" i="4"/>
  <c r="WK18" i="4"/>
  <c r="WM18" i="4"/>
  <c r="WN18" i="4"/>
  <c r="WO18" i="4"/>
  <c r="WP18" i="4"/>
  <c r="WQ18" i="4"/>
  <c r="WR18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M7" i="35" l="1"/>
  <c r="TH15" i="35"/>
  <c r="O19" i="37"/>
  <c r="M8" i="37"/>
  <c r="CH6" i="37"/>
  <c r="P13" i="37"/>
  <c r="M13" i="36"/>
  <c r="CH17" i="36"/>
  <c r="H8" i="36"/>
  <c r="TH7" i="36"/>
  <c r="H12" i="36"/>
  <c r="A12" i="36" s="1" a="1"/>
  <c r="A12" i="36" s="1"/>
  <c r="H18" i="36"/>
  <c r="XP23" i="4"/>
  <c r="TH6" i="35"/>
  <c r="TH8" i="35"/>
  <c r="CH10" i="35"/>
  <c r="P10" i="35" s="1"/>
  <c r="TH12" i="35"/>
  <c r="M15" i="35"/>
  <c r="CH12" i="37"/>
  <c r="P12" i="37" s="1"/>
  <c r="O10" i="37"/>
  <c r="M10" i="37"/>
  <c r="TH26" i="37"/>
  <c r="TH7" i="37"/>
  <c r="P16" i="37"/>
  <c r="CH8" i="37"/>
  <c r="O16" i="37"/>
  <c r="TH21" i="37"/>
  <c r="TH11" i="37"/>
  <c r="H15" i="36"/>
  <c r="A15" i="36" s="1" a="1"/>
  <c r="A15" i="36" s="1"/>
  <c r="H13" i="26"/>
  <c r="G6" i="26"/>
  <c r="XH8" i="24"/>
  <c r="H8" i="24"/>
  <c r="XL8" i="24"/>
  <c r="CT8" i="24"/>
  <c r="CU8" i="24"/>
  <c r="M8" i="24"/>
  <c r="XH9" i="24"/>
  <c r="XL9" i="24" s="1"/>
  <c r="M10" i="35"/>
  <c r="CH13" i="35"/>
  <c r="P13" i="35" s="1"/>
  <c r="Q13" i="35" s="1"/>
  <c r="TH11" i="35"/>
  <c r="CH7" i="35"/>
  <c r="P7" i="35" s="1"/>
  <c r="R7" i="35" s="1"/>
  <c r="TH24" i="37"/>
  <c r="H21" i="37"/>
  <c r="TH6" i="37"/>
  <c r="O21" i="37"/>
  <c r="TH13" i="37"/>
  <c r="M22" i="37"/>
  <c r="TH14" i="37"/>
  <c r="TH20" i="37"/>
  <c r="TH5" i="37"/>
  <c r="CH4" i="37"/>
  <c r="TH30" i="37"/>
  <c r="TH28" i="37"/>
  <c r="CG22" i="37"/>
  <c r="P22" i="37" s="1"/>
  <c r="CH18" i="37"/>
  <c r="P18" i="37" s="1"/>
  <c r="TH12" i="37"/>
  <c r="TH18" i="37"/>
  <c r="TH29" i="37"/>
  <c r="TH9" i="37"/>
  <c r="H5" i="36"/>
  <c r="H11" i="36"/>
  <c r="H16" i="36"/>
  <c r="A16" i="36" s="1" a="1"/>
  <c r="A16" i="36" s="1"/>
  <c r="H7" i="36"/>
  <c r="H9" i="36"/>
  <c r="H14" i="36"/>
  <c r="A14" i="36" s="1" a="1"/>
  <c r="A14" i="36" s="1"/>
  <c r="H6" i="36"/>
  <c r="CH18" i="36"/>
  <c r="H4" i="36"/>
  <c r="H17" i="36"/>
  <c r="A17" i="36" s="1" a="1"/>
  <c r="A17" i="36" s="1"/>
  <c r="H10" i="36"/>
  <c r="H13" i="36"/>
  <c r="A13" i="36" s="1" a="1"/>
  <c r="A13" i="36" s="1"/>
  <c r="TH10" i="36"/>
  <c r="F6" i="26"/>
  <c r="H6" i="26" s="1"/>
  <c r="F12" i="26"/>
  <c r="G12" i="26"/>
  <c r="I12" i="26"/>
  <c r="I6" i="26"/>
  <c r="P11" i="35"/>
  <c r="Q11" i="35" s="1"/>
  <c r="TH7" i="35"/>
  <c r="TH18" i="35"/>
  <c r="CH6" i="35"/>
  <c r="P6" i="35" s="1"/>
  <c r="M13" i="35"/>
  <c r="H14" i="35"/>
  <c r="TH9" i="35"/>
  <c r="H11" i="35"/>
  <c r="CH8" i="35"/>
  <c r="P8" i="35" s="1"/>
  <c r="O14" i="35"/>
  <c r="O11" i="35"/>
  <c r="TH14" i="35"/>
  <c r="H15" i="35"/>
  <c r="TH20" i="35"/>
  <c r="TH16" i="35"/>
  <c r="P14" i="35"/>
  <c r="Q14" i="35" s="1"/>
  <c r="P12" i="35"/>
  <c r="Q12" i="35" s="1"/>
  <c r="CH19" i="35"/>
  <c r="P19" i="35" s="1"/>
  <c r="R19" i="35" s="1"/>
  <c r="H13" i="35"/>
  <c r="H8" i="35"/>
  <c r="H12" i="35"/>
  <c r="P15" i="35"/>
  <c r="CH16" i="35"/>
  <c r="P16" i="35" s="1"/>
  <c r="O16" i="35"/>
  <c r="K14" i="35"/>
  <c r="M14" i="35" s="1"/>
  <c r="CH9" i="35"/>
  <c r="O9" i="35"/>
  <c r="H4" i="35"/>
  <c r="H10" i="35"/>
  <c r="K6" i="35"/>
  <c r="M6" i="35" s="1"/>
  <c r="H6" i="35"/>
  <c r="H7" i="35"/>
  <c r="K16" i="35"/>
  <c r="M16" i="35" s="1"/>
  <c r="P9" i="35"/>
  <c r="H16" i="35"/>
  <c r="K9" i="35"/>
  <c r="M9" i="35" s="1"/>
  <c r="P5" i="35"/>
  <c r="K12" i="35"/>
  <c r="M12" i="35" s="1"/>
  <c r="K5" i="35"/>
  <c r="M5" i="35" s="1"/>
  <c r="H5" i="35"/>
  <c r="K11" i="35"/>
  <c r="M11" i="35" s="1"/>
  <c r="TH5" i="35"/>
  <c r="H9" i="35"/>
  <c r="K8" i="35"/>
  <c r="M8" i="35" s="1"/>
  <c r="H22" i="35"/>
  <c r="TH4" i="35"/>
  <c r="TH25" i="35"/>
  <c r="H19" i="35"/>
  <c r="H23" i="35"/>
  <c r="A23" i="35" s="1" a="1"/>
  <c r="A23" i="35" s="1"/>
  <c r="TH19" i="35"/>
  <c r="H21" i="35"/>
  <c r="O18" i="35"/>
  <c r="TH24" i="35"/>
  <c r="TH22" i="35"/>
  <c r="CH4" i="35"/>
  <c r="P4" i="35" s="1"/>
  <c r="R4" i="35" s="1"/>
  <c r="P25" i="35"/>
  <c r="R25" i="35" s="1"/>
  <c r="H18" i="35"/>
  <c r="P17" i="35"/>
  <c r="Q17" i="35" s="1"/>
  <c r="H20" i="35"/>
  <c r="M25" i="35"/>
  <c r="H25" i="35"/>
  <c r="A25" i="35" s="1" a="1"/>
  <c r="A25" i="35" s="1"/>
  <c r="TH23" i="35"/>
  <c r="H24" i="35"/>
  <c r="A24" i="35" s="1" a="1"/>
  <c r="A24" i="35" s="1"/>
  <c r="H17" i="35"/>
  <c r="O31" i="37"/>
  <c r="O15" i="37"/>
  <c r="CH29" i="37"/>
  <c r="P29" i="37" s="1"/>
  <c r="R29" i="37" s="1"/>
  <c r="O5" i="37"/>
  <c r="P5" i="37"/>
  <c r="Q5" i="37" s="1"/>
  <c r="P11" i="37"/>
  <c r="R11" i="37" s="1"/>
  <c r="TH17" i="37"/>
  <c r="CH20" i="37"/>
  <c r="P20" i="37" s="1"/>
  <c r="TH8" i="37"/>
  <c r="O14" i="37"/>
  <c r="H15" i="37"/>
  <c r="TH10" i="37"/>
  <c r="H7" i="37"/>
  <c r="M15" i="37"/>
  <c r="H6" i="37"/>
  <c r="H22" i="37"/>
  <c r="H11" i="37"/>
  <c r="P21" i="37"/>
  <c r="Q21" i="37" s="1"/>
  <c r="CH7" i="37"/>
  <c r="P7" i="37" s="1"/>
  <c r="P17" i="37"/>
  <c r="Q17" i="37" s="1"/>
  <c r="H14" i="37"/>
  <c r="P19" i="37"/>
  <c r="R19" i="37" s="1"/>
  <c r="H10" i="37"/>
  <c r="H5" i="37"/>
  <c r="H17" i="37"/>
  <c r="CG8" i="37"/>
  <c r="Q13" i="37"/>
  <c r="R13" i="37"/>
  <c r="H8" i="37"/>
  <c r="R21" i="37"/>
  <c r="K21" i="37"/>
  <c r="M21" i="37" s="1"/>
  <c r="R16" i="37"/>
  <c r="Q16" i="37"/>
  <c r="Q11" i="37"/>
  <c r="K16" i="37"/>
  <c r="M16" i="37" s="1"/>
  <c r="H18" i="37"/>
  <c r="K11" i="37"/>
  <c r="M11" i="37" s="1"/>
  <c r="K12" i="37"/>
  <c r="M12" i="37" s="1"/>
  <c r="K13" i="37"/>
  <c r="M13" i="37" s="1"/>
  <c r="E13" i="37" s="1"/>
  <c r="H16" i="37"/>
  <c r="CH9" i="37"/>
  <c r="P9" i="37" s="1"/>
  <c r="O9" i="37"/>
  <c r="H19" i="37"/>
  <c r="P6" i="37"/>
  <c r="K17" i="37"/>
  <c r="M17" i="37" s="1"/>
  <c r="H13" i="37"/>
  <c r="H20" i="37"/>
  <c r="K9" i="37"/>
  <c r="M9" i="37" s="1"/>
  <c r="H12" i="37"/>
  <c r="P15" i="37"/>
  <c r="K19" i="37"/>
  <c r="M19" i="37" s="1"/>
  <c r="K5" i="37"/>
  <c r="M5" i="37" s="1"/>
  <c r="P14" i="37"/>
  <c r="K7" i="37"/>
  <c r="M7" i="37" s="1"/>
  <c r="H9" i="37"/>
  <c r="TH19" i="37"/>
  <c r="K14" i="37"/>
  <c r="M14" i="37" s="1"/>
  <c r="TH15" i="37"/>
  <c r="K18" i="37"/>
  <c r="M18" i="37" s="1"/>
  <c r="P10" i="37"/>
  <c r="K20" i="37"/>
  <c r="M20" i="37" s="1"/>
  <c r="M27" i="37"/>
  <c r="TH4" i="37"/>
  <c r="P4" i="37"/>
  <c r="Q4" i="37" s="1"/>
  <c r="P24" i="37"/>
  <c r="Q24" i="37" s="1"/>
  <c r="O24" i="37"/>
  <c r="H23" i="37"/>
  <c r="TH31" i="37"/>
  <c r="M24" i="37"/>
  <c r="CH27" i="37"/>
  <c r="P27" i="37" s="1"/>
  <c r="R27" i="37" s="1"/>
  <c r="CH26" i="37"/>
  <c r="P26" i="37" s="1"/>
  <c r="TH23" i="37"/>
  <c r="H28" i="37"/>
  <c r="TH25" i="37"/>
  <c r="H4" i="37"/>
  <c r="H30" i="37"/>
  <c r="A30" i="37" s="1" a="1"/>
  <c r="A30" i="37" s="1"/>
  <c r="H25" i="37"/>
  <c r="A25" i="37" s="1" a="1"/>
  <c r="A25" i="37" s="1"/>
  <c r="H26" i="37"/>
  <c r="A26" i="37" s="1" a="1"/>
  <c r="A26" i="37" s="1"/>
  <c r="H29" i="37"/>
  <c r="A29" i="37" s="1" a="1"/>
  <c r="A29" i="37" s="1"/>
  <c r="H27" i="37"/>
  <c r="A27" i="37" s="1" a="1"/>
  <c r="A27" i="37" s="1"/>
  <c r="H31" i="37"/>
  <c r="A31" i="37" s="1" a="1"/>
  <c r="A31" i="37" s="1"/>
  <c r="H24" i="37"/>
  <c r="CH23" i="37"/>
  <c r="P23" i="37" s="1"/>
  <c r="R23" i="37" s="1"/>
  <c r="O23" i="37"/>
  <c r="A18" i="36" a="1"/>
  <c r="A18" i="36" s="1"/>
  <c r="TH5" i="36"/>
  <c r="O8" i="36"/>
  <c r="CH15" i="36"/>
  <c r="P15" i="36" s="1"/>
  <c r="Q15" i="36" s="1"/>
  <c r="TH15" i="36"/>
  <c r="M8" i="36"/>
  <c r="P8" i="36"/>
  <c r="R8" i="36" s="1"/>
  <c r="CH10" i="36"/>
  <c r="P10" i="36" s="1"/>
  <c r="R10" i="36" s="1"/>
  <c r="CH13" i="36"/>
  <c r="P13" i="36" s="1"/>
  <c r="R13" i="36" s="1"/>
  <c r="O11" i="36"/>
  <c r="CH12" i="36"/>
  <c r="P12" i="36" s="1"/>
  <c r="TH12" i="36"/>
  <c r="M18" i="36"/>
  <c r="M5" i="36"/>
  <c r="TH9" i="36"/>
  <c r="CH16" i="36"/>
  <c r="P16" i="36" s="1"/>
  <c r="TH14" i="36"/>
  <c r="P17" i="36"/>
  <c r="R17" i="36" s="1"/>
  <c r="P9" i="36"/>
  <c r="Q9" i="36" s="1"/>
  <c r="CH14" i="36"/>
  <c r="P14" i="36" s="1"/>
  <c r="TH6" i="36"/>
  <c r="TH18" i="36"/>
  <c r="P11" i="36"/>
  <c r="Q11" i="36" s="1"/>
  <c r="O9" i="36"/>
  <c r="CH7" i="36"/>
  <c r="P7" i="36" s="1"/>
  <c r="O7" i="36"/>
  <c r="P18" i="36"/>
  <c r="E18" i="36" s="1"/>
  <c r="Q8" i="36"/>
  <c r="K9" i="36"/>
  <c r="M9" i="36" s="1"/>
  <c r="K11" i="36"/>
  <c r="M11" i="36" s="1"/>
  <c r="K7" i="36"/>
  <c r="M7" i="36" s="1"/>
  <c r="K10" i="36"/>
  <c r="M10" i="36" s="1"/>
  <c r="CH6" i="36"/>
  <c r="P6" i="36" s="1"/>
  <c r="R6" i="36" s="1"/>
  <c r="TH13" i="36"/>
  <c r="M16" i="36"/>
  <c r="K25" i="37"/>
  <c r="M25" i="37" s="1"/>
  <c r="CH30" i="37"/>
  <c r="P30" i="37" s="1"/>
  <c r="O30" i="37"/>
  <c r="K29" i="37"/>
  <c r="M29" i="37" s="1"/>
  <c r="CH28" i="37"/>
  <c r="P28" i="37" s="1"/>
  <c r="O28" i="37"/>
  <c r="O25" i="37"/>
  <c r="CH25" i="37"/>
  <c r="P25" i="37" s="1"/>
  <c r="K26" i="37"/>
  <c r="M26" i="37" s="1"/>
  <c r="K23" i="37"/>
  <c r="M23" i="37" s="1"/>
  <c r="K28" i="37"/>
  <c r="M28" i="37" s="1"/>
  <c r="K4" i="37"/>
  <c r="M4" i="37" s="1"/>
  <c r="K30" i="37"/>
  <c r="M30" i="37" s="1"/>
  <c r="P31" i="37"/>
  <c r="K14" i="36"/>
  <c r="M14" i="36" s="1"/>
  <c r="K12" i="36"/>
  <c r="M12" i="36" s="1"/>
  <c r="O4" i="36"/>
  <c r="CH4" i="36"/>
  <c r="P4" i="36" s="1"/>
  <c r="K17" i="36"/>
  <c r="M17" i="36" s="1"/>
  <c r="CH5" i="36"/>
  <c r="P5" i="36" s="1"/>
  <c r="O5" i="36"/>
  <c r="K15" i="36"/>
  <c r="M15" i="36" s="1"/>
  <c r="K6" i="36"/>
  <c r="M6" i="36" s="1"/>
  <c r="K4" i="36"/>
  <c r="M4" i="36" s="1"/>
  <c r="O25" i="35"/>
  <c r="TH21" i="35"/>
  <c r="O17" i="35"/>
  <c r="CH24" i="35"/>
  <c r="P24" i="35" s="1"/>
  <c r="Q24" i="35" s="1"/>
  <c r="P18" i="35"/>
  <c r="R18" i="35" s="1"/>
  <c r="CH21" i="35"/>
  <c r="P21" i="35" s="1"/>
  <c r="R21" i="35" s="1"/>
  <c r="P20" i="35"/>
  <c r="R20" i="35" s="1"/>
  <c r="M23" i="35"/>
  <c r="O20" i="35"/>
  <c r="TH17" i="35"/>
  <c r="K19" i="35"/>
  <c r="M19" i="35" s="1"/>
  <c r="K24" i="35"/>
  <c r="M24" i="35" s="1"/>
  <c r="CH23" i="35"/>
  <c r="P23" i="35" s="1"/>
  <c r="O23" i="35"/>
  <c r="K21" i="35"/>
  <c r="M21" i="35" s="1"/>
  <c r="K22" i="35"/>
  <c r="M22" i="35" s="1"/>
  <c r="K4" i="35"/>
  <c r="M4" i="35" s="1"/>
  <c r="O22" i="35"/>
  <c r="CH22" i="35"/>
  <c r="P22" i="35" s="1"/>
  <c r="M20" i="35"/>
  <c r="M18" i="35"/>
  <c r="K17" i="35"/>
  <c r="M17" i="35" s="1"/>
  <c r="M6" i="26"/>
  <c r="M7" i="26"/>
  <c r="TH13" i="26"/>
  <c r="TD12" i="26"/>
  <c r="TE6" i="26"/>
  <c r="TD6" i="26"/>
  <c r="TE12" i="26"/>
  <c r="M5" i="26"/>
  <c r="M10" i="26"/>
  <c r="M14" i="26"/>
  <c r="M4" i="26"/>
  <c r="M9" i="26"/>
  <c r="M8" i="26"/>
  <c r="M13" i="26"/>
  <c r="M11" i="26"/>
  <c r="M12" i="26"/>
  <c r="CF6" i="26"/>
  <c r="XH5" i="23"/>
  <c r="XL5" i="23"/>
  <c r="CU10" i="28"/>
  <c r="XH10" i="28"/>
  <c r="XL10" i="28" s="1"/>
  <c r="XH8" i="28"/>
  <c r="XL8" i="28" s="1"/>
  <c r="M9" i="24"/>
  <c r="XH12" i="23"/>
  <c r="H5" i="23"/>
  <c r="K5" i="23"/>
  <c r="CU5" i="23"/>
  <c r="CT5" i="23"/>
  <c r="M5" i="23"/>
  <c r="CT10" i="28"/>
  <c r="CT9" i="24"/>
  <c r="N9" i="24" s="1"/>
  <c r="H10" i="28"/>
  <c r="K10" i="28"/>
  <c r="H8" i="28"/>
  <c r="K8" i="28"/>
  <c r="CT8" i="28"/>
  <c r="CU8" i="28"/>
  <c r="M8" i="28"/>
  <c r="H9" i="24"/>
  <c r="K9" i="24"/>
  <c r="H12" i="23"/>
  <c r="A12" i="23" s="1" a="1"/>
  <c r="A12" i="23" s="1"/>
  <c r="XL12" i="23"/>
  <c r="K12" i="23"/>
  <c r="CT12" i="23"/>
  <c r="CU12" i="23"/>
  <c r="M12" i="23"/>
  <c r="DC12" i="4"/>
  <c r="CH13" i="26"/>
  <c r="P13" i="26" s="1"/>
  <c r="XT23" i="4"/>
  <c r="XP12" i="4"/>
  <c r="XT12" i="4" s="1"/>
  <c r="DB12" i="4"/>
  <c r="O12" i="4"/>
  <c r="H12" i="4"/>
  <c r="A12" i="4" s="1" a="1"/>
  <c r="A12" i="4" s="1"/>
  <c r="K12" i="4"/>
  <c r="DC23" i="4"/>
  <c r="DB23" i="4"/>
  <c r="H23" i="4"/>
  <c r="K23" i="4"/>
  <c r="XH11" i="23"/>
  <c r="XL11" i="23" s="1"/>
  <c r="H11" i="23"/>
  <c r="CT11" i="23"/>
  <c r="CU11" i="23"/>
  <c r="M11" i="23"/>
  <c r="XK5" i="28"/>
  <c r="XH10" i="23"/>
  <c r="XL10" i="23" s="1"/>
  <c r="XH9" i="23"/>
  <c r="XL9" i="23" s="1"/>
  <c r="XH7" i="23"/>
  <c r="XL7" i="23" s="1"/>
  <c r="XP16" i="4"/>
  <c r="XT16" i="4" s="1"/>
  <c r="H7" i="23"/>
  <c r="A7" i="23" s="1" a="1"/>
  <c r="A7" i="23" s="1"/>
  <c r="M7" i="23"/>
  <c r="CT7" i="23"/>
  <c r="CU7" i="23"/>
  <c r="CU9" i="23"/>
  <c r="CT9" i="23"/>
  <c r="H10" i="23"/>
  <c r="A10" i="23" s="1" a="1"/>
  <c r="A10" i="23" s="1"/>
  <c r="M10" i="23"/>
  <c r="CT10" i="23"/>
  <c r="CU10" i="23"/>
  <c r="H9" i="23"/>
  <c r="A9" i="23" s="1" a="1"/>
  <c r="A9" i="23" s="1"/>
  <c r="DC16" i="4"/>
  <c r="DB16" i="4"/>
  <c r="H16" i="4"/>
  <c r="A16" i="4" s="1" a="1"/>
  <c r="A16" i="4" s="1"/>
  <c r="K16" i="4"/>
  <c r="XH9" i="28"/>
  <c r="XL9" i="28" s="1"/>
  <c r="XH5" i="28"/>
  <c r="XH6" i="28"/>
  <c r="XL6" i="28" s="1"/>
  <c r="H9" i="28"/>
  <c r="CT9" i="28"/>
  <c r="CU9" i="28"/>
  <c r="M9" i="28"/>
  <c r="XH4" i="28"/>
  <c r="XL4" i="28" s="1"/>
  <c r="XH11" i="28"/>
  <c r="XL11" i="28" s="1"/>
  <c r="CU6" i="28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11" i="28"/>
  <c r="CU11" i="28"/>
  <c r="CT11" i="28"/>
  <c r="H11" i="28"/>
  <c r="A11" i="28" s="1" a="1"/>
  <c r="A11" i="28" s="1"/>
  <c r="CW18" i="4"/>
  <c r="DA18" i="4" s="1"/>
  <c r="TF12" i="26"/>
  <c r="SL12" i="26"/>
  <c r="SI12" i="26"/>
  <c r="SI6" i="26"/>
  <c r="CW14" i="4"/>
  <c r="DA14" i="4" s="1"/>
  <c r="WL18" i="4"/>
  <c r="WS18" i="4" s="1"/>
  <c r="XL18" i="4"/>
  <c r="N12" i="26"/>
  <c r="O12" i="26" s="1"/>
  <c r="TG12" i="26"/>
  <c r="CG12" i="26"/>
  <c r="SL6" i="26"/>
  <c r="TF6" i="26"/>
  <c r="N6" i="26"/>
  <c r="O6" i="26" s="1"/>
  <c r="TG6" i="26"/>
  <c r="CG6" i="26"/>
  <c r="CW13" i="4"/>
  <c r="DA13" i="4" s="1"/>
  <c r="XL13" i="4"/>
  <c r="XO18" i="4"/>
  <c r="WL14" i="4"/>
  <c r="WS14" i="4" s="1"/>
  <c r="XO14" i="4"/>
  <c r="P18" i="4"/>
  <c r="Q18" i="4" s="1"/>
  <c r="XS18" i="4"/>
  <c r="N18" i="4"/>
  <c r="R18" i="4"/>
  <c r="S18" i="4" s="1"/>
  <c r="L18" i="4"/>
  <c r="M18" i="4" s="1"/>
  <c r="J18" i="4"/>
  <c r="I18" i="4"/>
  <c r="G18" i="4"/>
  <c r="T18" i="4"/>
  <c r="U18" i="4" s="1"/>
  <c r="F18" i="4"/>
  <c r="WL13" i="4"/>
  <c r="WS13" i="4" s="1"/>
  <c r="XO13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E31" i="37" l="1"/>
  <c r="E13" i="35"/>
  <c r="E10" i="35"/>
  <c r="Q10" i="35"/>
  <c r="R10" i="35"/>
  <c r="R13" i="35"/>
  <c r="E21" i="37"/>
  <c r="P8" i="37"/>
  <c r="E8" i="37" s="1"/>
  <c r="E8" i="36"/>
  <c r="Q7" i="35"/>
  <c r="E7" i="35"/>
  <c r="N8" i="24"/>
  <c r="R11" i="35"/>
  <c r="Q18" i="37"/>
  <c r="R18" i="37"/>
  <c r="R5" i="37"/>
  <c r="H12" i="26"/>
  <c r="Q8" i="35"/>
  <c r="R8" i="35"/>
  <c r="R12" i="35"/>
  <c r="E11" i="35"/>
  <c r="R14" i="35"/>
  <c r="E9" i="35"/>
  <c r="E5" i="35"/>
  <c r="E16" i="35"/>
  <c r="Q9" i="35"/>
  <c r="R9" i="35"/>
  <c r="E14" i="35"/>
  <c r="Q5" i="35"/>
  <c r="R5" i="35"/>
  <c r="Q16" i="35"/>
  <c r="R16" i="35"/>
  <c r="E8" i="35"/>
  <c r="E6" i="35"/>
  <c r="E12" i="35"/>
  <c r="Q6" i="35"/>
  <c r="R6" i="35"/>
  <c r="Q15" i="35"/>
  <c r="R15" i="35"/>
  <c r="E15" i="35"/>
  <c r="R24" i="35"/>
  <c r="R17" i="35"/>
  <c r="E25" i="35"/>
  <c r="Q19" i="35"/>
  <c r="Q4" i="35"/>
  <c r="E4" i="35"/>
  <c r="E24" i="35"/>
  <c r="Q25" i="35"/>
  <c r="Q20" i="37"/>
  <c r="R20" i="37"/>
  <c r="E20" i="37"/>
  <c r="R17" i="37"/>
  <c r="Q19" i="37"/>
  <c r="E19" i="37"/>
  <c r="E11" i="37"/>
  <c r="R4" i="37"/>
  <c r="E16" i="37"/>
  <c r="Q29" i="37"/>
  <c r="R24" i="37"/>
  <c r="E4" i="37"/>
  <c r="E24" i="37"/>
  <c r="Q12" i="37"/>
  <c r="R12" i="37"/>
  <c r="R9" i="37"/>
  <c r="Q9" i="37"/>
  <c r="Q22" i="37"/>
  <c r="R22" i="37"/>
  <c r="Q14" i="37"/>
  <c r="R14" i="37"/>
  <c r="E12" i="37"/>
  <c r="Q10" i="37"/>
  <c r="R10" i="37"/>
  <c r="E10" i="37"/>
  <c r="E5" i="37"/>
  <c r="E17" i="37"/>
  <c r="E18" i="37"/>
  <c r="E7" i="37"/>
  <c r="Q15" i="37"/>
  <c r="R15" i="37"/>
  <c r="Q6" i="37"/>
  <c r="R6" i="37"/>
  <c r="E6" i="37"/>
  <c r="Q7" i="37"/>
  <c r="R7" i="37"/>
  <c r="E22" i="37"/>
  <c r="E14" i="37"/>
  <c r="E9" i="37"/>
  <c r="E15" i="37"/>
  <c r="E27" i="37"/>
  <c r="Q27" i="37"/>
  <c r="E28" i="37"/>
  <c r="R26" i="37"/>
  <c r="Q26" i="37"/>
  <c r="Q23" i="37"/>
  <c r="E23" i="37"/>
  <c r="Q10" i="36"/>
  <c r="R11" i="36"/>
  <c r="R9" i="36"/>
  <c r="E13" i="36"/>
  <c r="R15" i="36"/>
  <c r="Q17" i="36"/>
  <c r="Q18" i="36"/>
  <c r="Q13" i="36"/>
  <c r="R18" i="36"/>
  <c r="E17" i="36"/>
  <c r="Q7" i="36"/>
  <c r="R7" i="36"/>
  <c r="E9" i="36"/>
  <c r="E11" i="36"/>
  <c r="E6" i="36"/>
  <c r="E5" i="36"/>
  <c r="Q6" i="36"/>
  <c r="E10" i="36"/>
  <c r="E7" i="36"/>
  <c r="E4" i="36"/>
  <c r="E15" i="36"/>
  <c r="R30" i="37"/>
  <c r="Q30" i="37"/>
  <c r="E30" i="37"/>
  <c r="Q25" i="37"/>
  <c r="R25" i="37"/>
  <c r="E25" i="37"/>
  <c r="Q28" i="37"/>
  <c r="R28" i="37"/>
  <c r="R31" i="37"/>
  <c r="Q31" i="37"/>
  <c r="E29" i="37"/>
  <c r="E26" i="37"/>
  <c r="R5" i="36"/>
  <c r="Q5" i="36"/>
  <c r="R14" i="36"/>
  <c r="Q14" i="36"/>
  <c r="Q12" i="36"/>
  <c r="R12" i="36"/>
  <c r="E14" i="36"/>
  <c r="E12" i="36"/>
  <c r="R16" i="36"/>
  <c r="Q16" i="36"/>
  <c r="Q4" i="36"/>
  <c r="R4" i="36"/>
  <c r="E16" i="36"/>
  <c r="Q18" i="35"/>
  <c r="Q20" i="35"/>
  <c r="Q21" i="35"/>
  <c r="E20" i="35"/>
  <c r="E23" i="35"/>
  <c r="E18" i="35"/>
  <c r="R23" i="35"/>
  <c r="Q23" i="35"/>
  <c r="Q22" i="35"/>
  <c r="R22" i="35"/>
  <c r="E19" i="35"/>
  <c r="E21" i="35"/>
  <c r="E17" i="35"/>
  <c r="E22" i="35"/>
  <c r="TH12" i="26"/>
  <c r="TH6" i="26"/>
  <c r="A13" i="26" a="1"/>
  <c r="A13" i="26" s="1"/>
  <c r="N10" i="28"/>
  <c r="O10" i="28" s="1"/>
  <c r="V23" i="4"/>
  <c r="E23" i="4" s="1"/>
  <c r="V12" i="4"/>
  <c r="W12" i="4" s="1"/>
  <c r="N5" i="23"/>
  <c r="O5" i="23" s="1"/>
  <c r="R13" i="26"/>
  <c r="Q13" i="26"/>
  <c r="N8" i="28"/>
  <c r="P9" i="24"/>
  <c r="O9" i="24"/>
  <c r="E9" i="24"/>
  <c r="N12" i="23"/>
  <c r="E13" i="26"/>
  <c r="N11" i="23"/>
  <c r="E11" i="23" s="1"/>
  <c r="V16" i="4"/>
  <c r="W16" i="4" s="1"/>
  <c r="N9" i="23"/>
  <c r="P9" i="23" s="1"/>
  <c r="XL5" i="28"/>
  <c r="N7" i="23"/>
  <c r="N10" i="23"/>
  <c r="N9" i="28"/>
  <c r="N6" i="28"/>
  <c r="E6" i="28" s="1"/>
  <c r="N4" i="28"/>
  <c r="E4" i="28" s="1"/>
  <c r="N11" i="28"/>
  <c r="E11" i="28" s="1"/>
  <c r="N7" i="28"/>
  <c r="O7" i="28" s="1"/>
  <c r="N5" i="28"/>
  <c r="XP14" i="4"/>
  <c r="XT14" i="4" s="1"/>
  <c r="CH6" i="26"/>
  <c r="P6" i="26" s="1"/>
  <c r="XP13" i="4"/>
  <c r="XT13" i="4" s="1"/>
  <c r="XP18" i="4"/>
  <c r="XT18" i="4" s="1"/>
  <c r="DB14" i="4"/>
  <c r="CH12" i="26"/>
  <c r="P12" i="26" s="1"/>
  <c r="DC14" i="4"/>
  <c r="DB18" i="4"/>
  <c r="DC18" i="4"/>
  <c r="O18" i="4"/>
  <c r="H18" i="4"/>
  <c r="A18" i="4" s="1" a="1"/>
  <c r="A18" i="4" s="1"/>
  <c r="K18" i="4"/>
  <c r="DC13" i="4"/>
  <c r="H14" i="4"/>
  <c r="K14" i="4"/>
  <c r="DB13" i="4"/>
  <c r="H13" i="4"/>
  <c r="K13" i="4"/>
  <c r="Q8" i="37" l="1"/>
  <c r="R8" i="37"/>
  <c r="A8" i="36" a="1"/>
  <c r="A8" i="36" s="1"/>
  <c r="E12" i="4"/>
  <c r="A7" i="36" a="1"/>
  <c r="A7" i="36" s="1"/>
  <c r="A9" i="36" a="1"/>
  <c r="A9" i="36" s="1"/>
  <c r="O8" i="24"/>
  <c r="P8" i="24"/>
  <c r="E8" i="24"/>
  <c r="A5" i="36" a="1"/>
  <c r="A5" i="36" s="1"/>
  <c r="A10" i="36" a="1"/>
  <c r="A10" i="36" s="1"/>
  <c r="A6" i="36" a="1"/>
  <c r="A6" i="36" s="1"/>
  <c r="A11" i="36" a="1"/>
  <c r="A11" i="36" s="1"/>
  <c r="P10" i="28"/>
  <c r="E10" i="28"/>
  <c r="X12" i="4"/>
  <c r="X23" i="4"/>
  <c r="W23" i="4"/>
  <c r="A22" i="35" a="1"/>
  <c r="A22" i="35" s="1"/>
  <c r="A16" i="35" a="1"/>
  <c r="A16" i="35" s="1"/>
  <c r="A8" i="35" a="1"/>
  <c r="A8" i="35" s="1"/>
  <c r="A10" i="35" a="1"/>
  <c r="A10" i="35" s="1"/>
  <c r="A6" i="35" a="1"/>
  <c r="A6" i="35" s="1"/>
  <c r="A14" i="35" a="1"/>
  <c r="A14" i="35" s="1"/>
  <c r="A12" i="35" a="1"/>
  <c r="A12" i="35" s="1"/>
  <c r="A5" i="35" a="1"/>
  <c r="A5" i="35" s="1"/>
  <c r="A11" i="35" a="1"/>
  <c r="A11" i="35" s="1"/>
  <c r="A15" i="35" a="1"/>
  <c r="A15" i="35" s="1"/>
  <c r="A9" i="35" a="1"/>
  <c r="A9" i="35" s="1"/>
  <c r="A13" i="35" a="1"/>
  <c r="A13" i="35" s="1"/>
  <c r="A7" i="35" a="1"/>
  <c r="A7" i="35" s="1"/>
  <c r="A8" i="37" a="1"/>
  <c r="A8" i="37" s="1"/>
  <c r="A22" i="37" a="1"/>
  <c r="A22" i="37" s="1"/>
  <c r="A5" i="37" a="1"/>
  <c r="A5" i="37" s="1"/>
  <c r="A18" i="37" a="1"/>
  <c r="A18" i="37" s="1"/>
  <c r="A10" i="37" a="1"/>
  <c r="A10" i="37" s="1"/>
  <c r="A14" i="37" a="1"/>
  <c r="A14" i="37" s="1"/>
  <c r="A11" i="37" a="1"/>
  <c r="A11" i="37" s="1"/>
  <c r="A12" i="37" a="1"/>
  <c r="A12" i="37" s="1"/>
  <c r="A23" i="37" a="1"/>
  <c r="A23" i="37" s="1"/>
  <c r="A6" i="37" a="1"/>
  <c r="A6" i="37" s="1"/>
  <c r="A9" i="37" a="1"/>
  <c r="A9" i="37" s="1"/>
  <c r="A4" i="37" a="1"/>
  <c r="A4" i="37" s="1"/>
  <c r="A19" i="37" a="1"/>
  <c r="A19" i="37" s="1"/>
  <c r="A7" i="37" a="1"/>
  <c r="A7" i="37" s="1"/>
  <c r="A17" i="37" a="1"/>
  <c r="A17" i="37" s="1"/>
  <c r="A15" i="37" a="1"/>
  <c r="A15" i="37" s="1"/>
  <c r="A24" i="37" a="1"/>
  <c r="A24" i="37" s="1"/>
  <c r="A13" i="37" a="1"/>
  <c r="A13" i="37" s="1"/>
  <c r="A28" i="37" a="1"/>
  <c r="A28" i="37" s="1"/>
  <c r="A20" i="37" a="1"/>
  <c r="A20" i="37" s="1"/>
  <c r="A21" i="37" a="1"/>
  <c r="A21" i="37" s="1"/>
  <c r="A16" i="37" a="1"/>
  <c r="A16" i="37" s="1"/>
  <c r="A4" i="36" a="1"/>
  <c r="A4" i="36" s="1"/>
  <c r="A17" i="35" a="1"/>
  <c r="A17" i="35" s="1"/>
  <c r="A20" i="35" a="1"/>
  <c r="A20" i="35" s="1"/>
  <c r="A18" i="35" a="1"/>
  <c r="A18" i="35" s="1"/>
  <c r="A4" i="35" a="1"/>
  <c r="A4" i="35" s="1"/>
  <c r="A21" i="35" a="1"/>
  <c r="A21" i="35" s="1"/>
  <c r="A19" i="35" a="1"/>
  <c r="A19" i="35" s="1"/>
  <c r="E5" i="23"/>
  <c r="P5" i="23"/>
  <c r="O8" i="28"/>
  <c r="P8" i="28"/>
  <c r="E8" i="28"/>
  <c r="O12" i="23"/>
  <c r="P12" i="23"/>
  <c r="E12" i="23"/>
  <c r="O9" i="23"/>
  <c r="E9" i="23"/>
  <c r="E16" i="4"/>
  <c r="O11" i="23"/>
  <c r="P11" i="23"/>
  <c r="X16" i="4"/>
  <c r="A12" i="26" a="1"/>
  <c r="A12" i="26" s="1"/>
  <c r="O7" i="23"/>
  <c r="P7" i="23"/>
  <c r="E7" i="23"/>
  <c r="O10" i="23"/>
  <c r="P10" i="23"/>
  <c r="E10" i="23"/>
  <c r="O6" i="28"/>
  <c r="P6" i="28"/>
  <c r="E7" i="28"/>
  <c r="V18" i="4"/>
  <c r="E18" i="4" s="1"/>
  <c r="O9" i="28"/>
  <c r="P9" i="28"/>
  <c r="E9" i="28"/>
  <c r="O4" i="28"/>
  <c r="P4" i="28"/>
  <c r="O11" i="28"/>
  <c r="P11" i="28"/>
  <c r="Q6" i="26"/>
  <c r="R6" i="26"/>
  <c r="Q12" i="26"/>
  <c r="R12" i="26"/>
  <c r="P7" i="28"/>
  <c r="P5" i="28"/>
  <c r="O5" i="28"/>
  <c r="E5" i="28"/>
  <c r="V13" i="4"/>
  <c r="X13" i="4" s="1"/>
  <c r="V14" i="4"/>
  <c r="E14" i="4" s="1"/>
  <c r="E12" i="26"/>
  <c r="E6" i="26"/>
  <c r="C55" i="11" l="1"/>
  <c r="D54" i="11"/>
  <c r="D55" i="11"/>
  <c r="C54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53" i="11"/>
  <c r="D52" i="11"/>
  <c r="D53" i="11"/>
  <c r="C52" i="11"/>
  <c r="C47" i="11"/>
  <c r="D46" i="11"/>
  <c r="D47" i="11"/>
  <c r="C46" i="11"/>
  <c r="D51" i="11"/>
  <c r="C48" i="11"/>
  <c r="D48" i="11"/>
  <c r="C49" i="11"/>
  <c r="D49" i="11"/>
  <c r="C50" i="11"/>
  <c r="D50" i="11"/>
  <c r="C51" i="11"/>
  <c r="C41" i="11"/>
  <c r="C42" i="11"/>
  <c r="C43" i="11"/>
  <c r="D45" i="11"/>
  <c r="D38" i="11"/>
  <c r="C40" i="11"/>
  <c r="C44" i="11"/>
  <c r="C39" i="11"/>
  <c r="D39" i="11"/>
  <c r="C45" i="11"/>
  <c r="D40" i="11"/>
  <c r="C38" i="11"/>
  <c r="D41" i="11"/>
  <c r="D42" i="11"/>
  <c r="D43" i="11"/>
  <c r="D44" i="11"/>
  <c r="A8" i="28" a="1"/>
  <c r="A8" i="28" s="1"/>
  <c r="A10" i="28" a="1"/>
  <c r="A10" i="28" s="1"/>
  <c r="A4" i="28" a="1"/>
  <c r="A4" i="28" s="1"/>
  <c r="A7" i="28" a="1"/>
  <c r="A7" i="28" s="1"/>
  <c r="X18" i="4"/>
  <c r="W18" i="4"/>
  <c r="A9" i="28" a="1"/>
  <c r="A9" i="28" s="1"/>
  <c r="W13" i="4"/>
  <c r="E13" i="4"/>
  <c r="X14" i="4"/>
  <c r="W14" i="4"/>
  <c r="A5" i="28" a="1"/>
  <c r="A5" i="28" s="1"/>
  <c r="A6" i="28" a="1"/>
  <c r="A6" i="28" s="1"/>
  <c r="CD11" i="26"/>
  <c r="CE11" i="26"/>
  <c r="SE11" i="26"/>
  <c r="SF11" i="26"/>
  <c r="SG11" i="26"/>
  <c r="SH11" i="26"/>
  <c r="SJ11" i="26"/>
  <c r="SK11" i="26"/>
  <c r="SM11" i="26"/>
  <c r="SN11" i="26"/>
  <c r="SO11" i="26"/>
  <c r="SP11" i="26"/>
  <c r="SQ11" i="26"/>
  <c r="SR11" i="26"/>
  <c r="SS11" i="26"/>
  <c r="ST11" i="26"/>
  <c r="SU11" i="26"/>
  <c r="SV11" i="26"/>
  <c r="SW11" i="26"/>
  <c r="SX11" i="26"/>
  <c r="SY11" i="26"/>
  <c r="SZ11" i="26"/>
  <c r="TA11" i="26"/>
  <c r="TB11" i="26"/>
  <c r="F11" i="26" l="1"/>
  <c r="I11" i="26"/>
  <c r="G11" i="26"/>
  <c r="TD11" i="26"/>
  <c r="TE11" i="26"/>
  <c r="CF11" i="26"/>
  <c r="D27" i="11"/>
  <c r="D28" i="11"/>
  <c r="D29" i="11"/>
  <c r="D26" i="11"/>
  <c r="C27" i="11"/>
  <c r="C28" i="11"/>
  <c r="C29" i="11"/>
  <c r="C26" i="11"/>
  <c r="SI11" i="26"/>
  <c r="SL11" i="26"/>
  <c r="TF11" i="26"/>
  <c r="N11" i="26"/>
  <c r="O11" i="26" s="1"/>
  <c r="TG11" i="26"/>
  <c r="CG11" i="26"/>
  <c r="H11" i="26" l="1"/>
  <c r="TH11" i="26"/>
  <c r="CH11" i="26"/>
  <c r="P11" i="26" s="1"/>
  <c r="Q11" i="26" l="1"/>
  <c r="R11" i="26"/>
  <c r="E11" i="26"/>
  <c r="CQ8" i="4" l="1"/>
  <c r="CR8" i="4"/>
  <c r="CS8" i="4"/>
  <c r="CT8" i="4"/>
  <c r="CU8" i="4"/>
  <c r="CV8" i="4"/>
  <c r="CX8" i="4"/>
  <c r="CY8" i="4"/>
  <c r="CZ8" i="4"/>
  <c r="WF8" i="4"/>
  <c r="WG8" i="4"/>
  <c r="WH8" i="4"/>
  <c r="WI8" i="4"/>
  <c r="WJ8" i="4"/>
  <c r="WK8" i="4"/>
  <c r="WM8" i="4"/>
  <c r="WN8" i="4"/>
  <c r="WO8" i="4"/>
  <c r="WP8" i="4"/>
  <c r="WQ8" i="4"/>
  <c r="WR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CW8" i="4" l="1"/>
  <c r="T8" i="4"/>
  <c r="U8" i="4" s="1"/>
  <c r="XO8" i="4"/>
  <c r="XL8" i="4"/>
  <c r="WL8" i="4"/>
  <c r="WS8" i="4" s="1"/>
  <c r="DA8" i="4"/>
  <c r="P8" i="4"/>
  <c r="Q8" i="4" s="1"/>
  <c r="XS8" i="4"/>
  <c r="N8" i="4"/>
  <c r="R8" i="4"/>
  <c r="S8" i="4" s="1"/>
  <c r="L8" i="4"/>
  <c r="M8" i="4" s="1"/>
  <c r="J8" i="4"/>
  <c r="I8" i="4"/>
  <c r="G8" i="4"/>
  <c r="F8" i="4"/>
  <c r="XP8" i="4" l="1"/>
  <c r="XT8" i="4" s="1"/>
  <c r="DB8" i="4"/>
  <c r="DC8" i="4"/>
  <c r="O8" i="4"/>
  <c r="H8" i="4"/>
  <c r="K8" i="4"/>
  <c r="V8" i="4" l="1"/>
  <c r="W8" i="4" s="1"/>
  <c r="X8" i="4" l="1"/>
  <c r="E8" i="4"/>
  <c r="CD9" i="26"/>
  <c r="CE9" i="26"/>
  <c r="SE9" i="26"/>
  <c r="SF9" i="26"/>
  <c r="SG9" i="26"/>
  <c r="SH9" i="26"/>
  <c r="SJ9" i="26"/>
  <c r="SK9" i="26"/>
  <c r="SM9" i="26"/>
  <c r="SN9" i="26"/>
  <c r="SO9" i="26"/>
  <c r="SP9" i="26"/>
  <c r="SQ9" i="26"/>
  <c r="SR9" i="26"/>
  <c r="SS9" i="26"/>
  <c r="ST9" i="26"/>
  <c r="SU9" i="26"/>
  <c r="SV9" i="26"/>
  <c r="SW9" i="26"/>
  <c r="SX9" i="26"/>
  <c r="SY9" i="26"/>
  <c r="SZ9" i="26"/>
  <c r="TA9" i="26"/>
  <c r="TB9" i="26"/>
  <c r="G9" i="26" l="1"/>
  <c r="I9" i="26"/>
  <c r="F9" i="26"/>
  <c r="TE9" i="26"/>
  <c r="TD9" i="26"/>
  <c r="CF9" i="26"/>
  <c r="TF9" i="26"/>
  <c r="TG9" i="26"/>
  <c r="SI9" i="26"/>
  <c r="N9" i="26"/>
  <c r="O9" i="26" s="1"/>
  <c r="CG9" i="26"/>
  <c r="SL9" i="26"/>
  <c r="H9" i="26" l="1"/>
  <c r="TH9" i="26"/>
  <c r="CH9" i="26"/>
  <c r="P9" i="26" s="1"/>
  <c r="R9" i="26" l="1"/>
  <c r="Q9" i="26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SK14" i="26"/>
  <c r="SJ14" i="26"/>
  <c r="SH14" i="26"/>
  <c r="SG14" i="26"/>
  <c r="SF14" i="26"/>
  <c r="SE14" i="26"/>
  <c r="SK7" i="26"/>
  <c r="SJ7" i="26"/>
  <c r="SH7" i="26"/>
  <c r="SG7" i="26"/>
  <c r="SF7" i="26"/>
  <c r="SE7" i="26"/>
  <c r="SK8" i="26"/>
  <c r="SJ8" i="26"/>
  <c r="SH8" i="26"/>
  <c r="SG8" i="26"/>
  <c r="SF8" i="26"/>
  <c r="SE8" i="26"/>
  <c r="SK10" i="26"/>
  <c r="SJ10" i="26"/>
  <c r="SH10" i="26"/>
  <c r="SG10" i="26"/>
  <c r="SF10" i="26"/>
  <c r="SE10" i="26"/>
  <c r="SK5" i="26"/>
  <c r="SJ5" i="26"/>
  <c r="SH5" i="26"/>
  <c r="SG5" i="26"/>
  <c r="SF5" i="26"/>
  <c r="SE5" i="26"/>
  <c r="SK4" i="26"/>
  <c r="SJ4" i="26"/>
  <c r="SH4" i="26"/>
  <c r="SG4" i="26"/>
  <c r="SF4" i="26"/>
  <c r="SE4" i="26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7" i="4"/>
  <c r="WQ7" i="4"/>
  <c r="WP7" i="4"/>
  <c r="WO7" i="4"/>
  <c r="WN7" i="4"/>
  <c r="WM7" i="4"/>
  <c r="WK7" i="4"/>
  <c r="WJ7" i="4"/>
  <c r="WI7" i="4"/>
  <c r="WH7" i="4"/>
  <c r="WG7" i="4"/>
  <c r="WF7" i="4"/>
  <c r="WR9" i="4"/>
  <c r="WQ9" i="4"/>
  <c r="WP9" i="4"/>
  <c r="WO9" i="4"/>
  <c r="WN9" i="4"/>
  <c r="WM9" i="4"/>
  <c r="WK9" i="4"/>
  <c r="WJ9" i="4"/>
  <c r="WI9" i="4"/>
  <c r="WH9" i="4"/>
  <c r="WG9" i="4"/>
  <c r="WF9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6" i="4"/>
  <c r="WQ6" i="4"/>
  <c r="WP6" i="4"/>
  <c r="WO6" i="4"/>
  <c r="WN6" i="4"/>
  <c r="WM6" i="4"/>
  <c r="WK6" i="4"/>
  <c r="WJ6" i="4"/>
  <c r="WI6" i="4"/>
  <c r="WH6" i="4"/>
  <c r="WG6" i="4"/>
  <c r="WF6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SL5" i="26" l="1"/>
  <c r="WD7" i="24"/>
  <c r="WK7" i="24" s="1"/>
  <c r="SL14" i="26"/>
  <c r="WD4" i="24"/>
  <c r="WK4" i="24" s="1"/>
  <c r="WD6" i="24"/>
  <c r="WK6" i="24" s="1"/>
  <c r="WD16" i="23"/>
  <c r="WK16" i="23" s="1"/>
  <c r="WD8" i="23"/>
  <c r="WK8" i="23" s="1"/>
  <c r="WD18" i="23"/>
  <c r="WK18" i="23" s="1"/>
  <c r="WD15" i="23"/>
  <c r="WK15" i="23" s="1"/>
  <c r="WL7" i="22"/>
  <c r="WS7" i="22" s="1"/>
  <c r="WL11" i="22"/>
  <c r="WS11" i="22" s="1"/>
  <c r="WL12" i="22"/>
  <c r="WS12" i="22" s="1"/>
  <c r="WL13" i="22"/>
  <c r="WS13" i="22" s="1"/>
  <c r="WL11" i="4"/>
  <c r="WS11" i="4" s="1"/>
  <c r="WL6" i="4"/>
  <c r="WS6" i="4" s="1"/>
  <c r="WL7" i="4"/>
  <c r="WS7" i="4" s="1"/>
  <c r="WL17" i="4"/>
  <c r="WS17" i="4" s="1"/>
  <c r="WL5" i="4"/>
  <c r="WS5" i="4" s="1"/>
  <c r="WL19" i="4"/>
  <c r="WS19" i="4" s="1"/>
  <c r="WL21" i="4"/>
  <c r="WS21" i="4" s="1"/>
  <c r="WL9" i="4"/>
  <c r="WS9" i="4" s="1"/>
  <c r="WL10" i="4"/>
  <c r="WS10" i="4" s="1"/>
  <c r="WL22" i="4"/>
  <c r="WS22" i="4" s="1"/>
  <c r="WL15" i="4"/>
  <c r="WS15" i="4" s="1"/>
  <c r="XS22" i="4"/>
  <c r="XS15" i="4"/>
  <c r="XL9" i="4"/>
  <c r="XS21" i="4"/>
  <c r="WD14" i="23"/>
  <c r="WK14" i="23" s="1"/>
  <c r="SL10" i="26"/>
  <c r="SL7" i="26"/>
  <c r="SL4" i="26"/>
  <c r="SL8" i="26"/>
  <c r="WD11" i="24"/>
  <c r="WK11" i="24" s="1"/>
  <c r="WD13" i="24"/>
  <c r="WK13" i="24" s="1"/>
  <c r="WD10" i="24"/>
  <c r="WK10" i="24" s="1"/>
  <c r="WD12" i="24"/>
  <c r="WK12" i="24" s="1"/>
  <c r="WD13" i="23"/>
  <c r="WK13" i="23" s="1"/>
  <c r="WD4" i="23"/>
  <c r="WK4" i="23" s="1"/>
  <c r="WD6" i="23"/>
  <c r="WK6" i="23" s="1"/>
  <c r="WD17" i="23"/>
  <c r="WK17" i="23" s="1"/>
  <c r="WL9" i="22"/>
  <c r="WS9" i="22" s="1"/>
  <c r="WL5" i="22"/>
  <c r="WS5" i="22" s="1"/>
  <c r="WL10" i="22"/>
  <c r="WS10" i="22" s="1"/>
  <c r="WL6" i="22"/>
  <c r="WS6" i="22" s="1"/>
  <c r="WL4" i="22"/>
  <c r="WS4" i="22" s="1"/>
  <c r="WL8" i="22"/>
  <c r="WS8" i="22" s="1"/>
  <c r="WL14" i="22"/>
  <c r="WS14" i="22" s="1"/>
  <c r="XS26" i="4"/>
  <c r="XL19" i="4"/>
  <c r="XL22" i="4"/>
  <c r="XO22" i="4"/>
  <c r="WL20" i="4"/>
  <c r="WS20" i="4" s="1"/>
  <c r="XO20" i="4"/>
  <c r="XL17" i="4"/>
  <c r="XO19" i="4"/>
  <c r="XO25" i="4"/>
  <c r="XL21" i="4"/>
  <c r="XL20" i="4"/>
  <c r="XS17" i="4"/>
  <c r="XS4" i="4"/>
  <c r="XO5" i="4"/>
  <c r="XL11" i="4"/>
  <c r="XO15" i="4"/>
  <c r="XO17" i="4"/>
  <c r="XS7" i="4"/>
  <c r="XO9" i="4"/>
  <c r="XL5" i="4"/>
  <c r="XS10" i="4"/>
  <c r="XO7" i="4"/>
  <c r="WL4" i="4"/>
  <c r="WS4" i="4" s="1"/>
  <c r="XO24" i="4"/>
  <c r="XL7" i="4"/>
  <c r="XS6" i="4"/>
  <c r="WL26" i="4"/>
  <c r="WS26" i="4" s="1"/>
  <c r="XO10" i="4"/>
  <c r="XS9" i="4"/>
  <c r="XO26" i="4"/>
  <c r="XO6" i="4"/>
  <c r="WL24" i="4"/>
  <c r="WS24" i="4" s="1"/>
  <c r="XS25" i="4"/>
  <c r="XL6" i="4"/>
  <c r="XS19" i="4"/>
  <c r="XO4" i="4"/>
  <c r="WL25" i="4"/>
  <c r="WS25" i="4" s="1"/>
  <c r="XS20" i="4"/>
  <c r="XS24" i="4"/>
  <c r="XO21" i="4"/>
  <c r="XS11" i="4"/>
  <c r="SI4" i="26"/>
  <c r="SI5" i="26"/>
  <c r="SI10" i="26"/>
  <c r="SI8" i="26"/>
  <c r="SI7" i="26"/>
  <c r="SI14" i="26"/>
  <c r="XL4" i="4"/>
  <c r="XL25" i="4"/>
  <c r="XL24" i="4"/>
  <c r="XL26" i="4"/>
  <c r="XO11" i="4"/>
  <c r="XL15" i="4"/>
  <c r="XL10" i="4"/>
  <c r="XS5" i="4"/>
  <c r="XP7" i="4" l="1"/>
  <c r="XT7" i="4" s="1"/>
  <c r="XP25" i="4"/>
  <c r="XT25" i="4" s="1"/>
  <c r="XP6" i="4"/>
  <c r="XT6" i="4" s="1"/>
  <c r="XP9" i="4"/>
  <c r="XT9" i="4" s="1"/>
  <c r="XP22" i="4"/>
  <c r="XT22" i="4" s="1"/>
  <c r="XP24" i="4"/>
  <c r="XT24" i="4" s="1"/>
  <c r="XP20" i="4"/>
  <c r="XT20" i="4" s="1"/>
  <c r="XP26" i="4"/>
  <c r="XT26" i="4" s="1"/>
  <c r="XP17" i="4"/>
  <c r="XT17" i="4" s="1"/>
  <c r="XP21" i="4"/>
  <c r="XT21" i="4" s="1"/>
  <c r="XP10" i="4"/>
  <c r="XT10" i="4" s="1"/>
  <c r="XP19" i="4"/>
  <c r="XT19" i="4" s="1"/>
  <c r="XP11" i="4"/>
  <c r="XT11" i="4" s="1"/>
  <c r="XP4" i="4"/>
  <c r="XT4" i="4" s="1"/>
  <c r="XP15" i="4"/>
  <c r="XT15" i="4" s="1"/>
  <c r="XP5" i="4"/>
  <c r="XT5" i="4" s="1"/>
  <c r="CI13" i="24" l="1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7" i="23"/>
  <c r="CJ17" i="23"/>
  <c r="CK17" i="23"/>
  <c r="CO17" i="23" s="1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F17" i="23" l="1"/>
  <c r="I17" i="23"/>
  <c r="G17" i="23"/>
  <c r="F13" i="24"/>
  <c r="I13" i="24"/>
  <c r="G13" i="24"/>
  <c r="CS13" i="24"/>
  <c r="XD13" i="24"/>
  <c r="CS17" i="23"/>
  <c r="L13" i="24"/>
  <c r="XK13" i="24"/>
  <c r="XG13" i="24"/>
  <c r="J13" i="24"/>
  <c r="K13" i="24" s="1"/>
  <c r="XK17" i="23"/>
  <c r="XG17" i="23"/>
  <c r="L17" i="23"/>
  <c r="J17" i="23"/>
  <c r="K17" i="23" s="1"/>
  <c r="XD17" i="23"/>
  <c r="H17" i="23" l="1"/>
  <c r="H13" i="24"/>
  <c r="M13" i="24"/>
  <c r="CT13" i="24"/>
  <c r="CU13" i="24"/>
  <c r="M17" i="23"/>
  <c r="CU17" i="23"/>
  <c r="CT17" i="23"/>
  <c r="XH13" i="24"/>
  <c r="XL13" i="24" s="1"/>
  <c r="XH17" i="23"/>
  <c r="XL17" i="23" s="1"/>
  <c r="N17" i="23" l="1"/>
  <c r="N13" i="24"/>
  <c r="E13" i="24" l="1"/>
  <c r="P13" i="24"/>
  <c r="E17" i="23"/>
  <c r="P17" i="23"/>
  <c r="O17" i="23"/>
  <c r="O13" i="24"/>
  <c r="CI11" i="24" l="1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22" i="4"/>
  <c r="CR22" i="4"/>
  <c r="CS22" i="4"/>
  <c r="CT22" i="4"/>
  <c r="CU22" i="4"/>
  <c r="CV22" i="4"/>
  <c r="CX22" i="4"/>
  <c r="CY22" i="4"/>
  <c r="CZ22" i="4"/>
  <c r="CQ17" i="4"/>
  <c r="CR17" i="4"/>
  <c r="CS17" i="4"/>
  <c r="CT17" i="4"/>
  <c r="CU17" i="4"/>
  <c r="CV17" i="4"/>
  <c r="CX17" i="4"/>
  <c r="CY17" i="4"/>
  <c r="CZ17" i="4"/>
  <c r="T22" i="4" l="1"/>
  <c r="U22" i="4" s="1"/>
  <c r="T17" i="4"/>
  <c r="U17" i="4" s="1"/>
  <c r="F22" i="4"/>
  <c r="I22" i="4"/>
  <c r="G22" i="4"/>
  <c r="G17" i="4"/>
  <c r="F17" i="4"/>
  <c r="I17" i="4"/>
  <c r="G11" i="24"/>
  <c r="F18" i="23"/>
  <c r="I18" i="23"/>
  <c r="I15" i="23"/>
  <c r="F15" i="23"/>
  <c r="I16" i="23"/>
  <c r="F16" i="23"/>
  <c r="G6" i="23"/>
  <c r="F6" i="23"/>
  <c r="I6" i="23"/>
  <c r="G4" i="23"/>
  <c r="F4" i="23"/>
  <c r="I4" i="23"/>
  <c r="G16" i="23"/>
  <c r="G18" i="23"/>
  <c r="G15" i="23"/>
  <c r="I11" i="24"/>
  <c r="F11" i="24"/>
  <c r="R22" i="4"/>
  <c r="S22" i="4" s="1"/>
  <c r="R17" i="4"/>
  <c r="S17" i="4" s="1"/>
  <c r="CO11" i="24"/>
  <c r="CS11" i="24" s="1"/>
  <c r="CO18" i="23"/>
  <c r="CS18" i="23" s="1"/>
  <c r="CO4" i="23"/>
  <c r="CS4" i="23" s="1"/>
  <c r="CO6" i="23"/>
  <c r="CS6" i="23" s="1"/>
  <c r="CO16" i="23"/>
  <c r="CS16" i="23" s="1"/>
  <c r="CO15" i="23"/>
  <c r="CS15" i="23" s="1"/>
  <c r="XD11" i="24"/>
  <c r="XG11" i="24"/>
  <c r="XG15" i="23"/>
  <c r="CW17" i="4"/>
  <c r="DA17" i="4" s="1"/>
  <c r="CW22" i="4"/>
  <c r="DA22" i="4" s="1"/>
  <c r="XK11" i="24"/>
  <c r="L11" i="24"/>
  <c r="J11" i="24"/>
  <c r="K11" i="24" s="1"/>
  <c r="XD15" i="23"/>
  <c r="L15" i="23"/>
  <c r="XK15" i="23"/>
  <c r="J15" i="23"/>
  <c r="XD6" i="23"/>
  <c r="XK6" i="23"/>
  <c r="XG6" i="23"/>
  <c r="L6" i="23"/>
  <c r="J6" i="23"/>
  <c r="K6" i="23" s="1"/>
  <c r="XD18" i="23"/>
  <c r="J18" i="23"/>
  <c r="K18" i="23" s="1"/>
  <c r="XK18" i="23"/>
  <c r="XG18" i="23"/>
  <c r="L18" i="23"/>
  <c r="XD4" i="23"/>
  <c r="L4" i="23"/>
  <c r="J4" i="23"/>
  <c r="K4" i="23" s="1"/>
  <c r="XK4" i="23"/>
  <c r="XG4" i="23"/>
  <c r="XG16" i="23"/>
  <c r="XD16" i="23"/>
  <c r="XK16" i="23"/>
  <c r="L16" i="23"/>
  <c r="J16" i="23"/>
  <c r="P22" i="4"/>
  <c r="DC22" i="4" s="1"/>
  <c r="L22" i="4"/>
  <c r="M22" i="4" s="1"/>
  <c r="J22" i="4"/>
  <c r="K22" i="4" s="1"/>
  <c r="N22" i="4"/>
  <c r="N17" i="4"/>
  <c r="P17" i="4"/>
  <c r="DC17" i="4" s="1"/>
  <c r="L17" i="4"/>
  <c r="M17" i="4" s="1"/>
  <c r="J17" i="4"/>
  <c r="K17" i="4" s="1"/>
  <c r="H15" i="23" l="1"/>
  <c r="H6" i="23"/>
  <c r="H18" i="23"/>
  <c r="H16" i="23"/>
  <c r="H4" i="23"/>
  <c r="H11" i="24"/>
  <c r="DB22" i="4"/>
  <c r="V22" i="4" s="1"/>
  <c r="X22" i="4" s="1"/>
  <c r="H22" i="4"/>
  <c r="A22" i="4" s="1" a="1"/>
  <c r="A22" i="4" s="1"/>
  <c r="DB17" i="4"/>
  <c r="V17" i="4" s="1"/>
  <c r="X17" i="4" s="1"/>
  <c r="H17" i="4"/>
  <c r="A17" i="4" s="1" a="1"/>
  <c r="A17" i="4" s="1"/>
  <c r="CU11" i="24"/>
  <c r="CT11" i="24"/>
  <c r="CT4" i="23"/>
  <c r="CU4" i="23"/>
  <c r="CU6" i="23"/>
  <c r="CT6" i="23"/>
  <c r="CU15" i="23"/>
  <c r="CT15" i="23"/>
  <c r="M16" i="23"/>
  <c r="CU16" i="23"/>
  <c r="CT16" i="23"/>
  <c r="CU18" i="23"/>
  <c r="CT18" i="23"/>
  <c r="O17" i="4"/>
  <c r="XH15" i="23"/>
  <c r="XL15" i="23" s="1"/>
  <c r="XH11" i="24"/>
  <c r="XL11" i="24" s="1"/>
  <c r="M11" i="24"/>
  <c r="XH6" i="23"/>
  <c r="XL6" i="23" s="1"/>
  <c r="M4" i="23"/>
  <c r="M15" i="23"/>
  <c r="K15" i="23"/>
  <c r="XH16" i="23"/>
  <c r="XL16" i="23" s="1"/>
  <c r="XH18" i="23"/>
  <c r="XL18" i="23" s="1"/>
  <c r="M6" i="23"/>
  <c r="M18" i="23"/>
  <c r="XH4" i="23"/>
  <c r="XL4" i="23" s="1"/>
  <c r="K16" i="23"/>
  <c r="Q17" i="4"/>
  <c r="Q22" i="4"/>
  <c r="O22" i="4"/>
  <c r="N11" i="24" l="1"/>
  <c r="P11" i="24" s="1"/>
  <c r="N4" i="23"/>
  <c r="E4" i="23" s="1"/>
  <c r="N18" i="23"/>
  <c r="P18" i="23" s="1"/>
  <c r="N16" i="23"/>
  <c r="N15" i="23"/>
  <c r="N6" i="23"/>
  <c r="P6" i="23" s="1"/>
  <c r="E17" i="4"/>
  <c r="W22" i="4"/>
  <c r="E22" i="4"/>
  <c r="W17" i="4"/>
  <c r="O4" i="23" l="1"/>
  <c r="E18" i="23"/>
  <c r="E11" i="24"/>
  <c r="O11" i="24"/>
  <c r="P4" i="23"/>
  <c r="O18" i="23"/>
  <c r="O15" i="23"/>
  <c r="P15" i="23"/>
  <c r="E16" i="23"/>
  <c r="P16" i="23"/>
  <c r="O16" i="23"/>
  <c r="E15" i="23"/>
  <c r="E6" i="23"/>
  <c r="O6" i="23"/>
  <c r="CQ10" i="22" l="1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0" i="4"/>
  <c r="CR10" i="4"/>
  <c r="CS10" i="4"/>
  <c r="CT10" i="4"/>
  <c r="CU10" i="4"/>
  <c r="CV10" i="4"/>
  <c r="CX10" i="4"/>
  <c r="CY10" i="4"/>
  <c r="CZ10" i="4"/>
  <c r="T10" i="4" l="1"/>
  <c r="U10" i="4" s="1"/>
  <c r="T10" i="22"/>
  <c r="U10" i="22" s="1"/>
  <c r="G10" i="4"/>
  <c r="F10" i="4"/>
  <c r="I10" i="4"/>
  <c r="I10" i="22"/>
  <c r="F10" i="22"/>
  <c r="G10" i="22"/>
  <c r="R10" i="4"/>
  <c r="S10" i="4" s="1"/>
  <c r="R10" i="22"/>
  <c r="S10" i="22" s="1"/>
  <c r="CW10" i="22"/>
  <c r="DA10" i="22" s="1"/>
  <c r="XO10" i="22"/>
  <c r="XL10" i="22"/>
  <c r="CW10" i="4"/>
  <c r="DA10" i="4" s="1"/>
  <c r="J10" i="22"/>
  <c r="K10" i="22" s="1"/>
  <c r="XS10" i="22"/>
  <c r="P10" i="22"/>
  <c r="L10" i="22"/>
  <c r="M10" i="22" s="1"/>
  <c r="N10" i="22"/>
  <c r="DB10" i="22" s="1"/>
  <c r="L10" i="4"/>
  <c r="M10" i="4" s="1"/>
  <c r="N10" i="4"/>
  <c r="P10" i="4"/>
  <c r="DC10" i="4" s="1"/>
  <c r="J10" i="4"/>
  <c r="H10" i="22" l="1"/>
  <c r="DB10" i="4"/>
  <c r="V10" i="4" s="1"/>
  <c r="X10" i="4" s="1"/>
  <c r="H10" i="4"/>
  <c r="Q10" i="22"/>
  <c r="DC10" i="22"/>
  <c r="O10" i="4"/>
  <c r="XP10" i="22"/>
  <c r="XT10" i="22" s="1"/>
  <c r="O10" i="22"/>
  <c r="Q10" i="4"/>
  <c r="K10" i="4"/>
  <c r="V10" i="22" l="1"/>
  <c r="X10" i="22" s="1"/>
  <c r="E10" i="4"/>
  <c r="W10" i="4"/>
  <c r="E10" i="22" l="1"/>
  <c r="W10" i="22"/>
  <c r="CD5" i="26" l="1"/>
  <c r="CE5" i="26"/>
  <c r="G5" i="26" s="1"/>
  <c r="SM5" i="26"/>
  <c r="SN5" i="26"/>
  <c r="SO5" i="26"/>
  <c r="SP5" i="26"/>
  <c r="SQ5" i="26"/>
  <c r="SR5" i="26"/>
  <c r="SS5" i="26"/>
  <c r="ST5" i="26"/>
  <c r="SU5" i="26"/>
  <c r="SV5" i="26"/>
  <c r="SW5" i="26"/>
  <c r="SX5" i="26"/>
  <c r="SY5" i="26"/>
  <c r="SZ5" i="26"/>
  <c r="TA5" i="26"/>
  <c r="TB5" i="26"/>
  <c r="CQ20" i="4"/>
  <c r="CR20" i="4"/>
  <c r="CS20" i="4"/>
  <c r="CT20" i="4"/>
  <c r="CU20" i="4"/>
  <c r="CV20" i="4"/>
  <c r="CX20" i="4"/>
  <c r="CY20" i="4"/>
  <c r="CZ20" i="4"/>
  <c r="CQ26" i="4"/>
  <c r="CR26" i="4"/>
  <c r="CS26" i="4"/>
  <c r="CT26" i="4"/>
  <c r="CU26" i="4"/>
  <c r="CV26" i="4"/>
  <c r="CX26" i="4"/>
  <c r="CY26" i="4"/>
  <c r="CZ26" i="4"/>
  <c r="F5" i="26" l="1"/>
  <c r="H5" i="26" s="1"/>
  <c r="I5" i="26"/>
  <c r="TD5" i="26"/>
  <c r="TE5" i="26"/>
  <c r="CF5" i="26"/>
  <c r="T20" i="4"/>
  <c r="U20" i="4" s="1"/>
  <c r="T26" i="4"/>
  <c r="U26" i="4" s="1"/>
  <c r="G26" i="4"/>
  <c r="F26" i="4"/>
  <c r="I26" i="4"/>
  <c r="F20" i="4"/>
  <c r="I20" i="4"/>
  <c r="G20" i="4"/>
  <c r="R26" i="4"/>
  <c r="S26" i="4" s="1"/>
  <c r="R20" i="4"/>
  <c r="S20" i="4" s="1"/>
  <c r="CW26" i="4"/>
  <c r="DA26" i="4" s="1"/>
  <c r="CW20" i="4"/>
  <c r="DA20" i="4" s="1"/>
  <c r="TG5" i="26"/>
  <c r="TF5" i="26"/>
  <c r="N5" i="26"/>
  <c r="CH5" i="26" s="1"/>
  <c r="L20" i="4"/>
  <c r="M20" i="4" s="1"/>
  <c r="P20" i="4"/>
  <c r="DC20" i="4" s="1"/>
  <c r="J20" i="4"/>
  <c r="K20" i="4" s="1"/>
  <c r="N20" i="4"/>
  <c r="L26" i="4"/>
  <c r="M26" i="4" s="1"/>
  <c r="P26" i="4"/>
  <c r="DC26" i="4" s="1"/>
  <c r="N26" i="4"/>
  <c r="J26" i="4"/>
  <c r="K26" i="4" s="1"/>
  <c r="TH5" i="26" l="1"/>
  <c r="H26" i="4"/>
  <c r="DB26" i="4"/>
  <c r="V26" i="4" s="1"/>
  <c r="X26" i="4" s="1"/>
  <c r="DB20" i="4"/>
  <c r="V20" i="4" s="1"/>
  <c r="X20" i="4" s="1"/>
  <c r="H20" i="4"/>
  <c r="CG5" i="26"/>
  <c r="P5" i="26" s="1"/>
  <c r="O26" i="4"/>
  <c r="O5" i="26"/>
  <c r="Q20" i="4"/>
  <c r="O20" i="4"/>
  <c r="Q26" i="4"/>
  <c r="Q5" i="26" l="1"/>
  <c r="R5" i="26"/>
  <c r="E5" i="26"/>
  <c r="E20" i="4"/>
  <c r="W20" i="4"/>
  <c r="W26" i="4"/>
  <c r="E26" i="4"/>
  <c r="CI14" i="23" l="1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G14" i="23" l="1"/>
  <c r="F14" i="23"/>
  <c r="I14" i="23"/>
  <c r="F10" i="24"/>
  <c r="I10" i="24"/>
  <c r="CO10" i="24"/>
  <c r="CS10" i="24" s="1"/>
  <c r="G10" i="24"/>
  <c r="CO14" i="23"/>
  <c r="CS14" i="23" s="1"/>
  <c r="J14" i="23"/>
  <c r="K14" i="23" s="1"/>
  <c r="XD14" i="23"/>
  <c r="XK14" i="23"/>
  <c r="L14" i="23"/>
  <c r="XG14" i="23"/>
  <c r="XD10" i="24"/>
  <c r="L10" i="24"/>
  <c r="XK10" i="24"/>
  <c r="XG10" i="24"/>
  <c r="J10" i="24"/>
  <c r="K10" i="24" s="1"/>
  <c r="H14" i="23" l="1"/>
  <c r="H10" i="24"/>
  <c r="CT10" i="24"/>
  <c r="CU10" i="24"/>
  <c r="CU14" i="23"/>
  <c r="CT14" i="23"/>
  <c r="XH14" i="23"/>
  <c r="XL14" i="23" s="1"/>
  <c r="M14" i="23"/>
  <c r="XH10" i="24"/>
  <c r="XL10" i="24" s="1"/>
  <c r="M10" i="24"/>
  <c r="N10" i="24" l="1"/>
  <c r="O10" i="24" s="1"/>
  <c r="N14" i="23"/>
  <c r="P14" i="23" s="1"/>
  <c r="P10" i="24" l="1"/>
  <c r="E10" i="24"/>
  <c r="E14" i="23"/>
  <c r="O14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I8" i="23" l="1"/>
  <c r="F8" i="23"/>
  <c r="G8" i="23"/>
  <c r="CO8" i="23"/>
  <c r="CS8" i="23" s="1"/>
  <c r="XD8" i="23"/>
  <c r="XG8" i="23"/>
  <c r="XK8" i="23"/>
  <c r="L8" i="23"/>
  <c r="J8" i="23"/>
  <c r="K8" i="23" s="1"/>
  <c r="H8" i="23" l="1"/>
  <c r="CU8" i="23"/>
  <c r="CT8" i="23"/>
  <c r="XH8" i="23"/>
  <c r="XL8" i="23" s="1"/>
  <c r="M8" i="23"/>
  <c r="CD14" i="26"/>
  <c r="CE14" i="26"/>
  <c r="G14" i="26" s="1"/>
  <c r="SM14" i="26"/>
  <c r="SN14" i="26"/>
  <c r="SO14" i="26"/>
  <c r="SP14" i="26"/>
  <c r="SQ14" i="26"/>
  <c r="SR14" i="26"/>
  <c r="SS14" i="26"/>
  <c r="ST14" i="26"/>
  <c r="SU14" i="26"/>
  <c r="SV14" i="26"/>
  <c r="SW14" i="26"/>
  <c r="SX14" i="26"/>
  <c r="SY14" i="26"/>
  <c r="SZ14" i="26"/>
  <c r="TA14" i="26"/>
  <c r="TB14" i="26"/>
  <c r="CD4" i="26"/>
  <c r="CE4" i="26"/>
  <c r="G4" i="26" s="1"/>
  <c r="SM4" i="26"/>
  <c r="SN4" i="26"/>
  <c r="SO4" i="26"/>
  <c r="SP4" i="26"/>
  <c r="SQ4" i="26"/>
  <c r="SR4" i="26"/>
  <c r="SS4" i="26"/>
  <c r="ST4" i="26"/>
  <c r="SU4" i="26"/>
  <c r="SV4" i="26"/>
  <c r="SW4" i="26"/>
  <c r="SX4" i="26"/>
  <c r="SY4" i="26"/>
  <c r="SZ4" i="26"/>
  <c r="TA4" i="26"/>
  <c r="TB4" i="26"/>
  <c r="F4" i="26" l="1"/>
  <c r="H4" i="26" s="1"/>
  <c r="I4" i="26"/>
  <c r="F14" i="26"/>
  <c r="H14" i="26" s="1"/>
  <c r="I14" i="26"/>
  <c r="TD14" i="26"/>
  <c r="TE14" i="26"/>
  <c r="TE4" i="26"/>
  <c r="TD4" i="26"/>
  <c r="CF4" i="26"/>
  <c r="CF14" i="26"/>
  <c r="N8" i="23"/>
  <c r="P8" i="23" s="1"/>
  <c r="TF4" i="26"/>
  <c r="N14" i="26"/>
  <c r="TF14" i="26"/>
  <c r="TG14" i="26"/>
  <c r="TG4" i="26"/>
  <c r="TH4" i="26" l="1"/>
  <c r="TH14" i="26"/>
  <c r="E8" i="23"/>
  <c r="O8" i="23"/>
  <c r="CG14" i="26"/>
  <c r="O14" i="26"/>
  <c r="CH14" i="26"/>
  <c r="P14" i="26" l="1"/>
  <c r="R14" i="26" l="1"/>
  <c r="Q14" i="26"/>
  <c r="A14" i="26" a="1"/>
  <c r="A14" i="26" s="1"/>
  <c r="E14" i="26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T12" i="22" l="1"/>
  <c r="U12" i="22" s="1"/>
  <c r="G12" i="22"/>
  <c r="F12" i="22"/>
  <c r="I12" i="22"/>
  <c r="R12" i="22"/>
  <c r="S12" i="22" s="1"/>
  <c r="CW12" i="22"/>
  <c r="DA12" i="22" s="1"/>
  <c r="XO12" i="22"/>
  <c r="XL12" i="22"/>
  <c r="L12" i="22"/>
  <c r="M12" i="22" s="1"/>
  <c r="J12" i="22"/>
  <c r="K12" i="22" s="1"/>
  <c r="XS12" i="22"/>
  <c r="P12" i="22"/>
  <c r="N12" i="22"/>
  <c r="H12" i="22" l="1"/>
  <c r="DB12" i="22"/>
  <c r="Q12" i="22"/>
  <c r="DC12" i="22"/>
  <c r="XP12" i="22"/>
  <c r="XT12" i="22" s="1"/>
  <c r="O12" i="22"/>
  <c r="V12" i="22" l="1"/>
  <c r="X12" i="22" s="1"/>
  <c r="E12" i="22" l="1"/>
  <c r="W12" i="22"/>
  <c r="CQ19" i="4" l="1"/>
  <c r="CR19" i="4"/>
  <c r="CS19" i="4"/>
  <c r="CT19" i="4"/>
  <c r="CU19" i="4"/>
  <c r="CV19" i="4"/>
  <c r="CX19" i="4"/>
  <c r="CY19" i="4"/>
  <c r="CZ19" i="4"/>
  <c r="TB8" i="26"/>
  <c r="TA8" i="26"/>
  <c r="SZ8" i="26"/>
  <c r="SY8" i="26"/>
  <c r="SX8" i="26"/>
  <c r="SW8" i="26"/>
  <c r="SV8" i="26"/>
  <c r="SU8" i="26"/>
  <c r="ST8" i="26"/>
  <c r="SS8" i="26"/>
  <c r="SR8" i="26"/>
  <c r="SQ8" i="26"/>
  <c r="SP8" i="26"/>
  <c r="SO8" i="26"/>
  <c r="SN8" i="26"/>
  <c r="SM8" i="26"/>
  <c r="CE8" i="26"/>
  <c r="G8" i="26" s="1"/>
  <c r="CD8" i="26"/>
  <c r="TB10" i="26"/>
  <c r="TA10" i="26"/>
  <c r="SZ10" i="26"/>
  <c r="SY10" i="26"/>
  <c r="SX10" i="26"/>
  <c r="SW10" i="26"/>
  <c r="SV10" i="26"/>
  <c r="SU10" i="26"/>
  <c r="ST10" i="26"/>
  <c r="SS10" i="26"/>
  <c r="SR10" i="26"/>
  <c r="SQ10" i="26"/>
  <c r="SP10" i="26"/>
  <c r="SO10" i="26"/>
  <c r="SN10" i="26"/>
  <c r="SM10" i="26"/>
  <c r="CE10" i="26"/>
  <c r="G10" i="26" s="1"/>
  <c r="CD10" i="26"/>
  <c r="TB7" i="26"/>
  <c r="TA7" i="26"/>
  <c r="SZ7" i="26"/>
  <c r="SY7" i="26"/>
  <c r="SX7" i="26"/>
  <c r="SW7" i="26"/>
  <c r="SV7" i="26"/>
  <c r="SU7" i="26"/>
  <c r="ST7" i="26"/>
  <c r="SS7" i="26"/>
  <c r="SR7" i="26"/>
  <c r="SQ7" i="26"/>
  <c r="SP7" i="26"/>
  <c r="SO7" i="26"/>
  <c r="SN7" i="26"/>
  <c r="SM7" i="26"/>
  <c r="CE7" i="26"/>
  <c r="G7" i="26" s="1"/>
  <c r="CD7" i="26"/>
  <c r="F8" i="26" l="1"/>
  <c r="H8" i="26" s="1"/>
  <c r="I8" i="26"/>
  <c r="F7" i="26"/>
  <c r="H7" i="26" s="1"/>
  <c r="I7" i="26"/>
  <c r="I10" i="26"/>
  <c r="F10" i="26"/>
  <c r="H10" i="26" s="1"/>
  <c r="TE7" i="26"/>
  <c r="TD10" i="26"/>
  <c r="TD7" i="26"/>
  <c r="TE8" i="26"/>
  <c r="TE10" i="26"/>
  <c r="TD8" i="26"/>
  <c r="CF8" i="26"/>
  <c r="CF10" i="26"/>
  <c r="CF7" i="26"/>
  <c r="T19" i="4"/>
  <c r="U19" i="4" s="1"/>
  <c r="G19" i="4"/>
  <c r="I19" i="4"/>
  <c r="F19" i="4"/>
  <c r="R19" i="4"/>
  <c r="S19" i="4" s="1"/>
  <c r="N7" i="26"/>
  <c r="CW19" i="4"/>
  <c r="DA19" i="4" s="1"/>
  <c r="J19" i="4"/>
  <c r="K19" i="4" s="1"/>
  <c r="N19" i="4"/>
  <c r="DB19" i="4" s="1"/>
  <c r="P19" i="4"/>
  <c r="DC19" i="4" s="1"/>
  <c r="L19" i="4"/>
  <c r="M19" i="4" s="1"/>
  <c r="N10" i="26"/>
  <c r="TG10" i="26"/>
  <c r="TF10" i="26"/>
  <c r="N8" i="26"/>
  <c r="TG8" i="26"/>
  <c r="TF8" i="26"/>
  <c r="CG7" i="26"/>
  <c r="TG7" i="26"/>
  <c r="TF7" i="26"/>
  <c r="CG10" i="26"/>
  <c r="TH10" i="26" l="1"/>
  <c r="TH8" i="26"/>
  <c r="TH7" i="26"/>
  <c r="H19" i="4"/>
  <c r="CG8" i="26"/>
  <c r="O8" i="26"/>
  <c r="CH8" i="26"/>
  <c r="O7" i="26"/>
  <c r="CH7" i="26"/>
  <c r="O10" i="26"/>
  <c r="CH10" i="26"/>
  <c r="V19" i="4"/>
  <c r="X19" i="4" s="1"/>
  <c r="O19" i="4"/>
  <c r="Q19" i="4"/>
  <c r="P7" i="26" l="1"/>
  <c r="E19" i="4"/>
  <c r="W19" i="4"/>
  <c r="P8" i="26"/>
  <c r="P10" i="26"/>
  <c r="Q8" i="26" l="1"/>
  <c r="R8" i="26"/>
  <c r="R10" i="26"/>
  <c r="Q10" i="26"/>
  <c r="Q7" i="26"/>
  <c r="R7" i="26"/>
  <c r="E7" i="26"/>
  <c r="E8" i="26"/>
  <c r="E10" i="26"/>
  <c r="CI12" i="24" l="1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11" i="22" l="1"/>
  <c r="U11" i="22" s="1"/>
  <c r="T8" i="22"/>
  <c r="U8" i="22" s="1"/>
  <c r="T14" i="22"/>
  <c r="U14" i="22" s="1"/>
  <c r="G14" i="22"/>
  <c r="G12" i="24"/>
  <c r="F12" i="24"/>
  <c r="I12" i="24"/>
  <c r="I8" i="22"/>
  <c r="F8" i="22"/>
  <c r="G11" i="22"/>
  <c r="I11" i="22"/>
  <c r="F11" i="22"/>
  <c r="I14" i="22"/>
  <c r="F14" i="22"/>
  <c r="G8" i="22"/>
  <c r="R8" i="22"/>
  <c r="S8" i="22" s="1"/>
  <c r="R14" i="22"/>
  <c r="S14" i="22" s="1"/>
  <c r="R11" i="22"/>
  <c r="S11" i="22" s="1"/>
  <c r="L12" i="24"/>
  <c r="CW11" i="22"/>
  <c r="DA11" i="22" s="1"/>
  <c r="CW8" i="22"/>
  <c r="DA8" i="22" s="1"/>
  <c r="CO12" i="24"/>
  <c r="CS12" i="24" s="1"/>
  <c r="XG12" i="24"/>
  <c r="XD12" i="24"/>
  <c r="XK12" i="24"/>
  <c r="J12" i="24"/>
  <c r="J11" i="22"/>
  <c r="K11" i="22" s="1"/>
  <c r="XS11" i="22"/>
  <c r="XO11" i="22"/>
  <c r="XL11" i="22"/>
  <c r="L11" i="22"/>
  <c r="M11" i="22" s="1"/>
  <c r="P11" i="22"/>
  <c r="DC11" i="22" s="1"/>
  <c r="N11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11" i="22"/>
  <c r="H12" i="24"/>
  <c r="H11" i="22"/>
  <c r="H8" i="22"/>
  <c r="CT12" i="24"/>
  <c r="CU12" i="24"/>
  <c r="M12" i="24"/>
  <c r="XP11" i="22"/>
  <c r="XT11" i="22" s="1"/>
  <c r="XP8" i="22"/>
  <c r="XT8" i="22" s="1"/>
  <c r="XH12" i="24"/>
  <c r="XL12" i="24" s="1"/>
  <c r="K12" i="24"/>
  <c r="O11" i="22"/>
  <c r="Q11" i="22"/>
  <c r="XP14" i="22"/>
  <c r="XT14" i="22" s="1"/>
  <c r="Q8" i="22"/>
  <c r="O8" i="22"/>
  <c r="O14" i="22"/>
  <c r="Q14" i="22"/>
  <c r="N12" i="24" l="1"/>
  <c r="P12" i="24" s="1"/>
  <c r="V11" i="22"/>
  <c r="X11" i="22" s="1"/>
  <c r="V8" i="22"/>
  <c r="X8" i="22" s="1"/>
  <c r="V14" i="22"/>
  <c r="X14" i="22" s="1"/>
  <c r="W14" i="22" l="1"/>
  <c r="W8" i="22"/>
  <c r="W11" i="22"/>
  <c r="E12" i="24"/>
  <c r="O12" i="24"/>
  <c r="E11" i="22"/>
  <c r="E8" i="22"/>
  <c r="E14" i="22"/>
  <c r="CQ4" i="4" l="1"/>
  <c r="CR4" i="4"/>
  <c r="CS4" i="4"/>
  <c r="CT4" i="4"/>
  <c r="CU4" i="4"/>
  <c r="CV4" i="4"/>
  <c r="CX4" i="4"/>
  <c r="CY4" i="4"/>
  <c r="CZ4" i="4"/>
  <c r="T4" i="4" l="1"/>
  <c r="U4" i="4" s="1"/>
  <c r="G4" i="4"/>
  <c r="F4" i="4"/>
  <c r="I4" i="4"/>
  <c r="R4" i="4"/>
  <c r="S4" i="4" s="1"/>
  <c r="CW4" i="4"/>
  <c r="DA4" i="4" s="1"/>
  <c r="J4" i="4"/>
  <c r="K4" i="4" s="1"/>
  <c r="L4" i="4"/>
  <c r="M4" i="4" s="1"/>
  <c r="P4" i="4"/>
  <c r="DC4" i="4" s="1"/>
  <c r="N4" i="4"/>
  <c r="DB4" i="4" s="1"/>
  <c r="H4" i="4" l="1"/>
  <c r="O4" i="4"/>
  <c r="Q4" i="4"/>
  <c r="V4" i="4" l="1"/>
  <c r="X4" i="4" s="1"/>
  <c r="E4" i="4" l="1"/>
  <c r="W4" i="4"/>
  <c r="CI13" i="23" l="1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XH5" i="22"/>
  <c r="XG5" i="22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7" i="22"/>
  <c r="XG7" i="22"/>
  <c r="XR7" i="22" s="1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4" i="22" l="1"/>
  <c r="U4" i="22" s="1"/>
  <c r="T5" i="22"/>
  <c r="U5" i="22" s="1"/>
  <c r="T9" i="22"/>
  <c r="U9" i="22" s="1"/>
  <c r="T7" i="22"/>
  <c r="U7" i="22" s="1"/>
  <c r="T13" i="22"/>
  <c r="T6" i="22"/>
  <c r="U6" i="22" s="1"/>
  <c r="G6" i="22"/>
  <c r="G4" i="22"/>
  <c r="G13" i="23"/>
  <c r="F13" i="23"/>
  <c r="I13" i="23"/>
  <c r="F7" i="22"/>
  <c r="I7" i="22"/>
  <c r="F6" i="22"/>
  <c r="I6" i="22"/>
  <c r="I4" i="22"/>
  <c r="F4" i="22"/>
  <c r="F9" i="22"/>
  <c r="I9" i="22"/>
  <c r="I5" i="22"/>
  <c r="F5" i="22"/>
  <c r="G9" i="22"/>
  <c r="G5" i="22"/>
  <c r="F13" i="22"/>
  <c r="I13" i="22"/>
  <c r="G7" i="22"/>
  <c r="G13" i="22"/>
  <c r="R9" i="22"/>
  <c r="S9" i="22" s="1"/>
  <c r="R5" i="22"/>
  <c r="S5" i="22" s="1"/>
  <c r="R6" i="22"/>
  <c r="S6" i="22" s="1"/>
  <c r="R4" i="22"/>
  <c r="S4" i="22" s="1"/>
  <c r="R13" i="22"/>
  <c r="S13" i="22" s="1"/>
  <c r="U13" i="22"/>
  <c r="R7" i="22"/>
  <c r="S7" i="22" s="1"/>
  <c r="L13" i="23"/>
  <c r="CO13" i="23"/>
  <c r="CS13" i="23" s="1"/>
  <c r="P4" i="22"/>
  <c r="DC4" i="22" s="1"/>
  <c r="XK13" i="23"/>
  <c r="XG13" i="23"/>
  <c r="XD13" i="23"/>
  <c r="J13" i="23"/>
  <c r="K13" i="23" s="1"/>
  <c r="P9" i="22"/>
  <c r="DC9" i="22" s="1"/>
  <c r="CW4" i="22"/>
  <c r="DA4" i="22" s="1"/>
  <c r="P13" i="22"/>
  <c r="DC13" i="22" s="1"/>
  <c r="J6" i="22"/>
  <c r="K6" i="22" s="1"/>
  <c r="XS13" i="22"/>
  <c r="CW6" i="22"/>
  <c r="DA6" i="22" s="1"/>
  <c r="XO4" i="22"/>
  <c r="XS6" i="22"/>
  <c r="XL13" i="22"/>
  <c r="L9" i="22"/>
  <c r="M9" i="22" s="1"/>
  <c r="L13" i="22"/>
  <c r="M13" i="22" s="1"/>
  <c r="XS4" i="22"/>
  <c r="XL9" i="22"/>
  <c r="N13" i="22"/>
  <c r="XO9" i="22"/>
  <c r="P7" i="22"/>
  <c r="DC7" i="22" s="1"/>
  <c r="XL7" i="22"/>
  <c r="XO7" i="22"/>
  <c r="N9" i="22"/>
  <c r="DB9" i="22" s="1"/>
  <c r="P5" i="22"/>
  <c r="DC5" i="22" s="1"/>
  <c r="L6" i="22"/>
  <c r="M6" i="22" s="1"/>
  <c r="J4" i="22"/>
  <c r="K4" i="22" s="1"/>
  <c r="XS9" i="22"/>
  <c r="XO13" i="22"/>
  <c r="XL5" i="22"/>
  <c r="N6" i="22"/>
  <c r="DB6" i="22" s="1"/>
  <c r="XO6" i="22"/>
  <c r="CW7" i="22"/>
  <c r="DA7" i="22" s="1"/>
  <c r="N4" i="22"/>
  <c r="XO5" i="22"/>
  <c r="P6" i="22"/>
  <c r="DC6" i="22" s="1"/>
  <c r="CW9" i="22"/>
  <c r="DA9" i="22" s="1"/>
  <c r="CW5" i="22"/>
  <c r="DA5" i="22" s="1"/>
  <c r="XL4" i="22"/>
  <c r="XL6" i="22"/>
  <c r="L7" i="22"/>
  <c r="J7" i="22"/>
  <c r="N7" i="22"/>
  <c r="CW13" i="22"/>
  <c r="DA13" i="22" s="1"/>
  <c r="J13" i="22"/>
  <c r="XS7" i="22"/>
  <c r="J5" i="22"/>
  <c r="XS5" i="22"/>
  <c r="XR5" i="22"/>
  <c r="J9" i="22"/>
  <c r="L4" i="22"/>
  <c r="N5" i="22"/>
  <c r="L5" i="22"/>
  <c r="H13" i="23" l="1"/>
  <c r="H6" i="22"/>
  <c r="H7" i="22"/>
  <c r="H4" i="22"/>
  <c r="DB5" i="22"/>
  <c r="V5" i="22" s="1"/>
  <c r="X5" i="22" s="1"/>
  <c r="DB4" i="22"/>
  <c r="V4" i="22" s="1"/>
  <c r="X4" i="22" s="1"/>
  <c r="DB7" i="22"/>
  <c r="DB13" i="22"/>
  <c r="V13" i="22" s="1"/>
  <c r="X13" i="22" s="1"/>
  <c r="H9" i="22"/>
  <c r="H13" i="22"/>
  <c r="H5" i="22"/>
  <c r="CU13" i="23"/>
  <c r="CT13" i="23"/>
  <c r="M13" i="23"/>
  <c r="Q7" i="22"/>
  <c r="Q9" i="22"/>
  <c r="XP9" i="22"/>
  <c r="XT9" i="22" s="1"/>
  <c r="Q4" i="22"/>
  <c r="XP6" i="22"/>
  <c r="XT6" i="22" s="1"/>
  <c r="Q5" i="22"/>
  <c r="Q13" i="22"/>
  <c r="O9" i="22"/>
  <c r="O5" i="22"/>
  <c r="O6" i="22"/>
  <c r="O13" i="22"/>
  <c r="O7" i="22"/>
  <c r="Q6" i="22"/>
  <c r="O4" i="22"/>
  <c r="XP13" i="22"/>
  <c r="XT13" i="22" s="1"/>
  <c r="XP4" i="22"/>
  <c r="XT4" i="22" s="1"/>
  <c r="XP5" i="22"/>
  <c r="XT5" i="22" s="1"/>
  <c r="XH13" i="23"/>
  <c r="XL13" i="23" s="1"/>
  <c r="XP7" i="22"/>
  <c r="XT7" i="22" s="1"/>
  <c r="K9" i="22"/>
  <c r="M4" i="22"/>
  <c r="K7" i="22"/>
  <c r="K13" i="22"/>
  <c r="M7" i="22"/>
  <c r="M5" i="22"/>
  <c r="K5" i="22"/>
  <c r="N13" i="23" l="1"/>
  <c r="P13" i="23" s="1"/>
  <c r="V9" i="22"/>
  <c r="X9" i="22" s="1"/>
  <c r="V7" i="22"/>
  <c r="X7" i="22" s="1"/>
  <c r="V6" i="22"/>
  <c r="X6" i="22" s="1"/>
  <c r="E4" i="22"/>
  <c r="E13" i="22"/>
  <c r="E5" i="22"/>
  <c r="W13" i="22"/>
  <c r="W5" i="22"/>
  <c r="W4" i="22"/>
  <c r="O13" i="23" l="1"/>
  <c r="E13" i="23"/>
  <c r="W9" i="22"/>
  <c r="E9" i="22"/>
  <c r="W7" i="22"/>
  <c r="E6" i="22"/>
  <c r="W6" i="22"/>
  <c r="E7" i="22"/>
  <c r="A11" i="23" l="1" a="1"/>
  <c r="A11" i="23" s="1"/>
  <c r="A5" i="23" a="1"/>
  <c r="A5" i="23" s="1"/>
  <c r="A13" i="23" a="1"/>
  <c r="A13" i="23" s="1"/>
  <c r="A15" i="23" a="1"/>
  <c r="A15" i="23" s="1"/>
  <c r="A18" i="23" a="1"/>
  <c r="A18" i="23" s="1"/>
  <c r="A6" i="23" a="1"/>
  <c r="A6" i="23" s="1"/>
  <c r="A17" i="23" a="1"/>
  <c r="A17" i="23" s="1"/>
  <c r="A8" i="23" a="1"/>
  <c r="A8" i="23" s="1"/>
  <c r="A4" i="23" a="1"/>
  <c r="A4" i="23" s="1"/>
  <c r="A16" i="23" a="1"/>
  <c r="A16" i="23" s="1"/>
  <c r="A10" i="22" a="1"/>
  <c r="A10" i="22" s="1"/>
  <c r="A11" i="22" a="1"/>
  <c r="A11" i="22" s="1"/>
  <c r="A13" i="22" a="1"/>
  <c r="A13" i="22" s="1"/>
  <c r="A12" i="24" a="1"/>
  <c r="A12" i="24" s="1"/>
  <c r="A14" i="23" a="1"/>
  <c r="A14" i="23" s="1"/>
  <c r="A6" i="22" a="1"/>
  <c r="A6" i="22" s="1"/>
  <c r="A7" i="22" a="1"/>
  <c r="A7" i="22" s="1"/>
  <c r="A9" i="22" a="1"/>
  <c r="A9" i="22" s="1"/>
  <c r="A8" i="22" a="1"/>
  <c r="A8" i="22" s="1"/>
  <c r="A5" i="22" a="1"/>
  <c r="A5" i="22" s="1"/>
  <c r="A4" i="22" a="1"/>
  <c r="A4" i="22" s="1"/>
  <c r="A12" i="22" a="1"/>
  <c r="A12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T6" i="4" l="1"/>
  <c r="U6" i="4" s="1"/>
  <c r="G6" i="4"/>
  <c r="F6" i="4"/>
  <c r="H6" i="4" s="1"/>
  <c r="I6" i="4"/>
  <c r="R6" i="4"/>
  <c r="S6" i="4" s="1"/>
  <c r="CW6" i="4"/>
  <c r="DA6" i="4" s="1"/>
  <c r="P6" i="4"/>
  <c r="DC6" i="4" s="1"/>
  <c r="L6" i="4"/>
  <c r="J6" i="4"/>
  <c r="N6" i="4"/>
  <c r="DB6" i="4" s="1"/>
  <c r="V6" i="4" l="1"/>
  <c r="X6" i="4" s="1"/>
  <c r="O6" i="4"/>
  <c r="M6" i="4"/>
  <c r="Q6" i="4"/>
  <c r="K6" i="4"/>
  <c r="W6" i="4" l="1"/>
  <c r="E6" i="4"/>
  <c r="CY21" i="4" l="1"/>
  <c r="CY5" i="4"/>
  <c r="CY9" i="4"/>
  <c r="CY25" i="4"/>
  <c r="CY15" i="4"/>
  <c r="CY24" i="4"/>
  <c r="CY7" i="4"/>
  <c r="CY11" i="4"/>
  <c r="CX11" i="4"/>
  <c r="CU11" i="4"/>
  <c r="CU5" i="4"/>
  <c r="CU9" i="4"/>
  <c r="CU25" i="4"/>
  <c r="CU15" i="4"/>
  <c r="CU24" i="4"/>
  <c r="CU7" i="4"/>
  <c r="CU21" i="4"/>
  <c r="CT21" i="4"/>
  <c r="CR11" i="4"/>
  <c r="CR5" i="4"/>
  <c r="CR9" i="4"/>
  <c r="CR25" i="4"/>
  <c r="CR15" i="4"/>
  <c r="CR24" i="4"/>
  <c r="CR7" i="4"/>
  <c r="CR21" i="4"/>
  <c r="CQ21" i="4"/>
  <c r="CQ11" i="4"/>
  <c r="CQ5" i="4"/>
  <c r="CQ9" i="4"/>
  <c r="CQ25" i="4"/>
  <c r="CQ15" i="4"/>
  <c r="CQ24" i="4"/>
  <c r="CQ7" i="4"/>
  <c r="CS7" i="4" l="1"/>
  <c r="CT7" i="4"/>
  <c r="CV7" i="4"/>
  <c r="CX7" i="4"/>
  <c r="CZ7" i="4"/>
  <c r="T7" i="4" l="1"/>
  <c r="U7" i="4" s="1"/>
  <c r="G7" i="4"/>
  <c r="I7" i="4"/>
  <c r="F7" i="4"/>
  <c r="R7" i="4"/>
  <c r="S7" i="4" s="1"/>
  <c r="N7" i="4"/>
  <c r="DB7" i="4" s="1"/>
  <c r="L7" i="4"/>
  <c r="J7" i="4"/>
  <c r="CW7" i="4"/>
  <c r="DA7" i="4" s="1"/>
  <c r="P7" i="4"/>
  <c r="DC7" i="4" s="1"/>
  <c r="CS24" i="4"/>
  <c r="CT24" i="4"/>
  <c r="CV24" i="4"/>
  <c r="CX24" i="4"/>
  <c r="CZ24" i="4"/>
  <c r="P24" i="4" s="1"/>
  <c r="DC24" i="4" s="1"/>
  <c r="CS25" i="4"/>
  <c r="CT25" i="4"/>
  <c r="CV25" i="4"/>
  <c r="CX25" i="4"/>
  <c r="CZ25" i="4"/>
  <c r="P25" i="4" s="1"/>
  <c r="DC25" i="4" s="1"/>
  <c r="T24" i="4" l="1"/>
  <c r="T25" i="4"/>
  <c r="U25" i="4" s="1"/>
  <c r="G25" i="4"/>
  <c r="F25" i="4"/>
  <c r="I25" i="4"/>
  <c r="G24" i="4"/>
  <c r="I24" i="4"/>
  <c r="F24" i="4"/>
  <c r="H7" i="4"/>
  <c r="R24" i="4"/>
  <c r="S24" i="4" s="1"/>
  <c r="U24" i="4"/>
  <c r="R25" i="4"/>
  <c r="S25" i="4" s="1"/>
  <c r="O7" i="4"/>
  <c r="V7" i="4"/>
  <c r="X7" i="4" s="1"/>
  <c r="N25" i="4"/>
  <c r="DB25" i="4" s="1"/>
  <c r="N24" i="4"/>
  <c r="DB24" i="4" s="1"/>
  <c r="K7" i="4"/>
  <c r="L25" i="4"/>
  <c r="J24" i="4"/>
  <c r="K24" i="4" s="1"/>
  <c r="J25" i="4"/>
  <c r="L24" i="4"/>
  <c r="Q24" i="4"/>
  <c r="Q25" i="4"/>
  <c r="M7" i="4"/>
  <c r="Q7" i="4"/>
  <c r="CW25" i="4"/>
  <c r="DA25" i="4" s="1"/>
  <c r="CW24" i="4"/>
  <c r="DA24" i="4" s="1"/>
  <c r="H24" i="4" l="1"/>
  <c r="A24" i="4" s="1" a="1"/>
  <c r="A24" i="4" s="1"/>
  <c r="H25" i="4"/>
  <c r="O24" i="4"/>
  <c r="V24" i="4"/>
  <c r="X24" i="4" s="1"/>
  <c r="O25" i="4"/>
  <c r="V25" i="4"/>
  <c r="X25" i="4" s="1"/>
  <c r="W7" i="4"/>
  <c r="K25" i="4"/>
  <c r="M24" i="4"/>
  <c r="M25" i="4"/>
  <c r="A25" i="4" l="1" a="1"/>
  <c r="A25" i="4" s="1"/>
  <c r="W25" i="4"/>
  <c r="W24" i="4"/>
  <c r="E7" i="4" l="1"/>
  <c r="E24" i="4"/>
  <c r="E25" i="4" l="1"/>
  <c r="CS5" i="4"/>
  <c r="CT5" i="4"/>
  <c r="CV5" i="4"/>
  <c r="CX5" i="4"/>
  <c r="CZ5" i="4"/>
  <c r="P5" i="4" s="1"/>
  <c r="DC5" i="4" s="1"/>
  <c r="CS9" i="4"/>
  <c r="CT9" i="4"/>
  <c r="CV9" i="4"/>
  <c r="CX9" i="4"/>
  <c r="CZ9" i="4"/>
  <c r="P9" i="4" s="1"/>
  <c r="DC9" i="4" s="1"/>
  <c r="CS11" i="4"/>
  <c r="CT11" i="4"/>
  <c r="T11" i="4" s="1"/>
  <c r="CV11" i="4"/>
  <c r="CZ11" i="4"/>
  <c r="P11" i="4" s="1"/>
  <c r="DC11" i="4" s="1"/>
  <c r="CS15" i="4"/>
  <c r="CT15" i="4"/>
  <c r="CV15" i="4"/>
  <c r="CX15" i="4"/>
  <c r="CZ15" i="4"/>
  <c r="P15" i="4" s="1"/>
  <c r="DC15" i="4" s="1"/>
  <c r="CV21" i="4"/>
  <c r="CS21" i="4"/>
  <c r="T5" i="4" l="1"/>
  <c r="U5" i="4" s="1"/>
  <c r="T15" i="4"/>
  <c r="U15" i="4" s="1"/>
  <c r="T9" i="4"/>
  <c r="U9" i="4" s="1"/>
  <c r="G9" i="4"/>
  <c r="F9" i="4"/>
  <c r="I9" i="4"/>
  <c r="G11" i="4"/>
  <c r="F11" i="4"/>
  <c r="I11" i="4"/>
  <c r="G15" i="4"/>
  <c r="F15" i="4"/>
  <c r="I15" i="4"/>
  <c r="G5" i="4"/>
  <c r="I5" i="4"/>
  <c r="F5" i="4"/>
  <c r="R9" i="4"/>
  <c r="S9" i="4" s="1"/>
  <c r="R5" i="4"/>
  <c r="S5" i="4" s="1"/>
  <c r="R15" i="4"/>
  <c r="S15" i="4" s="1"/>
  <c r="U11" i="4"/>
  <c r="R11" i="4"/>
  <c r="S11" i="4" s="1"/>
  <c r="L21" i="4"/>
  <c r="N5" i="4"/>
  <c r="DB5" i="4" s="1"/>
  <c r="N15" i="4"/>
  <c r="DB15" i="4" s="1"/>
  <c r="N21" i="4"/>
  <c r="DB21" i="4" s="1"/>
  <c r="N9" i="4"/>
  <c r="DB9" i="4" s="1"/>
  <c r="L11" i="4"/>
  <c r="M11" i="4" s="1"/>
  <c r="N11" i="4"/>
  <c r="DB11" i="4" s="1"/>
  <c r="J15" i="4"/>
  <c r="K15" i="4" s="1"/>
  <c r="L15" i="4"/>
  <c r="J21" i="4"/>
  <c r="L9" i="4"/>
  <c r="J9" i="4"/>
  <c r="L5" i="4"/>
  <c r="J5" i="4"/>
  <c r="K5" i="4" s="1"/>
  <c r="J11" i="4"/>
  <c r="K11" i="4" s="1"/>
  <c r="Q15" i="4"/>
  <c r="Q11" i="4"/>
  <c r="Q5" i="4"/>
  <c r="Q9" i="4"/>
  <c r="CW9" i="4"/>
  <c r="DA9" i="4" s="1"/>
  <c r="CW5" i="4"/>
  <c r="DA5" i="4" s="1"/>
  <c r="CW21" i="4"/>
  <c r="CW11" i="4"/>
  <c r="DA11" i="4" s="1"/>
  <c r="CW15" i="4"/>
  <c r="DA15" i="4" s="1"/>
  <c r="H5" i="4" l="1"/>
  <c r="H15" i="4"/>
  <c r="H11" i="4"/>
  <c r="H9" i="4"/>
  <c r="O11" i="4"/>
  <c r="O15" i="4"/>
  <c r="V15" i="4"/>
  <c r="X15" i="4" s="1"/>
  <c r="O5" i="4"/>
  <c r="V5" i="4"/>
  <c r="X5" i="4" s="1"/>
  <c r="O9" i="4"/>
  <c r="V9" i="4"/>
  <c r="X9" i="4" s="1"/>
  <c r="O21" i="4"/>
  <c r="K9" i="4"/>
  <c r="M15" i="4"/>
  <c r="M21" i="4"/>
  <c r="M9" i="4"/>
  <c r="M5" i="4"/>
  <c r="K21" i="4"/>
  <c r="CZ21" i="4"/>
  <c r="G21" i="4" s="1"/>
  <c r="CX21" i="4"/>
  <c r="T21" i="4" s="1"/>
  <c r="F21" i="4" l="1"/>
  <c r="H21" i="4" s="1"/>
  <c r="I21" i="4"/>
  <c r="R21" i="4"/>
  <c r="S21" i="4" s="1"/>
  <c r="U21" i="4"/>
  <c r="W15" i="4"/>
  <c r="W5" i="4"/>
  <c r="W9" i="4"/>
  <c r="P21" i="4"/>
  <c r="DC21" i="4" s="1"/>
  <c r="DA21" i="4"/>
  <c r="V21" i="4" l="1"/>
  <c r="X21" i="4" s="1"/>
  <c r="Q21" i="4"/>
  <c r="W21" i="4" l="1"/>
  <c r="E15" i="4"/>
  <c r="E21" i="4" l="1"/>
  <c r="E9" i="4" l="1"/>
  <c r="E5" i="4" l="1"/>
  <c r="V11" i="4" l="1"/>
  <c r="X11" i="4" s="1"/>
  <c r="W11" i="4" l="1"/>
  <c r="E11" i="4"/>
  <c r="A8" i="4" l="1" a="1"/>
  <c r="A8" i="4" s="1"/>
  <c r="A23" i="4" a="1"/>
  <c r="A23" i="4" s="1"/>
  <c r="A14" i="4" a="1"/>
  <c r="A14" i="4" s="1"/>
  <c r="A13" i="4" a="1"/>
  <c r="A13" i="4" s="1"/>
  <c r="A6" i="4" a="1"/>
  <c r="A6" i="4" s="1"/>
  <c r="A7" i="4" a="1"/>
  <c r="A7" i="4" s="1"/>
  <c r="A15" i="4" a="1"/>
  <c r="A15" i="4" s="1"/>
  <c r="A10" i="4" a="1"/>
  <c r="A10" i="4" s="1"/>
  <c r="A26" i="4" a="1"/>
  <c r="A26" i="4" s="1"/>
  <c r="A20" i="4" a="1"/>
  <c r="A20" i="4" s="1"/>
  <c r="A4" i="4" a="1"/>
  <c r="A4" i="4" s="1"/>
  <c r="A21" i="4" a="1"/>
  <c r="A21" i="4" s="1"/>
  <c r="A19" i="4" a="1"/>
  <c r="A19" i="4" s="1"/>
  <c r="A9" i="4" a="1"/>
  <c r="A9" i="4" s="1"/>
  <c r="A11" i="4" a="1"/>
  <c r="A11" i="4" s="1"/>
  <c r="A5" i="4" a="1"/>
  <c r="A5" i="4" s="1"/>
  <c r="C2" i="11" l="1"/>
  <c r="D9" i="11"/>
  <c r="C9" i="11"/>
  <c r="C5" i="11"/>
  <c r="C6" i="11"/>
  <c r="D7" i="11"/>
  <c r="C8" i="11"/>
  <c r="D2" i="11"/>
  <c r="D3" i="11"/>
  <c r="C3" i="11"/>
  <c r="D5" i="11"/>
  <c r="D8" i="11"/>
  <c r="C4" i="11"/>
  <c r="D6" i="11"/>
  <c r="C7" i="11"/>
  <c r="D4" i="11"/>
  <c r="N4" i="26" l="1"/>
  <c r="CH4" i="26" l="1"/>
  <c r="O4" i="26"/>
  <c r="CG4" i="26"/>
  <c r="P4" i="26" l="1"/>
  <c r="R4" i="26" s="1"/>
  <c r="E4" i="26" l="1"/>
  <c r="Q4" i="26"/>
  <c r="A6" i="26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C36" i="11" l="1"/>
  <c r="D34" i="11"/>
  <c r="C30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M6" i="24" s="1"/>
  <c r="I6" i="24"/>
  <c r="CO6" i="24"/>
  <c r="CS6" i="24" s="1"/>
  <c r="XD4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N5" i="24"/>
  <c r="O7" i="24" l="1"/>
  <c r="E7" i="24"/>
  <c r="O4" i="24"/>
  <c r="P4" i="24"/>
  <c r="P5" i="24"/>
  <c r="O5" i="24"/>
  <c r="E5" i="24"/>
  <c r="A9" i="24" s="1" a="1"/>
  <c r="A9" i="24" s="1"/>
  <c r="A8" i="24" l="1" a="1"/>
  <c r="A8" i="24" s="1"/>
  <c r="A5" i="24" a="1"/>
  <c r="A5" i="24" s="1"/>
  <c r="A11" i="24" a="1"/>
  <c r="A11" i="24" s="1"/>
  <c r="A6" i="24" a="1"/>
  <c r="A6" i="24" s="1"/>
  <c r="A13" i="24" a="1"/>
  <c r="A13" i="24" s="1"/>
  <c r="A10" i="24" a="1"/>
  <c r="A10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<sst xmlns="http://schemas.openxmlformats.org/spreadsheetml/2006/main" count="6723" uniqueCount="274">
  <si>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</si>
  <si>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</si>
  <si>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</si>
  <si>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</si>
  <si>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</si>
  <si>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</si>
  <si>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</si>
  <si>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</si>
  <si>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</si>
  <si>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</si>
  <si>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</si>
  <si>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</si>
  <si>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</si>
  <si>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</si>
  <si>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</si>
  <si>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</si>
  <si>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</si>
  <si>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</si>
  <si>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</si>
  <si>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</si>
  <si>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</si>
  <si>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</si>
  <si>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</si>
  <si>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</si>
  <si>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</si>
  <si>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</si>
  <si>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</si>
  <si>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</si>
  <si>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</si>
  <si>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</si>
  <si>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</si>
  <si>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</si>
  <si>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</si>
  <si>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</si>
  <si>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</si>
  <si>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</si>
  <si>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</si>
  <si>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</si>
  <si>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</si>
  <si>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</si>
  <si>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</si>
  <si>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</si>
  <si>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</si>
  <si>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</si>
  <si>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</si>
  <si>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</si>
  <si>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</si>
  <si>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</si>
  <si>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</si>
  <si>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</si>
  <si>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</si>
  <si>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</si>
  <si>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</si>
  <si>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</si>
  <si>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</si>
  <si>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</si>
  <si>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</si>
  <si>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</si>
  <si>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</si>
  <si>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</si>
  <si>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</si>
  <si>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</si>
  <si>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</si>
  <si>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</si>
  <si>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</si>
  <si>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</si>
  <si>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</si>
  <si>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</si>
  <si>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</si>
  <si>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</si>
  <si>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</si>
  <si>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</si>
  <si>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</si>
  <si>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</si>
  <si>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</si>
  <si>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</si>
  <si>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</si>
  <si>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</si>
  <si>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</si>
  <si>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</si>
  <si>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</si>
  <si>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</si>
  <si>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</si>
  <si>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</si>
  <si>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</si>
  <si>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</si>
  <si>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</si>
  <si>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</si>
  <si>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</si>
  <si>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</si>
  <si>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</si>
  <si>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</si>
  <si>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</si>
  <si>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</si>
  <si>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</si>
  <si>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</si>
  <si>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</si>
  <si>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</si>
  <si>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</si>
  <si>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</si>
  <si>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</si>
  <si>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</si>
  <si>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</si>
  <si>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</si>
  <si>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</si>
  <si>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</si>
  <si>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</si>
  <si>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</si>
  <si>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</si>
  <si>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</si>
  <si>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</si>
  <si>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</si>
  <si>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</si>
  <si>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</si>
  <si>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</si>
  <si>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</si>
  <si>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</si>
  <si>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</si>
  <si>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</si>
  <si>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</si>
  <si>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</si>
  <si>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</si>
  <si>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</si>
  <si>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</si>
  <si>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</si>
  <si>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</si>
  <si>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</si>
  <si>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</si>
  <si>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</si>
  <si>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</si>
  <si>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</si>
  <si>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</si>
  <si>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</si>
  <si>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</si>
  <si>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</si>
  <si>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</si>
  <si>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</si>
  <si>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</si>
  <si>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</si>
  <si>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</si>
  <si>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</si>
  <si>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</si>
  <si>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</si>
  <si>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</si>
  <si>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</si>
  <si>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</si>
  <si>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</si>
  <si>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</si>
  <si>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</si>
  <si>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</si>
  <si>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</si>
  <si>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</si>
  <si>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</si>
  <si>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</si>
  <si>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</si>
  <si>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</si>
  <si>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</si>
  <si>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</si>
  <si>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</si>
  <si>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</si>
  <si>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</si>
  <si>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</si>
  <si>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</si>
  <si>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</si>
  <si>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</si>
  <si>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</si>
  <si>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</si>
  <si>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</si>
  <si>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</si>
  <si>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</si>
  <si>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</si>
  <si>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</si>
  <si>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</si>
  <si>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</si>
  <si>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</si>
  <si>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</si>
  <si>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</si>
  <si>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</si>
  <si>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</si>
  <si>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</si>
  <si>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</si>
  <si>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</si>
  <si>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</si>
  <si>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</si>
  <si>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</si>
  <si>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</si>
  <si>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</si>
  <si>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</si>
  <si>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</si>
  <si>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</si>
  <si>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</si>
  <si>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</si>
  <si>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</si>
  <si>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</si>
  <si>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</si>
  <si>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</si>
  <si>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</si>
  <si>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</si>
  <si>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</si>
  <si>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</si>
  <si>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</si>
  <si>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</si>
  <si>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</si>
  <si>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</si>
  <si>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</si>
  <si>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</si>
  <si>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</si>
  <si>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</si>
  <si>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</si>
  <si>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</si>
  <si>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</si>
  <si>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</si>
  <si>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</si>
  <si>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</si>
  <si>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</si>
  <si>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</si>
  <si>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</si>
  <si>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</si>
  <si>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</si>
  <si>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</si>
  <si>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</si>
  <si>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</si>
  <si>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</si>
  <si>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</si>
  <si>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</si>
  <si>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</si>
  <si>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</si>
  <si>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</si>
  <si>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</si>
  <si>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</si>
  <si>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</si>
  <si>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</si>
  <si>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</si>
  <si>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</si>
  <si>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</si>
  <si>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</si>
  <si>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</si>
  <si>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</si>
  <si>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</si>
  <si>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</si>
  <si>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</si>
  <si>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</si>
  <si>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</si>
  <si>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</si>
  <si>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</si>
  <si>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</si>
  <si>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</si>
  <si>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</si>
  <si>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</si>
  <si>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</si>
  <si>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</si>
  <si>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</si>
  <si>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</si>
  <si>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</si>
  <si>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</si>
  <si>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</si>
  <si>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</si>
  <si>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</si>
  <si>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</si>
  <si>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</si>
  <si>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</si>
  <si>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</si>
  <si>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</si>
  <si>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</si>
  <si>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FRA (Oct 5)</t>
  </si>
  <si>
    <t>2005/2002</t>
  </si>
  <si>
    <t>CLOUTIER &amp; DON</t>
  </si>
  <si>
    <t>Best Prelim</t>
  </si>
  <si>
    <t>2nd Best Prelim</t>
  </si>
  <si>
    <t>2025 Worlds</t>
  </si>
  <si>
    <t>2025 Worlds (Nov 9)</t>
  </si>
  <si>
    <t>2025 Worlds Team Finals (Nov 9)</t>
  </si>
  <si>
    <t>BONNE &amp; NOGA-BARD</t>
  </si>
  <si>
    <t>2004/2001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</si>
</sst>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42"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Worlds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DON, Alexander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BEAULIEU, Alex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VIAU, Nathan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CYMAN, Cody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NOGA-BARD, Kasha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TAM, Rachel</v>
      </c>
      <c r="D13" s="13" t="str">
        <f>IF(B5&gt;MAX('TRA-W'!A:A),"",INDEX('TRA-W'!H:H,MATCH(B5,'TRA-W'!A:A,0)))</f>
        <v>National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DON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CYMAN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2" t="s">
        <v>221</v>
      </c>
      <c r="B26" s="62">
        <v>1</v>
      </c>
      <c r="C26" s="62" t="str">
        <f>IF(B2&gt;MAX('SYN-X'!A:A),"",INDEX('SYN-X'!B:B,MATCH(B2,'SYN-X'!A:A,0)))</f>
        <v>DODD &amp; FLYNN</v>
      </c>
      <c r="D26" s="63" t="str">
        <f>IF(B2&gt;MAX('SYN-X'!A:A),"",INDEX('SYN-X'!H:H,MATCH(B2,'SYN-X'!A:A,0)))</f>
        <v>Worlds Team</v>
      </c>
    </row>
    <row r="27" spans="1:4" x14ac:dyDescent="0.2">
      <c r="A27" s="62"/>
      <c r="B27" s="62">
        <v>2</v>
      </c>
      <c r="C27" s="62" t="str">
        <f>IF(B3&gt;MAX('SYN-X'!A:A),"",INDEX('SYN-X'!B:B,MATCH(B3,'SYN-X'!A:A,0)))</f>
        <v>CLOUTIER &amp; TAM</v>
      </c>
      <c r="D27" s="63" t="str">
        <f>IF(B3&gt;MAX('SYN-X'!A:A),"",INDEX('SYN-X'!H:H,MATCH(B3,'SYN-X'!A:A,0)))</f>
        <v>Excellence</v>
      </c>
    </row>
    <row r="28" spans="1:4" x14ac:dyDescent="0.2">
      <c r="A28" s="62"/>
      <c r="B28" s="62">
        <v>3</v>
      </c>
      <c r="C28" s="62" t="str">
        <f>IF(B4&gt;MAX('SYN-X'!A:A),"",INDEX('SYN-X'!B:B,MATCH(B4,'SYN-X'!A:A,0)))</f>
        <v>BONNE &amp; COLLINSON</v>
      </c>
      <c r="D28" s="63" t="str">
        <f>IF(B4&gt;MAX('SYN-X'!A:A),"",INDEX('SYN-X'!H:H,MATCH(B4,'SYN-X'!A:A,0)))</f>
        <v>Worlds Team</v>
      </c>
    </row>
    <row r="29" spans="1:4" x14ac:dyDescent="0.2">
      <c r="A29" s="62"/>
      <c r="B29" s="62">
        <v>4</v>
      </c>
      <c r="C29" s="62" t="str">
        <f>IF(B5&gt;MAX('SYN-X'!A:A),"",INDEX('SYN-X'!B:B,MATCH(B5,'SYN-X'!A:A,0)))</f>
        <v>ADJEMIAN &amp; CORRIVEAU</v>
      </c>
      <c r="D29" s="63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Excellence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BOWDITCH, Courtney</v>
      </c>
      <c r="D42" s="13" t="str">
        <f>IF(B6&gt;MAX('TUM-W'!A:A),"",INDEX('TUM-W'!H:H,MATCH(B6,'TUM-W'!A:A,0)))</f>
        <v>Worlds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MOORE, Sara</v>
      </c>
      <c r="D43" s="13" t="str">
        <f>IF(B7&gt;MAX('TUM-W'!A:A),"",INDEX('TUM-W'!H:H,MATCH(B7,'TUM-W'!A:A,0)))</f>
        <v>National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SARTISON, Torrance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ROBERTSON, Griffyn</v>
      </c>
      <c r="D49" s="14" t="str">
        <f>IF(B5&gt;MAX('DMT-M'!A:A),"",INDEX('DMT-M'!H:H,MATCH(B5,'DMT-M'!A:A,0)))</f>
        <v>Worlds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National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HOWELL, Kayla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KUZNAK, Sienna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OLSEN, Brooklyn</v>
      </c>
      <c r="D59" s="13" t="str">
        <f>IF(B7&gt;MAX('DMT-W'!A:A),"",INDEX('DMT-W'!H:H,MATCH(B7,'DMT-W'!A:A,0)))</f>
        <v>Merit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WILL, Rebecca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DION, Amélia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4">
        <v>45970</v>
      </c>
      <c r="C70" s="64"/>
    </row>
    <row r="71" spans="1:5" x14ac:dyDescent="0.2">
      <c r="B71" t="s">
        <v>269</v>
      </c>
    </row>
  </sheetData>
  <sheetProtection formatCells="0" formatColumns="0" formatRows="0"/>
  <mergeCells count="1">
    <mergeCell ref="B70:C70"/>
  </mergeCells>
  <conditionalFormatting sqref="D2:D61">
    <cfRule type="containsText" dxfId="841" priority="1" operator="containsText" text="No DD">
      <formula>NOT(ISERROR(SEARCH("No DD",D2)))</formula>
    </cfRule>
    <cfRule type="containsText" dxfId="840" priority="4" operator="containsText" text="Merit">
      <formula>NOT(ISERROR(SEARCH("Merit",D2)))</formula>
    </cfRule>
    <cfRule type="containsText" dxfId="839" priority="5" operator="containsText" text="Excellence">
      <formula>NOT(ISERROR(SEARCH("Excellence",D2)))</formula>
    </cfRule>
    <cfRule type="containsText" dxfId="838" priority="6" operator="containsText" text="Worlds Team">
      <formula>NOT(ISERROR(SEARCH("Worlds Team",D2)))</formula>
    </cfRule>
    <cfRule type="containsText" dxfId="83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89</v>
      </c>
      <c r="K1" s="70" t="s">
        <v>30</v>
      </c>
      <c r="L1" s="72" t="s">
        <v>90</v>
      </c>
      <c r="M1" s="70" t="s">
        <v>30</v>
      </c>
      <c r="N1" s="72" t="s">
        <v>111</v>
      </c>
      <c r="O1" s="70" t="s">
        <v>30</v>
      </c>
      <c r="P1" s="70" t="s">
        <v>12</v>
      </c>
      <c r="Q1" s="70" t="s">
        <v>30</v>
      </c>
      <c r="R1" s="70" t="s">
        <v>91</v>
      </c>
      <c r="S1" s="70" t="s">
        <v>30</v>
      </c>
      <c r="T1" s="72" t="s">
        <v>92</v>
      </c>
      <c r="U1" s="70" t="s">
        <v>30</v>
      </c>
      <c r="V1" s="74" t="s">
        <v>13</v>
      </c>
      <c r="W1" s="70" t="s">
        <v>31</v>
      </c>
      <c r="X1" s="70" t="s">
        <v>30</v>
      </c>
      <c r="Y1" s="65" t="s">
        <v>195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8" t="s">
        <v>230</v>
      </c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5" t="s">
        <v>252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9" t="s">
        <v>13</v>
      </c>
      <c r="DC1" s="69"/>
      <c r="DD1" s="65" t="s">
        <v>223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8" t="s">
        <v>225</v>
      </c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8"/>
      <c r="FM1" s="68"/>
      <c r="FN1" s="68"/>
      <c r="FO1" s="68"/>
      <c r="FP1" s="68"/>
      <c r="FQ1" s="68"/>
      <c r="FR1" s="68"/>
      <c r="FS1" s="68"/>
      <c r="FT1" s="65" t="s">
        <v>242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8" t="s">
        <v>245</v>
      </c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5" t="s">
        <v>246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8" t="s">
        <v>255</v>
      </c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8"/>
      <c r="KZ1" s="65" t="s">
        <v>264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8" t="s">
        <v>270</v>
      </c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8"/>
      <c r="NI1" s="68"/>
      <c r="NJ1" s="68"/>
      <c r="NK1" s="68"/>
      <c r="NL1" s="68"/>
      <c r="NM1" s="68"/>
      <c r="NN1" s="68"/>
      <c r="NO1" s="68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8"/>
      <c r="PY1" s="68"/>
      <c r="PZ1" s="68"/>
      <c r="QA1" s="68"/>
      <c r="QB1" s="68"/>
      <c r="QC1" s="68"/>
      <c r="QD1" s="68"/>
      <c r="QE1" s="68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  <c r="TW1" s="65"/>
      <c r="TX1" s="65"/>
      <c r="TY1" s="65"/>
      <c r="TZ1" s="65"/>
      <c r="UA1" s="65"/>
      <c r="UB1" s="65"/>
      <c r="UC1" s="65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8"/>
      <c r="VE1" s="68"/>
      <c r="VF1" s="68"/>
      <c r="VG1" s="68"/>
      <c r="VH1" s="68"/>
      <c r="VI1" s="68"/>
      <c r="VJ1" s="68"/>
      <c r="VK1" s="68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5"/>
      <c r="WM1" s="65"/>
      <c r="WN1" s="65"/>
      <c r="WO1" s="65"/>
      <c r="WP1" s="65"/>
      <c r="WQ1" s="65"/>
      <c r="WR1" s="65"/>
      <c r="WS1" s="65"/>
      <c r="WT1" s="68" t="s">
        <v>64</v>
      </c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  <c r="XM1" s="68"/>
      <c r="XN1" s="68"/>
      <c r="XO1" s="68"/>
      <c r="XP1" s="68"/>
      <c r="XQ1" s="68"/>
      <c r="XR1" s="68"/>
      <c r="XS1" s="68"/>
      <c r="XT1" s="68"/>
    </row>
    <row r="2" spans="1:644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0"/>
      <c r="S2" s="70"/>
      <c r="T2" s="72"/>
      <c r="U2" s="70"/>
      <c r="V2" s="74"/>
      <c r="W2" s="70"/>
      <c r="X2" s="70"/>
      <c r="Y2" s="66" t="s">
        <v>18</v>
      </c>
      <c r="Z2" s="66"/>
      <c r="AA2" s="66"/>
      <c r="AB2" s="66"/>
      <c r="AC2" s="66"/>
      <c r="AD2" s="66" t="s">
        <v>19</v>
      </c>
      <c r="AE2" s="66"/>
      <c r="AF2" s="66"/>
      <c r="AG2" s="66"/>
      <c r="AH2" s="66"/>
      <c r="AI2" s="66" t="s">
        <v>22</v>
      </c>
      <c r="AJ2" s="66"/>
      <c r="AK2" s="66"/>
      <c r="AL2" s="66"/>
      <c r="AM2" s="66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7" t="s">
        <v>18</v>
      </c>
      <c r="BA2" s="67"/>
      <c r="BB2" s="67"/>
      <c r="BC2" s="67"/>
      <c r="BD2" s="67"/>
      <c r="BE2" s="67" t="s">
        <v>19</v>
      </c>
      <c r="BF2" s="67"/>
      <c r="BG2" s="67"/>
      <c r="BH2" s="67"/>
      <c r="BI2" s="67"/>
      <c r="BJ2" s="67" t="s">
        <v>22</v>
      </c>
      <c r="BK2" s="67"/>
      <c r="BL2" s="67"/>
      <c r="BM2" s="67"/>
      <c r="BN2" s="67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6" t="s">
        <v>18</v>
      </c>
      <c r="CB2" s="66"/>
      <c r="CC2" s="66"/>
      <c r="CD2" s="66"/>
      <c r="CE2" s="66"/>
      <c r="CF2" s="66" t="s">
        <v>19</v>
      </c>
      <c r="CG2" s="66"/>
      <c r="CH2" s="66"/>
      <c r="CI2" s="66"/>
      <c r="CJ2" s="66"/>
      <c r="CK2" s="66" t="s">
        <v>22</v>
      </c>
      <c r="CL2" s="66"/>
      <c r="CM2" s="66"/>
      <c r="CN2" s="66"/>
      <c r="CO2" s="66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6" t="s">
        <v>18</v>
      </c>
      <c r="DE2" s="66"/>
      <c r="DF2" s="66"/>
      <c r="DG2" s="66"/>
      <c r="DH2" s="66"/>
      <c r="DI2" s="66" t="s">
        <v>19</v>
      </c>
      <c r="DJ2" s="66"/>
      <c r="DK2" s="66"/>
      <c r="DL2" s="66"/>
      <c r="DM2" s="66"/>
      <c r="DN2" s="66" t="s">
        <v>98</v>
      </c>
      <c r="DO2" s="66"/>
      <c r="DP2" s="66"/>
      <c r="DQ2" s="66"/>
      <c r="DR2" s="66"/>
      <c r="DS2" s="66" t="s">
        <v>22</v>
      </c>
      <c r="DT2" s="66"/>
      <c r="DU2" s="66"/>
      <c r="DV2" s="66"/>
      <c r="DW2" s="66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7" t="s">
        <v>18</v>
      </c>
      <c r="EM2" s="67"/>
      <c r="EN2" s="67"/>
      <c r="EO2" s="67"/>
      <c r="EP2" s="67"/>
      <c r="EQ2" s="67" t="s">
        <v>19</v>
      </c>
      <c r="ER2" s="67"/>
      <c r="ES2" s="67"/>
      <c r="ET2" s="67"/>
      <c r="EU2" s="67"/>
      <c r="EV2" s="67" t="s">
        <v>98</v>
      </c>
      <c r="EW2" s="67"/>
      <c r="EX2" s="67"/>
      <c r="EY2" s="67"/>
      <c r="EZ2" s="67"/>
      <c r="FA2" s="67" t="s">
        <v>22</v>
      </c>
      <c r="FB2" s="67"/>
      <c r="FC2" s="67"/>
      <c r="FD2" s="67"/>
      <c r="FE2" s="67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6" t="s">
        <v>18</v>
      </c>
      <c r="FU2" s="66"/>
      <c r="FV2" s="66"/>
      <c r="FW2" s="66"/>
      <c r="FX2" s="66"/>
      <c r="FY2" s="66" t="s">
        <v>19</v>
      </c>
      <c r="FZ2" s="66"/>
      <c r="GA2" s="66"/>
      <c r="GB2" s="66"/>
      <c r="GC2" s="66"/>
      <c r="GD2" s="66" t="s">
        <v>98</v>
      </c>
      <c r="GE2" s="66"/>
      <c r="GF2" s="66"/>
      <c r="GG2" s="66"/>
      <c r="GH2" s="66"/>
      <c r="GI2" s="66" t="s">
        <v>22</v>
      </c>
      <c r="GJ2" s="66"/>
      <c r="GK2" s="66"/>
      <c r="GL2" s="66"/>
      <c r="GM2" s="66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7" t="s">
        <v>18</v>
      </c>
      <c r="HC2" s="67"/>
      <c r="HD2" s="67"/>
      <c r="HE2" s="67"/>
      <c r="HF2" s="67"/>
      <c r="HG2" s="67" t="s">
        <v>19</v>
      </c>
      <c r="HH2" s="67"/>
      <c r="HI2" s="67"/>
      <c r="HJ2" s="67"/>
      <c r="HK2" s="67"/>
      <c r="HL2" s="67" t="s">
        <v>98</v>
      </c>
      <c r="HM2" s="67"/>
      <c r="HN2" s="67"/>
      <c r="HO2" s="67"/>
      <c r="HP2" s="67"/>
      <c r="HQ2" s="67" t="s">
        <v>22</v>
      </c>
      <c r="HR2" s="67"/>
      <c r="HS2" s="67"/>
      <c r="HT2" s="67"/>
      <c r="HU2" s="67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6" t="s">
        <v>18</v>
      </c>
      <c r="IK2" s="66"/>
      <c r="IL2" s="66"/>
      <c r="IM2" s="66"/>
      <c r="IN2" s="66"/>
      <c r="IO2" s="66" t="s">
        <v>19</v>
      </c>
      <c r="IP2" s="66"/>
      <c r="IQ2" s="66"/>
      <c r="IR2" s="66"/>
      <c r="IS2" s="66"/>
      <c r="IT2" s="66" t="s">
        <v>98</v>
      </c>
      <c r="IU2" s="66"/>
      <c r="IV2" s="66"/>
      <c r="IW2" s="66"/>
      <c r="IX2" s="66"/>
      <c r="IY2" s="66" t="s">
        <v>22</v>
      </c>
      <c r="IZ2" s="66"/>
      <c r="JA2" s="66"/>
      <c r="JB2" s="66"/>
      <c r="JC2" s="66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7" t="s">
        <v>18</v>
      </c>
      <c r="JS2" s="67"/>
      <c r="JT2" s="67"/>
      <c r="JU2" s="67"/>
      <c r="JV2" s="67"/>
      <c r="JW2" s="67" t="s">
        <v>19</v>
      </c>
      <c r="JX2" s="67"/>
      <c r="JY2" s="67"/>
      <c r="JZ2" s="67"/>
      <c r="KA2" s="67"/>
      <c r="KB2" s="67" t="s">
        <v>98</v>
      </c>
      <c r="KC2" s="67"/>
      <c r="KD2" s="67"/>
      <c r="KE2" s="67"/>
      <c r="KF2" s="67"/>
      <c r="KG2" s="67" t="s">
        <v>22</v>
      </c>
      <c r="KH2" s="67"/>
      <c r="KI2" s="67"/>
      <c r="KJ2" s="67"/>
      <c r="KK2" s="67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6" t="s">
        <v>18</v>
      </c>
      <c r="LA2" s="66"/>
      <c r="LB2" s="66"/>
      <c r="LC2" s="66"/>
      <c r="LD2" s="66"/>
      <c r="LE2" s="66" t="s">
        <v>19</v>
      </c>
      <c r="LF2" s="66"/>
      <c r="LG2" s="66"/>
      <c r="LH2" s="66"/>
      <c r="LI2" s="66"/>
      <c r="LJ2" s="66" t="s">
        <v>98</v>
      </c>
      <c r="LK2" s="66"/>
      <c r="LL2" s="66"/>
      <c r="LM2" s="66"/>
      <c r="LN2" s="66"/>
      <c r="LO2" s="66" t="s">
        <v>22</v>
      </c>
      <c r="LP2" s="66"/>
      <c r="LQ2" s="66"/>
      <c r="LR2" s="66"/>
      <c r="LS2" s="66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7" t="s">
        <v>18</v>
      </c>
      <c r="MI2" s="67"/>
      <c r="MJ2" s="67"/>
      <c r="MK2" s="67"/>
      <c r="ML2" s="67"/>
      <c r="MM2" s="67" t="s">
        <v>19</v>
      </c>
      <c r="MN2" s="67"/>
      <c r="MO2" s="67"/>
      <c r="MP2" s="67"/>
      <c r="MQ2" s="67"/>
      <c r="MR2" s="67" t="s">
        <v>98</v>
      </c>
      <c r="MS2" s="67"/>
      <c r="MT2" s="67"/>
      <c r="MU2" s="67"/>
      <c r="MV2" s="67"/>
      <c r="MW2" s="67" t="s">
        <v>22</v>
      </c>
      <c r="MX2" s="67"/>
      <c r="MY2" s="67"/>
      <c r="MZ2" s="67"/>
      <c r="NA2" s="67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6" t="s">
        <v>18</v>
      </c>
      <c r="NQ2" s="66"/>
      <c r="NR2" s="66"/>
      <c r="NS2" s="66"/>
      <c r="NT2" s="66"/>
      <c r="NU2" s="66" t="s">
        <v>19</v>
      </c>
      <c r="NV2" s="66"/>
      <c r="NW2" s="66"/>
      <c r="NX2" s="66"/>
      <c r="NY2" s="66"/>
      <c r="NZ2" s="66" t="s">
        <v>98</v>
      </c>
      <c r="OA2" s="66"/>
      <c r="OB2" s="66"/>
      <c r="OC2" s="66"/>
      <c r="OD2" s="66"/>
      <c r="OE2" s="66" t="s">
        <v>22</v>
      </c>
      <c r="OF2" s="66"/>
      <c r="OG2" s="66"/>
      <c r="OH2" s="66"/>
      <c r="OI2" s="66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7" t="s">
        <v>18</v>
      </c>
      <c r="OY2" s="67"/>
      <c r="OZ2" s="67"/>
      <c r="PA2" s="67"/>
      <c r="PB2" s="67"/>
      <c r="PC2" s="67" t="s">
        <v>19</v>
      </c>
      <c r="PD2" s="67"/>
      <c r="PE2" s="67"/>
      <c r="PF2" s="67"/>
      <c r="PG2" s="67"/>
      <c r="PH2" s="67" t="s">
        <v>98</v>
      </c>
      <c r="PI2" s="67"/>
      <c r="PJ2" s="67"/>
      <c r="PK2" s="67"/>
      <c r="PL2" s="67"/>
      <c r="PM2" s="67" t="s">
        <v>22</v>
      </c>
      <c r="PN2" s="67"/>
      <c r="PO2" s="67"/>
      <c r="PP2" s="67"/>
      <c r="PQ2" s="67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6" t="s">
        <v>18</v>
      </c>
      <c r="QG2" s="66"/>
      <c r="QH2" s="66"/>
      <c r="QI2" s="66"/>
      <c r="QJ2" s="66"/>
      <c r="QK2" s="66" t="s">
        <v>19</v>
      </c>
      <c r="QL2" s="66"/>
      <c r="QM2" s="66"/>
      <c r="QN2" s="66"/>
      <c r="QO2" s="66"/>
      <c r="QP2" s="66" t="s">
        <v>98</v>
      </c>
      <c r="QQ2" s="66"/>
      <c r="QR2" s="66"/>
      <c r="QS2" s="66"/>
      <c r="QT2" s="66"/>
      <c r="QU2" s="66" t="s">
        <v>22</v>
      </c>
      <c r="QV2" s="66"/>
      <c r="QW2" s="66"/>
      <c r="QX2" s="66"/>
      <c r="QY2" s="66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7" t="s">
        <v>18</v>
      </c>
      <c r="RO2" s="67"/>
      <c r="RP2" s="67"/>
      <c r="RQ2" s="67"/>
      <c r="RR2" s="67"/>
      <c r="RS2" s="67" t="s">
        <v>19</v>
      </c>
      <c r="RT2" s="67"/>
      <c r="RU2" s="67"/>
      <c r="RV2" s="67"/>
      <c r="RW2" s="67"/>
      <c r="RX2" s="67" t="s">
        <v>98</v>
      </c>
      <c r="RY2" s="67"/>
      <c r="RZ2" s="67"/>
      <c r="SA2" s="67"/>
      <c r="SB2" s="67"/>
      <c r="SC2" s="67" t="s">
        <v>22</v>
      </c>
      <c r="SD2" s="67"/>
      <c r="SE2" s="67"/>
      <c r="SF2" s="67"/>
      <c r="SG2" s="67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6" t="s">
        <v>18</v>
      </c>
      <c r="SW2" s="66"/>
      <c r="SX2" s="66"/>
      <c r="SY2" s="66"/>
      <c r="SZ2" s="66"/>
      <c r="TA2" s="66" t="s">
        <v>19</v>
      </c>
      <c r="TB2" s="66"/>
      <c r="TC2" s="66"/>
      <c r="TD2" s="66"/>
      <c r="TE2" s="66"/>
      <c r="TF2" s="66" t="s">
        <v>98</v>
      </c>
      <c r="TG2" s="66"/>
      <c r="TH2" s="66"/>
      <c r="TI2" s="66"/>
      <c r="TJ2" s="66"/>
      <c r="TK2" s="66" t="s">
        <v>22</v>
      </c>
      <c r="TL2" s="66"/>
      <c r="TM2" s="66"/>
      <c r="TN2" s="66"/>
      <c r="TO2" s="66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7" t="s">
        <v>18</v>
      </c>
      <c r="UE2" s="67"/>
      <c r="UF2" s="67"/>
      <c r="UG2" s="67"/>
      <c r="UH2" s="67"/>
      <c r="UI2" s="67" t="s">
        <v>19</v>
      </c>
      <c r="UJ2" s="67"/>
      <c r="UK2" s="67"/>
      <c r="UL2" s="67"/>
      <c r="UM2" s="67"/>
      <c r="UN2" s="67" t="s">
        <v>98</v>
      </c>
      <c r="UO2" s="67"/>
      <c r="UP2" s="67"/>
      <c r="UQ2" s="67"/>
      <c r="UR2" s="67"/>
      <c r="US2" s="67" t="s">
        <v>22</v>
      </c>
      <c r="UT2" s="67"/>
      <c r="UU2" s="67"/>
      <c r="UV2" s="67"/>
      <c r="UW2" s="67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6" t="s">
        <v>18</v>
      </c>
      <c r="VM2" s="66"/>
      <c r="VN2" s="66"/>
      <c r="VO2" s="66"/>
      <c r="VP2" s="66"/>
      <c r="VQ2" s="66" t="s">
        <v>19</v>
      </c>
      <c r="VR2" s="66"/>
      <c r="VS2" s="66"/>
      <c r="VT2" s="66"/>
      <c r="VU2" s="66"/>
      <c r="VV2" s="66" t="s">
        <v>98</v>
      </c>
      <c r="VW2" s="66"/>
      <c r="VX2" s="66"/>
      <c r="VY2" s="66"/>
      <c r="VZ2" s="66"/>
      <c r="WA2" s="66" t="s">
        <v>22</v>
      </c>
      <c r="WB2" s="66"/>
      <c r="WC2" s="66"/>
      <c r="WD2" s="66"/>
      <c r="WE2" s="66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7" t="s">
        <v>18</v>
      </c>
      <c r="WU2" s="67"/>
      <c r="WV2" s="67"/>
      <c r="WW2" s="67"/>
      <c r="WX2" s="67"/>
      <c r="WY2" s="67" t="s">
        <v>19</v>
      </c>
      <c r="WZ2" s="67"/>
      <c r="XA2" s="67"/>
      <c r="XB2" s="67"/>
      <c r="XC2" s="67"/>
      <c r="XD2" s="67" t="s">
        <v>22</v>
      </c>
      <c r="XE2" s="67"/>
      <c r="XF2" s="67"/>
      <c r="XG2" s="67"/>
      <c r="XH2" s="67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0"/>
      <c r="S3" s="70"/>
      <c r="T3" s="72"/>
      <c r="U3" s="70"/>
      <c r="V3" s="74"/>
      <c r="W3" s="70"/>
      <c r="X3" s="70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82</v>
      </c>
      <c r="C4" s="4" t="s">
        <v>6</v>
      </c>
      <c r="D4" s="4">
        <v>2003</v>
      </c>
      <c r="E4" s="9">
        <f>SUM(J4:V4)+SUM(J4:T4)*0.0000001+SUM(J4)*0.0000000000001</f>
        <v>266.25002643300587</v>
      </c>
      <c r="F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Excellence</v>
      </c>
      <c r="I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58.01</v>
      </c>
      <c r="K4" s="8" t="str">
        <f>IF(J4="","",IF(OR(J4=CS4,J4=CV4),$CA$1,IF(OR(J4=BR4,J4=BU4),$AZ$1,IF(OR(J4=AQ4,J4=AT4),$Y$1,""))))</f>
        <v>2025 Nationals</v>
      </c>
      <c r="L4" s="8">
        <f>IF(COUNT(AQ4,AT4,BR4,BU4,CS4,CV4)&gt;1,LARGE((AQ4,AT4,BR4,BU4,CS4,CV4),2),0)</f>
        <v>57.79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56.17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57.64</v>
      </c>
      <c r="Q4" s="8" t="str">
        <f>IF(P4="","",IF(P4=CZ4,$CA$1,IF(P4=BY4,$AZ$1,IF(P4=AX4,$Y$1,""))))</f>
        <v>2025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17.399999999999999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GER (Sept 21)</v>
      </c>
      <c r="T4" s="8">
        <f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17.32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GER (Sept 21)</v>
      </c>
      <c r="V4" s="8">
        <f>IF(MAX(DB4,DC4)&gt;0,MAX(DB4,DC4),"")</f>
        <v>1.9200000000000017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14.3</v>
      </c>
      <c r="Z4" s="22">
        <v>9.1</v>
      </c>
      <c r="AA4" s="22">
        <v>16.399999999999999</v>
      </c>
      <c r="AB4" s="22">
        <v>16.37</v>
      </c>
      <c r="AC4" s="22">
        <v>0</v>
      </c>
      <c r="AD4" s="22">
        <v>3.2</v>
      </c>
      <c r="AE4" s="22">
        <v>1.9</v>
      </c>
      <c r="AF4" s="22">
        <v>4</v>
      </c>
      <c r="AG4" s="22">
        <v>3.52</v>
      </c>
      <c r="AH4" s="22">
        <v>0</v>
      </c>
      <c r="AI4" s="22">
        <v>15.1</v>
      </c>
      <c r="AJ4" s="22">
        <v>8.9</v>
      </c>
      <c r="AK4" s="22">
        <v>16.600000000000001</v>
      </c>
      <c r="AL4" s="22">
        <v>17.04</v>
      </c>
      <c r="AM4" s="22">
        <v>0</v>
      </c>
      <c r="AN4" s="27"/>
      <c r="AO4" s="38">
        <f>IF(AA4&gt;0,AA4,"")</f>
        <v>16.399999999999999</v>
      </c>
      <c r="AP4" s="38">
        <f>IF(AB4&gt;0,AB4,"")</f>
        <v>16.37</v>
      </c>
      <c r="AQ4" s="40">
        <f>IF(SUM(Y4:AB4)-AC4&gt;0,SUM(Y4:AB4)-AC4,"")</f>
        <v>56.17</v>
      </c>
      <c r="AR4" s="40">
        <f>IF(AF4&gt;0,AF4,"")</f>
        <v>4</v>
      </c>
      <c r="AS4" s="40">
        <f>IF(AG4&gt;0,AG4,"")</f>
        <v>3.52</v>
      </c>
      <c r="AT4" s="40">
        <f>IF(SUM(AD4:AG4)-AH4&gt;0,SUM(AD4:AG4)-AH4,"")</f>
        <v>12.62</v>
      </c>
      <c r="AU4" s="40">
        <f>IF(AQ4="","",MAX(AQ4,AT4))</f>
        <v>56.17</v>
      </c>
      <c r="AV4" s="40">
        <f>IF(AK4&gt;0,AK4,"")</f>
        <v>16.600000000000001</v>
      </c>
      <c r="AW4" s="40">
        <f>IF(AL4&gt;0,AL4,"")</f>
        <v>17.04</v>
      </c>
      <c r="AX4" s="40">
        <f>IF(SUM(AI4:AL4)-AM4&gt;0,SUM(AI4:AL4)-AM4,"")</f>
        <v>57.64</v>
      </c>
      <c r="AY4" s="40">
        <f>IF(SUM(AU4,AX4)&gt;0,SUM(AU4,AX4),"")</f>
        <v>113.81</v>
      </c>
      <c r="AZ4" s="26">
        <v>15.2</v>
      </c>
      <c r="BA4" s="26">
        <v>9.1</v>
      </c>
      <c r="BB4" s="26">
        <v>17</v>
      </c>
      <c r="BC4" s="26">
        <v>16.71</v>
      </c>
      <c r="BD4" s="26">
        <v>0</v>
      </c>
      <c r="BE4" s="26">
        <v>7.2</v>
      </c>
      <c r="BF4" s="26">
        <v>4.4000000000000004</v>
      </c>
      <c r="BG4" s="26">
        <v>9.4</v>
      </c>
      <c r="BH4" s="26">
        <v>8.41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/>
      <c r="BP4" s="39">
        <f>IF(BB4&gt;0,BB4,"")</f>
        <v>17</v>
      </c>
      <c r="BQ4" s="39">
        <f>IF(BC4&gt;0,BC4,"")</f>
        <v>16.71</v>
      </c>
      <c r="BR4" s="11">
        <f>IF(SUM(AZ4:BC4)-BD4&gt;0,SUM(AZ4:BC4)-BD4,"")</f>
        <v>58.01</v>
      </c>
      <c r="BS4" s="11">
        <f>IF(BG4&gt;0,BG4,"")</f>
        <v>9.4</v>
      </c>
      <c r="BT4" s="11">
        <f>IF(BH4&gt;0,BH4,"")</f>
        <v>8.41</v>
      </c>
      <c r="BU4" s="11">
        <f>IF(SUM(BE4:BH4)-BI4&gt;0,SUM(BE4:BH4)-BI4,"")</f>
        <v>29.41</v>
      </c>
      <c r="BV4" s="11">
        <f>IF(BR4="","",MAX(BR4,BU4))</f>
        <v>58.01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58.01</v>
      </c>
      <c r="CA4" s="22">
        <v>15.3</v>
      </c>
      <c r="CB4" s="22">
        <v>9.1</v>
      </c>
      <c r="CC4" s="22">
        <v>17</v>
      </c>
      <c r="CD4" s="22">
        <v>16.39</v>
      </c>
      <c r="CE4" s="22">
        <v>0</v>
      </c>
      <c r="CF4" s="22">
        <v>1.7</v>
      </c>
      <c r="CG4" s="22">
        <v>0.9</v>
      </c>
      <c r="CH4" s="22">
        <v>2</v>
      </c>
      <c r="CI4" s="22">
        <v>1.8</v>
      </c>
      <c r="CJ4" s="22">
        <v>0</v>
      </c>
      <c r="CK4" s="22">
        <v>6.1</v>
      </c>
      <c r="CL4" s="22">
        <v>3.8</v>
      </c>
      <c r="CM4" s="22">
        <v>7.4</v>
      </c>
      <c r="CN4" s="22">
        <v>6.77</v>
      </c>
      <c r="CO4" s="22">
        <v>0</v>
      </c>
      <c r="CP4" s="27"/>
      <c r="CQ4" s="38">
        <f>IF(CC4&gt;0,CC4,"")</f>
        <v>17</v>
      </c>
      <c r="CR4" s="38">
        <f>IF(CD4&gt;0,CD4,"")</f>
        <v>16.39</v>
      </c>
      <c r="CS4" s="40">
        <f>IF(SUM(CA4:CD4)-CE4&gt;0,SUM(CA4:CD4)-CE4,"")</f>
        <v>57.79</v>
      </c>
      <c r="CT4" s="40">
        <f>IF(CH4&gt;0,CH4,"")</f>
        <v>2</v>
      </c>
      <c r="CU4" s="40">
        <f>IF(CI4&gt;0,CI4,"")</f>
        <v>1.8</v>
      </c>
      <c r="CV4" s="40">
        <f>IF(SUM(CF4:CI4)-CJ4&gt;0,SUM(CF4:CI4)-CJ4,"")</f>
        <v>6.3999999999999995</v>
      </c>
      <c r="CW4" s="40">
        <f>IF(CS4="","",MAX(CS4,CV4))</f>
        <v>57.79</v>
      </c>
      <c r="CX4" s="40">
        <f>IF(CM4&gt;0,CM4,"")</f>
        <v>7.4</v>
      </c>
      <c r="CY4" s="40">
        <f>IF(CN4&gt;0,CN4,"")</f>
        <v>6.77</v>
      </c>
      <c r="CZ4" s="40">
        <f>IF(SUM(CK4:CN4)-CO4&gt;0,SUM(CK4:CN4)-CO4,"")</f>
        <v>24.069999999999997</v>
      </c>
      <c r="DA4" s="40">
        <f>IF(SUM(CW4,CZ4)&gt;0,SUM(CW4,CZ4),"")</f>
        <v>81.86</v>
      </c>
      <c r="DB4" s="51">
        <f>IF(MAX(ED4,FL4,GT4,IB4,JJ4,KR4,LZ4,NH4,OP4,PX4,RF4,SN4,TV4,VD4,WL4)-IF(N4="",0,N4)&gt;0.001,MAX(ED4,FL4,GT4,IB4,JJ4,KR4,LZ4,NH4,OP4,PX4,RF4,SN4,TV4,VD4,WL4)-IF(N4="",0,N4),"")</f>
        <v>1.9200000000000017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1.4799999999999969</v>
      </c>
      <c r="DD4" s="17">
        <v>13.8</v>
      </c>
      <c r="DE4" s="17">
        <v>8.9</v>
      </c>
      <c r="DF4" s="17">
        <v>6.8</v>
      </c>
      <c r="DG4" s="17">
        <v>16.62</v>
      </c>
      <c r="DH4" s="17">
        <v>0</v>
      </c>
      <c r="DI4" s="17">
        <v>14.6</v>
      </c>
      <c r="DJ4" s="17">
        <v>8.9</v>
      </c>
      <c r="DK4" s="17">
        <v>16.600000000000001</v>
      </c>
      <c r="DL4" s="17">
        <v>16.84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6.8</v>
      </c>
      <c r="DY4" s="40">
        <f>IF(DG4&gt;0,DG4,"")</f>
        <v>16.62</v>
      </c>
      <c r="DZ4" s="40">
        <f>IF(SUM(DD4:DG4)-DH4&gt;0,SUM(DD4:DG4)-DH4,"")</f>
        <v>46.120000000000005</v>
      </c>
      <c r="EA4" s="40">
        <f>IF(DK4&gt;0,DK4,"")</f>
        <v>16.600000000000001</v>
      </c>
      <c r="EB4" s="40">
        <f>IF(DL4&gt;0,DL4,"")</f>
        <v>16.84</v>
      </c>
      <c r="EC4" s="40">
        <f>IF(SUM(DI4:DL4)-DM4&gt;0,SUM(DI4:DL4)-DM4,"")</f>
        <v>56.94</v>
      </c>
      <c r="ED4" s="40">
        <f>IF(MAX(DZ4,EC4)&gt;0,MAX(DZ4,EC4),"")</f>
        <v>56.94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56.94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14.9</v>
      </c>
      <c r="FU4" s="17">
        <v>9.3000000000000007</v>
      </c>
      <c r="FV4" s="17">
        <v>17</v>
      </c>
      <c r="FW4" s="17">
        <v>16.89</v>
      </c>
      <c r="FX4" s="17">
        <v>0</v>
      </c>
      <c r="FY4" s="17">
        <v>10.8</v>
      </c>
      <c r="FZ4" s="17">
        <v>6.7</v>
      </c>
      <c r="GA4" s="17">
        <v>11.7</v>
      </c>
      <c r="GB4" s="17">
        <v>12.48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16.89</v>
      </c>
      <c r="GP4" s="40">
        <f>IF(SUM(FT4:FW4)-FX4&gt;0,SUM(FT4:FW4)-FX4,"")</f>
        <v>58.09</v>
      </c>
      <c r="GQ4" s="40">
        <f>IF(GA4&gt;0,GA4,"")</f>
        <v>11.7</v>
      </c>
      <c r="GR4" s="40">
        <f>IF(GB4&gt;0,GB4,"")</f>
        <v>12.48</v>
      </c>
      <c r="GS4" s="40">
        <f>IF(SUM(FY4:GB4)-GC4&gt;0,SUM(FY4:GB4)-GC4,"")</f>
        <v>41.68</v>
      </c>
      <c r="GT4" s="40">
        <f>IF(MAX(GP4,GS4)&gt;0,MAX(GP4,GS4),"")</f>
        <v>58.09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58.09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14.9</v>
      </c>
      <c r="JS4" s="18">
        <v>9.3000000000000007</v>
      </c>
      <c r="JT4" s="18">
        <v>17</v>
      </c>
      <c r="JU4" s="18">
        <v>16.600000000000001</v>
      </c>
      <c r="JV4" s="18">
        <v>0</v>
      </c>
      <c r="JW4" s="18">
        <v>6</v>
      </c>
      <c r="JX4" s="18">
        <v>3.3</v>
      </c>
      <c r="JY4" s="18">
        <v>7.2</v>
      </c>
      <c r="JZ4" s="18">
        <v>7.04</v>
      </c>
      <c r="KA4" s="18">
        <v>0</v>
      </c>
      <c r="KB4" s="18">
        <v>15.2</v>
      </c>
      <c r="KC4" s="18">
        <v>9.1999999999999993</v>
      </c>
      <c r="KD4" s="18">
        <v>17.399999999999999</v>
      </c>
      <c r="KE4" s="18">
        <v>17.32</v>
      </c>
      <c r="KF4" s="18">
        <v>0</v>
      </c>
      <c r="KG4" s="18">
        <v>1.6</v>
      </c>
      <c r="KH4" s="18">
        <v>0.8</v>
      </c>
      <c r="KI4" s="18">
        <v>2</v>
      </c>
      <c r="KJ4" s="18">
        <v>1.87</v>
      </c>
      <c r="KK4" s="18">
        <v>0</v>
      </c>
      <c r="KL4" s="11">
        <f>IF(JT4&gt;0,JT4,"")</f>
        <v>17</v>
      </c>
      <c r="KM4" s="11">
        <f>IF(JU4&gt;0,JU4,"")</f>
        <v>16.600000000000001</v>
      </c>
      <c r="KN4" s="11">
        <f>IF(SUM(JR4:JU4)-JV4&gt;0,SUM(JR4:JU4)-JV4,"")</f>
        <v>57.800000000000004</v>
      </c>
      <c r="KO4" s="11">
        <f>IF(JY4&gt;0,JY4,"")</f>
        <v>7.2</v>
      </c>
      <c r="KP4" s="11">
        <f>IF(JZ4&gt;0,JZ4,"")</f>
        <v>7.04</v>
      </c>
      <c r="KQ4" s="11">
        <f>IF(SUM(JW4:JZ4)-KA4&gt;0,SUM(JW4:JZ4)-KA4,"")</f>
        <v>23.54</v>
      </c>
      <c r="KR4" s="11">
        <f>IF(MAX(KN4,KQ4)&gt;0,MAX(KN4,KQ4),"")</f>
        <v>57.800000000000004</v>
      </c>
      <c r="KS4" s="11">
        <f>IF(KD4&gt;0,KD4,"")</f>
        <v>17.399999999999999</v>
      </c>
      <c r="KT4" s="11">
        <f>IF(KE4&gt;0,KE4,"")</f>
        <v>17.32</v>
      </c>
      <c r="KU4" s="11">
        <f>IF(SUM(KB4:KE4)-KF4&gt;0,SUM(KB4:KE4)-KF4,"")</f>
        <v>59.12</v>
      </c>
      <c r="KV4" s="11">
        <f>IF(KI4&gt;0,KI4,"")</f>
        <v>2</v>
      </c>
      <c r="KW4" s="11">
        <f>IF(KJ4&gt;0,KJ4,"")</f>
        <v>1.87</v>
      </c>
      <c r="KX4" s="11">
        <f>IF(SUM(KG4:KJ4)-KK4&gt;0,SUM(KG4:KJ4)-KK4,"")</f>
        <v>6.2700000000000005</v>
      </c>
      <c r="KY4" s="11">
        <f>IF(SUM(KR4,KU4,KX4)&gt;0,SUM(KR4,KU4,KX4),"")</f>
        <v>123.19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15.25</v>
      </c>
      <c r="WU4" s="26">
        <f>IF($CP4="P",CB4,(CB4+BA4)/2)</f>
        <v>9.1</v>
      </c>
      <c r="WV4" s="26">
        <f>IF($CP4="P",CC4,(CC4+BB4)/2)</f>
        <v>17</v>
      </c>
      <c r="WW4" s="26">
        <f>IF($CP4="P",CD4,(CD4+BC4)/2)</f>
        <v>16.55</v>
      </c>
      <c r="WX4" s="26">
        <f>IF($CP4="P",CE4,(CE4+BD4)/2)</f>
        <v>0</v>
      </c>
      <c r="WY4" s="26">
        <f>IF($CP4="P",CF4,(CF4+BE4)/2)</f>
        <v>4.45</v>
      </c>
      <c r="WZ4" s="26">
        <f>IF($CP4="P",CG4,(CG4+BF4)/2)</f>
        <v>2.6500000000000004</v>
      </c>
      <c r="XA4" s="26">
        <f>IF($CP4="P",CH4,(CH4+BG4)/2)</f>
        <v>5.7</v>
      </c>
      <c r="XB4" s="26">
        <f>IF($CP4="P",CI4,(CI4+BH4)/2)</f>
        <v>5.1050000000000004</v>
      </c>
      <c r="XC4" s="26">
        <f>IF($CP4="P",CJ4,(CJ4+BI4)/2)</f>
        <v>0</v>
      </c>
      <c r="XD4" s="26">
        <f>IF($CP4="P",CK4,(CK4+BJ4)/2)</f>
        <v>3.05</v>
      </c>
      <c r="XE4" s="26">
        <f>IF($CP4="P",CL4,(CL4+BK4)/2)</f>
        <v>1.9</v>
      </c>
      <c r="XF4" s="26">
        <f>IF($CP4="P",CM4,(CM4+BL4)/2)</f>
        <v>3.7</v>
      </c>
      <c r="XG4" s="26">
        <f>IF($CP4="P",CN4,(CN4+BM4)/2)</f>
        <v>3.3849999999999998</v>
      </c>
      <c r="XH4" s="26">
        <f>IF($CP4="P",CO4,(CO4+BN4)/2)</f>
        <v>0</v>
      </c>
      <c r="XI4" s="28" t="s">
        <v>53</v>
      </c>
      <c r="XJ4" s="11">
        <f>IF(WV4&gt;0,WV4,"")</f>
        <v>17</v>
      </c>
      <c r="XK4" s="11">
        <f>IF(WW4&gt;0,WW4,"")</f>
        <v>16.55</v>
      </c>
      <c r="XL4" s="11">
        <f>IF(SUM(WT4:WW4)-WX4&gt;0,SUM(WT4:WW4)-WX4,"")</f>
        <v>57.900000000000006</v>
      </c>
      <c r="XM4" s="11">
        <f>IF(XA4&gt;0,XA4,"")</f>
        <v>5.7</v>
      </c>
      <c r="XN4" s="11">
        <f>IF(XB4&gt;0,XB4,"")</f>
        <v>5.1050000000000004</v>
      </c>
      <c r="XO4" s="11">
        <f>IF(SUM(WY4:XB4)-XC4&gt;0,SUM(WY4:XB4)-XC4,"")</f>
        <v>17.905000000000001</v>
      </c>
      <c r="XP4" s="11">
        <f>IF(MAX(XL4,XO4)&gt;0,MAX(XL4,XO4),"")</f>
        <v>57.900000000000006</v>
      </c>
      <c r="XQ4" s="11">
        <f>IF(XF4&gt;0,XF4,"")</f>
        <v>3.7</v>
      </c>
      <c r="XR4" s="11">
        <f>IF(XG4&gt;0,XG4,"")</f>
        <v>3.3849999999999998</v>
      </c>
      <c r="XS4" s="11">
        <f>IF(SUM(XD4:XG4)-XH4&gt;0,SUM(XD4:XG4)-XH4,"")</f>
        <v>12.034999999999998</v>
      </c>
      <c r="XT4" s="11">
        <f>IF(SUM(XP4,XS4)&gt;0,SUM(XP4,XS4),"")</f>
        <v>69.935000000000002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264.14002624400587</v>
      </c>
      <c r="F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G5" s="3" t="str">
        <f>IF(OR(AND(AQ5&gt;=AY$33,AQ5&lt;&gt;"",AN5=""),AND(AT5&gt;=AY$33,AT5&lt;&gt;"",AN5=""),AND(AX5&gt;=AY$33,AX5&lt;&gt;"",AN5=""),AND(BR5&gt;=BZ$33,BR5&lt;&gt;"",BO5=""),AND(BU5&gt;=BZ$33,BU5&lt;&gt;"",BO5=""),AND(BY5&gt;=BZ$33,BY5&lt;&gt;"",BO5=""),AND(CS5&gt;=DA$33,CS5&lt;&gt;"",CP5=""),AND(CV5&gt;=DA$33,CV5&lt;&gt;"",CP5=""),AND(CZ5&gt;=DA$33,CZ5&lt;&gt;"",CP5=""),AND(DZ5&gt;=EK$33,DZ5&lt;&gt;""),AND(EC5&gt;=EK$33,EC5&lt;&gt;""),AND(EG5&gt;=EK$33,EG5&lt;&gt;""),AND(EJ5&gt;=EK$33,EJ5&lt;&gt;""),AND(FH5&gt;=FS$33,FH5&lt;&gt;""),AND(FK5&gt;=FS$33,FK5&lt;&gt;""),AND(FO5&gt;=FS$33,FO5&lt;&gt;""),AND(FR5&gt;=FS$33,FR5&lt;&gt;""),AND(GP5&gt;=HA$33,GP5&lt;&gt;""),AND(GS5&gt;=HA$33,GS5&lt;&gt;""),AND(GW5&gt;=HA$33,GW5&lt;&gt;""),AND(GZ5&gt;=HA$33,GZ5&lt;&gt;""),AND(HX5&gt;=II$33,HX5&lt;&gt;""),AND(IA5&gt;=II$33,IA5&lt;&gt;""),AND(IE5&gt;=II$33,IE5&lt;&gt;""),AND(IH5&gt;=II$33,IH5&lt;&gt;""),AND(JF5&gt;=JQ$33,JF5&lt;&gt;""),AND(JI5&gt;=JQ$33,JI5&lt;&gt;""),AND(JM5&gt;=JQ$33,JM5&lt;&gt;""),AND(JP5&gt;=JQ$33,JP5&lt;&gt;""),AND(KN5&gt;=KY$33,KN5&lt;&gt;""),AND(KQ5&gt;=KY$33,KQ5&lt;&gt;""),AND(KU5&gt;=KY$33,KU5&lt;&gt;""),AND(KX5&gt;=KY$33,KX5&lt;&gt;""),AND(LV5&gt;=MG$33,LV5&lt;&gt;""),AND(LY5&gt;=MG$33,LY5&lt;&gt;""),AND(MC5&gt;=MG$33,MC5&lt;&gt;""),AND(MF5&gt;=MG$33,MF5&lt;&gt;""),AND(ND5&gt;=NO$33,ND5&lt;&gt;""),AND(NG5&gt;=NO$33,NG5&lt;&gt;""),AND(NK5&gt;=NO$33,NK5&lt;&gt;""),AND(NN5&gt;=NO$33,NN5&lt;&gt;""),AND(OL5&gt;=OW$33,OL5&lt;&gt;""),AND(OO5&gt;=OW$33,OO5&lt;&gt;""),AND(OS5&gt;=OW$33,OS5&lt;&gt;""),AND(OV5&gt;=OW$33,OV5&lt;&gt;""),AND(PT5&gt;=QE$33,PT5&lt;&gt;""),AND(PW5&gt;=QE$33,PW5&lt;&gt;""),AND(QA5&gt;=QE$33,QA5&lt;&gt;""),AND(QD5&gt;=QE$33,QD5&lt;&gt;""),AND(RB5&gt;=RM$33,RB5&lt;&gt;""),AND(RE5&gt;=RM$33,RE5&lt;&gt;""),AND(RI5&gt;=RM$33,RI5&lt;&gt;""),AND(RL5&gt;=RM$33,RL5&lt;&gt;""),AND(SJ5&gt;=SU$33,SJ5&lt;&gt;""),AND(SM5&gt;=SU$33,SM5&lt;&gt;""),AND(SQ5&gt;=SU$33,SQ5&lt;&gt;""),AND(ST5&gt;=SU$33,ST5&lt;&gt;""),AND(TR5&gt;=UC$33,TR5&lt;&gt;""),AND(TU5&gt;=UC$33,TU5&lt;&gt;""),AND(TY5&gt;=UC$33,TYY5&lt;&gt;""),AND(UB5&gt;=UC$33,UB5&lt;&gt;""),AND(UZ5&gt;=VK$33,UZ5&lt;&gt;""),AND(VC5&gt;=VK$33,VC5&lt;&gt;""),AND(VG5&gt;=VK$33,VG5&lt;&gt;""),AND(VJ5&gt;=VK$33,VJ5&lt;&gt;""),AND(WH5&gt;=WS$33,WH5&lt;&gt;""),AND(WK5&gt;=WS$33,WK5&lt;&gt;""),AND(WO5&gt;=WS$33,WO5&lt;&gt;""),AND(WR5&gt;=WS$33,WR5&lt;&gt;"")),"P","")</f>
        <v>P</v>
      </c>
      <c r="H5" s="36" t="str">
        <f>IF(AND(G5="P",F5=""),"No DD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$356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Merit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Excellence",IF(I5="P","Worlds Team",IF(F5="P","National Team","")))))</f>
        <v>Worlds Team</v>
      </c>
      <c r="I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J5" s="8">
        <f>IF(COUNT(AQ5,AT5,BR5,BU5,CS5,CV5)&gt;0,LARGE((AQ5,AT5,BR5,BU5,CS5,CV5),1),0)</f>
        <v>58.58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57.120000000000005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55.660000000000004</v>
      </c>
      <c r="O5" s="8" t="str">
        <f>IF(N5="","",IF(OR(N5=CS5,N5=CV5),$CA$1,IF(OR(N5=BR5,N5=BU5),$AZ$1,IF(OR(N5=AQ5,N5=AT5),$Y$1,""))))</f>
        <v>2025 Nationals</v>
      </c>
      <c r="P5" s="8">
        <f>IF(MAX(AX5,BY5,CZ5)&gt;0,MAX(AX5,BY5,CZ5),0)</f>
        <v>57.89</v>
      </c>
      <c r="Q5" s="8" t="str">
        <f>IF(P5="","",IF(P5=CZ5,$CA$1,IF(P5=BY5,$AZ$1,IF(P5=AX5,$Y$1,""))))</f>
        <v>2025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$29),AP5,0),IF(AND(AR5&lt;&gt;"",AR5&gt;=$AY$29),AS5,0),IF(AND(AV5&lt;&gt;"",AV5&gt;=$AY$29),AW5,0),IF(AND(BP5&lt;&gt;"",BP5&gt;=$BZ$29),BQ5,0),IF(AND(BS5&lt;&gt;"",BS5&gt;=$BZ$29),BT5,0),IF(AND(BW5&lt;&gt;"",BW5&gt;=$BZ$29),BX5,0),IF(AND(CQ5&lt;&gt;"",CQ5&gt;=$DA$29),CR5,0),IF(AND(CT5&lt;&gt;"",CT5&gt;=$DA$29),CU5,0),IF(AND(CX5&lt;&gt;"",CX5&gt;=$DA$29),CY5,0),IF(AND(DX5&lt;&gt;"",DX5&gt;=$EK$29),DY5,0),IF(AND(EA5&lt;&gt;"",EA5&gt;=$EK$29),EB5,0),IF(AND(EE5&lt;&gt;"",EE5&gt;=$EK$29),EF5,0),IF(AND(EH5&lt;&gt;"",EH5&gt;=$EK$29),EI5,0),IF(AND(FF5&lt;&gt;"",FF5&gt;=$FS$29),FG5,0),IF(AND(FI5&lt;&gt;"",FI5&gt;=$FS$29),FJ5,0),IF(AND(FM5&lt;&gt;"",FM5&gt;=$FS$29),FN5,0),IF(AND(FP5&lt;&gt;"",FP5&gt;=$FS$29),FQ5,0),IF(AND(GN5&lt;&gt;"",GN5&gt;=$HA$29),GO5,0),IF(AND(GQ5&lt;&gt;"",GQ5&gt;=$HA$29),GR5,0),IF(AND(GU5&lt;&gt;"",GU5&gt;=$HA$29),GV5,0),IF(AND(GX5&lt;&gt;"",GX5&gt;=$HA$29),GY5,0),IF(AND(HV5&lt;&gt;"",HV5&gt;=$II$29),HW5,0),IF(AND(HY5&lt;&gt;"",HY5&gt;=$II$29),HZ5,0),IF(AND(IC5&lt;&gt;"",IC5&gt;=$II$29),ID5,0),IF(AND(IF5&lt;&gt;"",IF5&gt;=$II$29),IG5,0),IF(AND(JD5&lt;&gt;"",JD5&gt;=$JQ$29),JE5,0),IF(AND(JG5&lt;&gt;"",JG5&gt;=$JQ$29),JH5,0),IF(AND(JK5&lt;&gt;"",JK5&gt;=$JQ$29),JL5,0),IF(AND(JN5&lt;&gt;"",JN5&gt;=$JQ$29),JO5,0),IF(AND(KL5&lt;&gt;"",KL5&gt;=$KY$29),KM5,0),IF(AND(KO5&lt;&gt;"",KO5&gt;=$KY$29),KP5,0),IF(AND(KS5&lt;&gt;"",KS5&gt;=$KY$29),KT5,0),IF(AND(KV5&lt;&gt;"",KV5&gt;=$KY$29),KW5,0),IF(AND(LT5&lt;&gt;"",LT5&gt;=$MG$29),LU5,0),IF(AND(LW5&lt;&gt;"",LW5&gt;=$MG$29),LX5,0),IF(AND(MA5&lt;&gt;"",MA5&gt;=$MG$29),MB5,0),IF(AND(MD5&lt;&gt;"",MD5&gt;=$MG$29),ME5,0),IF(AND(NB5&lt;&gt;"",NB5&gt;=$NO$29),NC5,0),IF(AND(NE5&lt;&gt;"",NE5&gt;=$NO$29),NF5,0),IF(AND(NI5&lt;&gt;"",NI5&gt;=$NO$29),NJ5,0),IF(AND(NL5&lt;&gt;"",NL5&gt;=$NO$29),NM5,0),IF(AND(OJ5&lt;&gt;"",OJ5&gt;=$OW$29),OK5,0),IF(AND(OM5&lt;&gt;"",OM5&gt;=$OW$29),ON5,0),IF(AND(OQ5&lt;&gt;"",OQ5&gt;=$OW$29),OR5,0),IF(AND(OT5&lt;&gt;"",OT5&gt;=$OW$29),OU5,0),IF(AND(PR5&lt;&gt;"",PR5&gt;=$QE$29),PS5,0),IF(AND(PU5&lt;&gt;"",PU5&gt;=$QE$29),PV5,0),IF(AND(PY5&lt;&gt;"",PY5&gt;=$QE$29),PZ5,0),IF(AND(QB5&lt;&gt;"",QB5&gt;=$QE$29),QC5,0),IF(AND(QZ5&lt;&gt;"",QZ5&gt;=$RM$29),RA5,0),IF(AND(RC5&lt;&gt;"",RC5&gt;=$RM$29),RD5,0),IF(AND(RG5&lt;&gt;"",RG5&gt;=$RM$29),RH5,0),IF(AND(RJ5&lt;&gt;"",RJ5&gt;=$RM$29),RK5,0),IF(AND(SH5&lt;&gt;"",SH5&gt;=$SU$29),SI5,0),IF(AND(SK5&lt;&gt;"",SK5&gt;=$SU$29),SL5,0),IF(AND(SO5&lt;&gt;"",SO5&gt;=$SU$29),SP5,0),IF(AND(SR5&lt;&gt;"",SR5&gt;=$SU$29),SS5,0),IF(AND(TP5&lt;&gt;"",TP5&gt;=$UC$29),TQ5,0),IF(AND(TS5&lt;&gt;"",TS5&gt;=$UC$29),TT5,0),IF(AND(TW5&lt;&gt;"",TW5&gt;=$UC$29),TX5,0),IF(AND(TZ5&lt;&gt;"",TZ5&gt;=$UC$29),UA5,0),IF(AND(UX5&lt;&gt;"",UX5&gt;=$VK$29),UY5,0),IF(AND(VA5&lt;&gt;"",VA5&gt;=$VK$29),VB5,0),IF(AND(VE5&lt;&gt;"",VE5&gt;=$VK$29),VF5,0),IF(AND(VH5&lt;&gt;"",VH5&gt;=$VK$29),VI5,0),IF(AND(WF5&lt;&gt;"",WF5&gt;=$WS$29),WG5,0),IF(AND(WI5&lt;&gt;"",WI5&gt;=$WS$29),WJ5,0),IF(AND(WM5&lt;&gt;"",WM5&gt;=$WS$29),WN5,0),IF(AND(WP5&lt;&gt;"",WP5&gt;=$WS$29),WQ5,0),0)</f>
        <v>16.190000000000001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Elite Canada</v>
      </c>
      <c r="V5" s="8">
        <f>IF(MAX(DB5,DC5)&gt;0,MAX(DB5,DC5),"")</f>
        <v>1.6999999999999957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</v>
      </c>
      <c r="Z5" s="22">
        <v>9.3000000000000007</v>
      </c>
      <c r="AA5" s="22">
        <v>16.5</v>
      </c>
      <c r="AB5" s="22">
        <v>15.98</v>
      </c>
      <c r="AC5" s="22">
        <v>0</v>
      </c>
      <c r="AD5" s="22">
        <v>1.8</v>
      </c>
      <c r="AE5" s="22">
        <v>0.8</v>
      </c>
      <c r="AF5" s="22">
        <v>2</v>
      </c>
      <c r="AG5" s="22">
        <v>1.75</v>
      </c>
      <c r="AH5" s="22">
        <v>0</v>
      </c>
      <c r="AI5" s="22">
        <v>16.8</v>
      </c>
      <c r="AJ5" s="22">
        <v>8.8000000000000007</v>
      </c>
      <c r="AK5" s="22">
        <v>16.100000000000001</v>
      </c>
      <c r="AL5" s="22">
        <v>16.190000000000001</v>
      </c>
      <c r="AM5" s="22">
        <v>0</v>
      </c>
      <c r="AN5" s="27"/>
      <c r="AO5" s="38">
        <f>IF(AA5&gt;0,AA5,"")</f>
        <v>16.5</v>
      </c>
      <c r="AP5" s="38">
        <f>IF(AB5&gt;0,AB5,"")</f>
        <v>15.98</v>
      </c>
      <c r="AQ5" s="40">
        <f>IF(SUM(Y5:AB5)-AC5&gt;0,SUM(Y5:AB5)-AC5,"")</f>
        <v>58.58</v>
      </c>
      <c r="AR5" s="40">
        <f>IF(AF5&gt;0,AF5,"")</f>
        <v>2</v>
      </c>
      <c r="AS5" s="40">
        <f>IF(AG5&gt;0,AG5,"")</f>
        <v>1.75</v>
      </c>
      <c r="AT5" s="40">
        <f>IF(SUM(AD5:AG5)-AH5&gt;0,SUM(AD5:AG5)-AH5,"")</f>
        <v>6.35</v>
      </c>
      <c r="AU5" s="40">
        <f>IF(AQ5="","",MAX(AQ5,AT5))</f>
        <v>58.58</v>
      </c>
      <c r="AV5" s="40">
        <f>IF(AK5&gt;0,AK5,"")</f>
        <v>16.100000000000001</v>
      </c>
      <c r="AW5" s="40">
        <f>IF(AL5&gt;0,AL5,"")</f>
        <v>16.190000000000001</v>
      </c>
      <c r="AX5" s="40">
        <f>IF(SUM(AI5:AL5)-AM5&gt;0,SUM(AI5:AL5)-AM5,"")</f>
        <v>57.89</v>
      </c>
      <c r="AY5" s="40">
        <f>IF(SUM(AU5,AX5)&gt;0,SUM(AU5,AX5),"")</f>
        <v>116.47</v>
      </c>
      <c r="AZ5" s="26">
        <v>16.100000000000001</v>
      </c>
      <c r="BA5" s="26">
        <v>8.8000000000000007</v>
      </c>
      <c r="BB5" s="26">
        <v>14.9</v>
      </c>
      <c r="BC5" s="26">
        <v>15.86</v>
      </c>
      <c r="BD5" s="26">
        <v>0</v>
      </c>
      <c r="BE5" s="26">
        <v>5.8</v>
      </c>
      <c r="BF5" s="26">
        <v>3.4</v>
      </c>
      <c r="BG5" s="26">
        <v>6.7</v>
      </c>
      <c r="BH5" s="26">
        <v>6.41</v>
      </c>
      <c r="BI5" s="26">
        <v>0</v>
      </c>
      <c r="BJ5" s="26">
        <v>15.6</v>
      </c>
      <c r="BK5" s="26">
        <v>9</v>
      </c>
      <c r="BL5" s="26">
        <v>15.7</v>
      </c>
      <c r="BM5" s="26">
        <v>15.35</v>
      </c>
      <c r="BN5" s="26">
        <v>0</v>
      </c>
      <c r="BO5" s="28"/>
      <c r="BP5" s="39">
        <f>IF(BB5&gt;0,BB5,"")</f>
        <v>14.9</v>
      </c>
      <c r="BQ5" s="39">
        <f>IF(BC5&gt;0,BC5,"")</f>
        <v>15.86</v>
      </c>
      <c r="BR5" s="11">
        <f>IF(SUM(AZ5:BC5)-BD5&gt;0,SUM(AZ5:BC5)-BD5,"")</f>
        <v>55.660000000000004</v>
      </c>
      <c r="BS5" s="11">
        <f>IF(BG5&gt;0,BG5,"")</f>
        <v>6.7</v>
      </c>
      <c r="BT5" s="11">
        <f>IF(BH5&gt;0,BH5,"")</f>
        <v>6.41</v>
      </c>
      <c r="BU5" s="11">
        <f>IF(SUM(BE5:BH5)-BI5&gt;0,SUM(BE5:BH5)-BI5,"")</f>
        <v>22.31</v>
      </c>
      <c r="BV5" s="11">
        <f>IF(BR5="","",MAX(BR5,BU5))</f>
        <v>55.660000000000004</v>
      </c>
      <c r="BW5" s="11">
        <f>IF(BL5&gt;0,BL5,"")</f>
        <v>15.7</v>
      </c>
      <c r="BX5" s="11">
        <f>IF(BM5&gt;0,BM5,"")</f>
        <v>15.35</v>
      </c>
      <c r="BY5" s="11">
        <f>IF(SUM(BJ5:BM5)-BN5&gt;0,SUM(BJ5:BM5)-BN5,"")</f>
        <v>55.65</v>
      </c>
      <c r="BZ5" s="11">
        <f>IF(SUM(BV5,BY5)&gt;0,SUM(BV5,BY5),"")</f>
        <v>111.31</v>
      </c>
      <c r="CA5" s="22">
        <v>16.450000000000003</v>
      </c>
      <c r="CB5" s="22">
        <v>9.0500000000000007</v>
      </c>
      <c r="CC5" s="22">
        <v>15.7</v>
      </c>
      <c r="CD5" s="22">
        <v>15.92</v>
      </c>
      <c r="CE5" s="22">
        <v>0</v>
      </c>
      <c r="CF5" s="22">
        <v>3.8</v>
      </c>
      <c r="CG5" s="22">
        <v>2.1</v>
      </c>
      <c r="CH5" s="22">
        <v>4.3499999999999996</v>
      </c>
      <c r="CI5" s="22">
        <v>4.08</v>
      </c>
      <c r="CJ5" s="22">
        <v>0</v>
      </c>
      <c r="CK5" s="22">
        <v>16.2</v>
      </c>
      <c r="CL5" s="22">
        <v>8.9</v>
      </c>
      <c r="CM5" s="22">
        <v>15.9</v>
      </c>
      <c r="CN5" s="22">
        <v>15.77</v>
      </c>
      <c r="CO5" s="22">
        <v>0</v>
      </c>
      <c r="CP5" s="27" t="s">
        <v>53</v>
      </c>
      <c r="CQ5" s="38">
        <f>IF(CC5&gt;0,CC5,"")</f>
        <v>15.7</v>
      </c>
      <c r="CR5" s="38">
        <f>IF(CD5&gt;0,CD5,"")</f>
        <v>15.92</v>
      </c>
      <c r="CS5" s="40">
        <f>IF(SUM(CA5:CD5)-CE5&gt;0,SUM(CA5:CD5)-CE5,"")</f>
        <v>57.120000000000005</v>
      </c>
      <c r="CT5" s="40">
        <f>IF(CH5&gt;0,CH5,"")</f>
        <v>4.3499999999999996</v>
      </c>
      <c r="CU5" s="40">
        <f>IF(CI5&gt;0,CI5,"")</f>
        <v>4.08</v>
      </c>
      <c r="CV5" s="40">
        <f>IF(SUM(CF5:CI5)-CJ5&gt;0,SUM(CF5:CI5)-CJ5,"")</f>
        <v>14.33</v>
      </c>
      <c r="CW5" s="40">
        <f>IF(CS5="","",MAX(CS5,CV5))</f>
        <v>57.120000000000005</v>
      </c>
      <c r="CX5" s="40">
        <f>IF(CM5&gt;0,CM5,"")</f>
        <v>15.9</v>
      </c>
      <c r="CY5" s="40">
        <f>IF(CN5&gt;0,CN5,"")</f>
        <v>15.77</v>
      </c>
      <c r="CZ5" s="40">
        <f>IF(SUM(CK5:CN5)-CO5&gt;0,SUM(CK5:CN5)-CO5,"")</f>
        <v>56.769999999999996</v>
      </c>
      <c r="DA5" s="40">
        <f>IF(SUM(CW5,CZ5)&gt;0,SUM(CW5,CZ5),"")</f>
        <v>113.89</v>
      </c>
      <c r="DB5" s="51">
        <f>IF(MAX(ED5,FL5,GT5,IB5,JJ5,KR5,LZ5,NH5,OP5,PX5,RF5,SN5,TV5,VD5,WL5)-IF(N5="",0,N5)&gt;0.001,MAX(ED5,FL5,GT5,IB5,JJ5,KR5,LZ5,NH5,OP5,PX5,RF5,SN5,TV5,VD5,WL5)-IF(N5="",0,N5),"")</f>
        <v>1.6999999999999957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15.3</v>
      </c>
      <c r="FU5" s="17">
        <v>9.1999999999999993</v>
      </c>
      <c r="FV5" s="17">
        <v>17</v>
      </c>
      <c r="FW5" s="17">
        <v>15.79</v>
      </c>
      <c r="FX5" s="17">
        <v>0</v>
      </c>
      <c r="FY5" s="17">
        <v>15.2</v>
      </c>
      <c r="FZ5" s="17">
        <v>9.3000000000000007</v>
      </c>
      <c r="GA5" s="17">
        <v>17</v>
      </c>
      <c r="GB5" s="17">
        <v>15.86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15.79</v>
      </c>
      <c r="GP5" s="40">
        <f>IF(SUM(FT5:FW5)-FX5&gt;0,SUM(FT5:FW5)-FX5,"")</f>
        <v>57.29</v>
      </c>
      <c r="GQ5" s="40">
        <f>IF(GA5&gt;0,GA5,"")</f>
        <v>17</v>
      </c>
      <c r="GR5" s="40">
        <f>IF(GB5&gt;0,GB5,"")</f>
        <v>15.86</v>
      </c>
      <c r="GS5" s="40">
        <f>IF(SUM(FY5:GB5)-GC5&gt;0,SUM(FY5:GB5)-GC5,"")</f>
        <v>57.36</v>
      </c>
      <c r="GT5" s="40">
        <f>IF(MAX(GP5,GS5)&gt;0,MAX(GP5,GS5),"")</f>
        <v>57.36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57.36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16.450000000000003</v>
      </c>
      <c r="WU5" s="26">
        <f>IF($CP5="P",CB5,(CB5+BA5)/2)</f>
        <v>9.0500000000000007</v>
      </c>
      <c r="WV5" s="26">
        <f>IF($CP5="P",CC5,(CC5+BB5)/2)</f>
        <v>15.7</v>
      </c>
      <c r="WW5" s="26">
        <f>IF($CP5="P",CD5,(CD5+BC5)/2)</f>
        <v>15.92</v>
      </c>
      <c r="WX5" s="26">
        <f>IF($CP5="P",CE5,(CE5+BD5)/2)</f>
        <v>0</v>
      </c>
      <c r="WY5" s="26">
        <f>IF($CP5="P",CF5,(CF5+BE5)/2)</f>
        <v>3.8</v>
      </c>
      <c r="WZ5" s="26">
        <f>IF($CP5="P",CG5,(CG5+BF5)/2)</f>
        <v>2.1</v>
      </c>
      <c r="XA5" s="26">
        <f>IF($CP5="P",CH5,(CH5+BG5)/2)</f>
        <v>4.3499999999999996</v>
      </c>
      <c r="XB5" s="26">
        <f>IF($CP5="P",CI5,(CI5+BH5)/2)</f>
        <v>4.08</v>
      </c>
      <c r="XC5" s="26">
        <f>IF($CP5="P",CJ5,(CJ5+BI5)/2)</f>
        <v>0</v>
      </c>
      <c r="XD5" s="26">
        <f>IF($CP5="P",CK5,(CK5+BJ5)/2)</f>
        <v>16.2</v>
      </c>
      <c r="XE5" s="26">
        <f>IF($CP5="P",CL5,(CL5+BK5)/2)</f>
        <v>8.9</v>
      </c>
      <c r="XF5" s="26">
        <f>IF($CP5="P",CM5,(CM5+BL5)/2)</f>
        <v>15.9</v>
      </c>
      <c r="XG5" s="26">
        <f>IF($CP5="P",CN5,(CN5+BM5)/2)</f>
        <v>15.77</v>
      </c>
      <c r="XH5" s="26">
        <f>IF($CP5="P",CO5,(CO5+BN5)/2)</f>
        <v>0</v>
      </c>
      <c r="XI5" s="28" t="s">
        <v>53</v>
      </c>
      <c r="XJ5" s="11">
        <f>IF(WV5&gt;0,WV5,"")</f>
        <v>15.7</v>
      </c>
      <c r="XK5" s="11">
        <f>IF(WW5&gt;0,WW5,"")</f>
        <v>15.92</v>
      </c>
      <c r="XL5" s="11">
        <f>IF(SUM(WT5:WW5)-WX5&gt;0,SUM(WT5:WW5)-WX5,"")</f>
        <v>57.120000000000005</v>
      </c>
      <c r="XM5" s="11">
        <f>IF(XA5&gt;0,XA5,"")</f>
        <v>4.3499999999999996</v>
      </c>
      <c r="XN5" s="11">
        <f>IF(XB5&gt;0,XB5,"")</f>
        <v>4.08</v>
      </c>
      <c r="XO5" s="11">
        <f>IF(SUM(WY5:XB5)-XC5&gt;0,SUM(WY5:XB5)-XC5,"")</f>
        <v>14.33</v>
      </c>
      <c r="XP5" s="11">
        <f>IF(MAX(XL5,XO5)&gt;0,MAX(XL5,XO5),"")</f>
        <v>57.120000000000005</v>
      </c>
      <c r="XQ5" s="11">
        <f>IF(XF5&gt;0,XF5,"")</f>
        <v>15.9</v>
      </c>
      <c r="XR5" s="11">
        <f>IF(XG5&gt;0,XG5,"")</f>
        <v>15.77</v>
      </c>
      <c r="XS5" s="11">
        <f>IF(SUM(XD5:XG5)-XH5&gt;0,SUM(XD5:XG5)-XH5,"")</f>
        <v>56.769999999999996</v>
      </c>
      <c r="XT5" s="11">
        <f>IF(SUM(XP5,XS5)&gt;0,SUM(XP5,XS5),"")</f>
        <v>113.89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115</v>
      </c>
      <c r="C6" s="4" t="s">
        <v>7</v>
      </c>
      <c r="D6" s="4">
        <v>2005</v>
      </c>
      <c r="E6" s="9">
        <f>SUM(J6:V6)+SUM(J6:T6)*0.0000001+SUM(J6)*0.0000000000001</f>
        <v>259.65002591700568</v>
      </c>
      <c r="F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G6" s="3" t="str">
        <f>IF(OR(AND(AQ6&gt;=AY$33,AQ6&lt;&gt;"",AN6=""),AND(AT6&gt;=AY$33,AT6&lt;&gt;"",AN6=""),AND(AX6&gt;=AY$33,AX6&lt;&gt;"",AN6=""),AND(BR6&gt;=BZ$33,BR6&lt;&gt;"",BO6=""),AND(BU6&gt;=BZ$33,BU6&lt;&gt;"",BO6=""),AND(BY6&gt;=BZ$33,BY6&lt;&gt;"",BO6=""),AND(CS6&gt;=DA$33,CS6&lt;&gt;"",CP6=""),AND(CV6&gt;=DA$33,CV6&lt;&gt;"",CP6=""),AND(CZ6&gt;=DA$33,CZ6&lt;&gt;"",CP6=""),AND(DZ6&gt;=EK$33,DZ6&lt;&gt;""),AND(EC6&gt;=EK$33,EC6&lt;&gt;""),AND(EG6&gt;=EK$33,EG6&lt;&gt;""),AND(EJ6&gt;=EK$33,EJ6&lt;&gt;""),AND(FH6&gt;=FS$33,FH6&lt;&gt;""),AND(FK6&gt;=FS$33,FK6&lt;&gt;""),AND(FO6&gt;=FS$33,FO6&lt;&gt;""),AND(FR6&gt;=FS$33,FR6&lt;&gt;""),AND(GP6&gt;=HA$33,GP6&lt;&gt;""),AND(GS6&gt;=HA$33,GS6&lt;&gt;""),AND(GW6&gt;=HA$33,GW6&lt;&gt;""),AND(GZ6&gt;=HA$33,GZ6&lt;&gt;""),AND(HX6&gt;=II$33,HX6&lt;&gt;""),AND(IA6&gt;=II$33,IA6&lt;&gt;""),AND(IE6&gt;=II$33,IE6&lt;&gt;""),AND(IH6&gt;=II$33,IH6&lt;&gt;""),AND(JF6&gt;=JQ$33,JF6&lt;&gt;""),AND(JI6&gt;=JQ$33,JI6&lt;&gt;""),AND(JM6&gt;=JQ$33,JM6&lt;&gt;""),AND(JP6&gt;=JQ$33,JP6&lt;&gt;""),AND(KN6&gt;=KY$33,KN6&lt;&gt;""),AND(KQ6&gt;=KY$33,KQ6&lt;&gt;""),AND(KU6&gt;=KY$33,KU6&lt;&gt;""),AND(KX6&gt;=KY$33,KX6&lt;&gt;""),AND(LV6&gt;=MG$33,LV6&lt;&gt;""),AND(LY6&gt;=MG$33,LY6&lt;&gt;""),AND(MC6&gt;=MG$33,MC6&lt;&gt;""),AND(MF6&gt;=MG$33,MF6&lt;&gt;""),AND(ND6&gt;=NO$33,ND6&lt;&gt;""),AND(NG6&gt;=NO$33,NG6&lt;&gt;""),AND(NK6&gt;=NO$33,NK6&lt;&gt;""),AND(NN6&gt;=NO$33,NN6&lt;&gt;""),AND(OL6&gt;=OW$33,OL6&lt;&gt;""),AND(OO6&gt;=OW$33,OO6&lt;&gt;""),AND(OS6&gt;=OW$33,OS6&lt;&gt;""),AND(OV6&gt;=OW$33,OV6&lt;&gt;""),AND(PT6&gt;=QE$33,PT6&lt;&gt;""),AND(PW6&gt;=QE$33,PW6&lt;&gt;""),AND(QA6&gt;=QE$33,QA6&lt;&gt;""),AND(QD6&gt;=QE$33,QD6&lt;&gt;""),AND(RB6&gt;=RM$33,RB6&lt;&gt;""),AND(RE6&gt;=RM$33,RE6&lt;&gt;""),AND(RI6&gt;=RM$33,RI6&lt;&gt;""),AND(RL6&gt;=RM$33,RL6&lt;&gt;""),AND(SJ6&gt;=SU$33,SJ6&lt;&gt;""),AND(SM6&gt;=SU$33,SM6&lt;&gt;""),AND(SQ6&gt;=SU$33,SQ6&lt;&gt;""),AND(ST6&gt;=SU$33,ST6&lt;&gt;""),AND(TR6&gt;=UC$33,TR6&lt;&gt;""),AND(TU6&gt;=UC$33,TU6&lt;&gt;""),AND(TY6&gt;=UC$33,TYY6&lt;&gt;""),AND(UB6&gt;=UC$33,UB6&lt;&gt;""),AND(UZ6&gt;=VK$33,UZ6&lt;&gt;""),AND(VC6&gt;=VK$33,VC6&lt;&gt;""),AND(VG6&gt;=VK$33,VG6&lt;&gt;""),AND(VJ6&gt;=VK$33,VJ6&lt;&gt;""),AND(WH6&gt;=WS$33,WH6&lt;&gt;""),AND(WK6&gt;=WS$33,WK6&lt;&gt;""),AND(WO6&gt;=WS$33,WO6&lt;&gt;""),AND(WR6&gt;=WS$33,WR6&lt;&gt;"")),"P","")</f>
        <v>P</v>
      </c>
      <c r="H6" s="36" t="str">
        <f>IF(AND(G6="P",F6=""),"No DD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$356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Merit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Excellence",IF(I6="P","Worlds Team",IF(F6="P","National Team","")))))</f>
        <v>National Team</v>
      </c>
      <c r="I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/>
      </c>
      <c r="J6" s="8">
        <f>IF(COUNT(AQ6,AT6,BR6,BU6,CS6,CV6)&gt;0,LARGE((AQ6,AT6,BR6,BU6,CS6,CV6),1),0)</f>
        <v>56.35</v>
      </c>
      <c r="K6" s="8" t="str">
        <f>IF(J6="","",IF(OR(J6=CS6,J6=CV6),$CA$1,IF(OR(J6=BR6,J6=BU6),$AZ$1,IF(OR(J6=AQ6,J6=AT6),$Y$1,""))))</f>
        <v>2025 3rd Domestic Trial</v>
      </c>
      <c r="L6" s="8">
        <f>IF(COUNT(AQ6,AT6,BR6,BU6,CS6,CV6)&gt;1,LARGE((AQ6,AT6,BR6,BU6,CS6,CV6),2),0)</f>
        <v>56.26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IF(COUNT(AQ6,AT6,BR6,BU6,CS6,CV6)&gt;2,LARGE((AQ6,AT6,BR6,BU6,CS6,CV6),3),0)</f>
        <v>56.03</v>
      </c>
      <c r="O6" s="8" t="str">
        <f>IF(N6="","",IF(OR(N6=CS6,N6=CV6),$CA$1,IF(OR(N6=BR6,N6=BU6),$AZ$1,IF(OR(N6=AQ6,N6=AT6),$Y$1,""))))</f>
        <v>2025 Nationals</v>
      </c>
      <c r="P6" s="8">
        <f>IF(MAX(AX6,BY6,CZ6)&gt;0,MAX(AX6,BY6,CZ6),0)</f>
        <v>57.680000000000007</v>
      </c>
      <c r="Q6" s="8" t="str">
        <f>IF(P6="","",IF(P6=CZ6,$CA$1,IF(P6=BY6,$AZ$1,IF(P6=AX6,$Y$1,""))))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Worlds (Nov 9)</v>
      </c>
      <c r="T6" s="8">
        <f>MAX(IF(AND(AO6&lt;&gt;"",AO6&gt;=$AY$29),AP6,0),IF(AND(AR6&lt;&gt;"",AR6&gt;=$AY$29),AS6,0),IF(AND(AV6&lt;&gt;"",AV6&gt;=$AY$29),AW6,0),IF(AND(BP6&lt;&gt;"",BP6&gt;=$BZ$29),BQ6,0),IF(AND(BS6&lt;&gt;"",BS6&gt;=$BZ$29),BT6,0),IF(AND(BW6&lt;&gt;"",BW6&gt;=$BZ$29),BX6,0),IF(AND(CQ6&lt;&gt;"",CQ6&gt;=$DA$29),CR6,0),IF(AND(CT6&lt;&gt;"",CT6&gt;=$DA$29),CU6,0),IF(AND(CX6&lt;&gt;"",CX6&gt;=$DA$29),CY6,0),IF(AND(DX6&lt;&gt;"",DX6&gt;=$EK$29),DY6,0),IF(AND(EA6&lt;&gt;"",EA6&gt;=$EK$29),EB6,0),IF(AND(EE6&lt;&gt;"",EE6&gt;=$EK$29),EF6,0),IF(AND(EH6&lt;&gt;"",EH6&gt;=$EK$29),EI6,0),IF(AND(FF6&lt;&gt;"",FF6&gt;=$FS$29),FG6,0),IF(AND(FI6&lt;&gt;"",FI6&gt;=$FS$29),FJ6,0),IF(AND(FM6&lt;&gt;"",FM6&gt;=$FS$29),FN6,0),IF(AND(FP6&lt;&gt;"",FP6&gt;=$FS$29),FQ6,0),IF(AND(GN6&lt;&gt;"",GN6&gt;=$HA$29),GO6,0),IF(AND(GQ6&lt;&gt;"",GQ6&gt;=$HA$29),GR6,0),IF(AND(GU6&lt;&gt;"",GU6&gt;=$HA$29),GV6,0),IF(AND(GX6&lt;&gt;"",GX6&gt;=$HA$29),GY6,0),IF(AND(HV6&lt;&gt;"",HV6&gt;=$II$29),HW6,0),IF(AND(HY6&lt;&gt;"",HY6&gt;=$II$29),HZ6,0),IF(AND(IC6&lt;&gt;"",IC6&gt;=$II$29),ID6,0),IF(AND(IF6&lt;&gt;"",IF6&gt;=$II$29),IG6,0),IF(AND(JD6&lt;&gt;"",JD6&gt;=$JQ$29),JE6,0),IF(AND(JG6&lt;&gt;"",JG6&gt;=$JQ$29),JH6,0),IF(AND(JK6&lt;&gt;"",JK6&gt;=$JQ$29),JL6,0),IF(AND(JN6&lt;&gt;"",JN6&gt;=$JQ$29),JO6,0),IF(AND(KL6&lt;&gt;"",KL6&gt;=$KY$29),KM6,0),IF(AND(KO6&lt;&gt;"",KO6&gt;=$KY$29),KP6,0),IF(AND(KS6&lt;&gt;"",KS6&gt;=$KY$29),KT6,0),IF(AND(KV6&lt;&gt;"",KV6&gt;=$KY$29),KW6,0),IF(AND(LT6&lt;&gt;"",LT6&gt;=$MG$29),LU6,0),IF(AND(LW6&lt;&gt;"",LW6&gt;=$MG$29),LX6,0),IF(AND(MA6&lt;&gt;"",MA6&gt;=$MG$29),MB6,0),IF(AND(MD6&lt;&gt;"",MD6&gt;=$MG$29),ME6,0),IF(AND(NB6&lt;&gt;"",NB6&gt;=$NO$29),NC6,0),IF(AND(NE6&lt;&gt;"",NE6&gt;=$NO$29),NF6,0),IF(AND(NI6&lt;&gt;"",NI6&gt;=$NO$29),NJ6,0),IF(AND(NL6&lt;&gt;"",NL6&gt;=$NO$29),NM6,0),IF(AND(OJ6&lt;&gt;"",OJ6&gt;=$OW$29),OK6,0),IF(AND(OM6&lt;&gt;"",OM6&gt;=$OW$29),ON6,0),IF(AND(OQ6&lt;&gt;"",OQ6&gt;=$OW$29),OR6,0),IF(AND(OT6&lt;&gt;"",OT6&gt;=$OW$29),OU6,0),IF(AND(PR6&lt;&gt;"",PR6&gt;=$QE$29),PS6,0),IF(AND(PU6&lt;&gt;"",PU6&gt;=$QE$29),PV6,0),IF(AND(PY6&lt;&gt;"",PY6&gt;=$QE$29),PZ6,0),IF(AND(QB6&lt;&gt;"",QB6&gt;=$QE$29),QC6,0),IF(AND(QZ6&lt;&gt;"",QZ6&gt;=$RM$29),RA6,0),IF(AND(RC6&lt;&gt;"",RC6&gt;=$RM$29),RD6,0),IF(AND(RG6&lt;&gt;"",RG6&gt;=$RM$29),RH6,0),IF(AND(RJ6&lt;&gt;"",RJ6&gt;=$RM$29),RK6,0),IF(AND(SH6&lt;&gt;"",SH6&gt;=$SU$29),SI6,0),IF(AND(SK6&lt;&gt;"",SK6&gt;=$SU$29),SL6,0),IF(AND(SO6&lt;&gt;"",SO6&gt;=$SU$29),SP6,0),IF(AND(SR6&lt;&gt;"",SR6&gt;=$SU$29),SS6,0),IF(AND(TP6&lt;&gt;"",TP6&gt;=$UC$29),TQ6,0),IF(AND(TS6&lt;&gt;"",TS6&gt;=$UC$29),TT6,0),IF(AND(TW6&lt;&gt;"",TW6&gt;=$UC$29),TX6,0),IF(AND(TZ6&lt;&gt;"",TZ6&gt;=$UC$29),UA6,0),IF(AND(UX6&lt;&gt;"",UX6&gt;=$VK$29),UY6,0),IF(AND(VA6&lt;&gt;"",VA6&gt;=$VK$29),VB6,0),IF(AND(VE6&lt;&gt;"",VE6&gt;=$VK$29),VF6,0),IF(AND(VH6&lt;&gt;"",VH6&gt;=$VK$29),VI6,0),IF(AND(WF6&lt;&gt;"",WF6&gt;=$WS$29),WG6,0),IF(AND(WI6&lt;&gt;"",WI6&gt;=$WS$29),WJ6,0),IF(AND(WM6&lt;&gt;"",WM6&gt;=$WS$29),WN6,0),IF(AND(WP6&lt;&gt;"",WP6&gt;=$WS$29),WQ6,0),0)</f>
        <v>15.85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FRA (Oct 5)</v>
      </c>
      <c r="V6" s="8">
        <f>IF(MAX(DB6,DC6)&gt;0,MAX(DB6,DC6),"")</f>
        <v>0.48000000000000398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POR (July 6)</v>
      </c>
      <c r="Y6" s="22">
        <v>12.9</v>
      </c>
      <c r="Z6" s="22">
        <v>7.9</v>
      </c>
      <c r="AA6" s="22">
        <v>14.2</v>
      </c>
      <c r="AB6" s="22">
        <v>13.71</v>
      </c>
      <c r="AC6" s="22">
        <v>0</v>
      </c>
      <c r="AD6" s="22">
        <v>13</v>
      </c>
      <c r="AE6" s="22">
        <v>8.6999999999999993</v>
      </c>
      <c r="AF6" s="22">
        <v>15.1</v>
      </c>
      <c r="AG6" s="22">
        <v>15.19</v>
      </c>
      <c r="AH6" s="22">
        <v>0</v>
      </c>
      <c r="AI6" s="22">
        <v>15.3</v>
      </c>
      <c r="AJ6" s="22">
        <v>9.3000000000000007</v>
      </c>
      <c r="AK6" s="22">
        <v>14.7</v>
      </c>
      <c r="AL6" s="22">
        <v>15.29</v>
      </c>
      <c r="AM6" s="22">
        <v>0</v>
      </c>
      <c r="AN6" s="27"/>
      <c r="AO6" s="38">
        <f>IF(AA6&gt;0,AA6,"")</f>
        <v>14.2</v>
      </c>
      <c r="AP6" s="38">
        <f>IF(AB6&gt;0,AB6,"")</f>
        <v>13.71</v>
      </c>
      <c r="AQ6" s="40">
        <f>IF(SUM(Y6:AB6)-AC6&gt;0,SUM(Y6:AB6)-AC6,"")</f>
        <v>48.71</v>
      </c>
      <c r="AR6" s="40">
        <f>IF(AF6&gt;0,AF6,"")</f>
        <v>15.1</v>
      </c>
      <c r="AS6" s="40">
        <f>IF(AG6&gt;0,AG6,"")</f>
        <v>15.19</v>
      </c>
      <c r="AT6" s="40">
        <f>IF(SUM(AD6:AG6)-AH6&gt;0,SUM(AD6:AG6)-AH6,"")</f>
        <v>51.989999999999995</v>
      </c>
      <c r="AU6" s="40">
        <f>IF(AQ6="","",MAX(AQ6,AT6))</f>
        <v>51.989999999999995</v>
      </c>
      <c r="AV6" s="40">
        <f>IF(AK6&gt;0,AK6,"")</f>
        <v>14.7</v>
      </c>
      <c r="AW6" s="40">
        <f>IF(AL6&gt;0,AL6,"")</f>
        <v>15.29</v>
      </c>
      <c r="AX6" s="40">
        <f>IF(SUM(AI6:AL6)-AM6&gt;0,SUM(AI6:AL6)-AM6,"")</f>
        <v>54.589999999999996</v>
      </c>
      <c r="AY6" s="40">
        <f>IF(SUM(AU6,AX6)&gt;0,SUM(AU6,AX6),"")</f>
        <v>106.57999999999998</v>
      </c>
      <c r="AZ6" s="26">
        <v>15.8</v>
      </c>
      <c r="BA6" s="26">
        <v>9</v>
      </c>
      <c r="BB6" s="26">
        <v>15.9</v>
      </c>
      <c r="BC6" s="26">
        <v>15.33</v>
      </c>
      <c r="BD6" s="26">
        <v>0</v>
      </c>
      <c r="BE6" s="26">
        <v>6.8</v>
      </c>
      <c r="BF6" s="26">
        <v>3.6</v>
      </c>
      <c r="BG6" s="26">
        <v>6.9</v>
      </c>
      <c r="BH6" s="26">
        <v>6.43</v>
      </c>
      <c r="BI6" s="26">
        <v>0</v>
      </c>
      <c r="BJ6" s="26">
        <v>15.5</v>
      </c>
      <c r="BK6" s="26">
        <v>9.5</v>
      </c>
      <c r="BL6" s="26">
        <v>13.9</v>
      </c>
      <c r="BM6" s="26">
        <v>15.04</v>
      </c>
      <c r="BN6" s="26">
        <v>0.6</v>
      </c>
      <c r="BO6" s="28"/>
      <c r="BP6" s="39">
        <f>IF(BB6&gt;0,BB6,"")</f>
        <v>15.9</v>
      </c>
      <c r="BQ6" s="39">
        <f>IF(BC6&gt;0,BC6,"")</f>
        <v>15.33</v>
      </c>
      <c r="BR6" s="11">
        <f>IF(SUM(AZ6:BC6)-BD6&gt;0,SUM(AZ6:BC6)-BD6,"")</f>
        <v>56.03</v>
      </c>
      <c r="BS6" s="11">
        <f>IF(BG6&gt;0,BG6,"")</f>
        <v>6.9</v>
      </c>
      <c r="BT6" s="11">
        <f>IF(BH6&gt;0,BH6,"")</f>
        <v>6.43</v>
      </c>
      <c r="BU6" s="11">
        <f>IF(SUM(BE6:BH6)-BI6&gt;0,SUM(BE6:BH6)-BI6,"")</f>
        <v>23.73</v>
      </c>
      <c r="BV6" s="11">
        <f>IF(BR6="","",MAX(BR6,BU6))</f>
        <v>56.03</v>
      </c>
      <c r="BW6" s="11">
        <f>IF(BL6&gt;0,BL6,"")</f>
        <v>13.9</v>
      </c>
      <c r="BX6" s="11">
        <f>IF(BM6&gt;0,BM6,"")</f>
        <v>15.04</v>
      </c>
      <c r="BY6" s="11">
        <f>IF(SUM(BJ6:BM6)-BN6&gt;0,SUM(BJ6:BM6)-BN6,"")</f>
        <v>53.339999999999996</v>
      </c>
      <c r="BZ6" s="11">
        <f>IF(SUM(BV6,BY6)&gt;0,SUM(BV6,BY6),"")</f>
        <v>109.37</v>
      </c>
      <c r="CA6" s="22">
        <v>15.9</v>
      </c>
      <c r="CB6" s="22">
        <v>9.1</v>
      </c>
      <c r="CC6" s="22">
        <v>15.3</v>
      </c>
      <c r="CD6" s="22">
        <v>15.96</v>
      </c>
      <c r="CE6" s="22">
        <v>0</v>
      </c>
      <c r="CF6" s="22">
        <v>16.100000000000001</v>
      </c>
      <c r="CG6" s="22">
        <v>8.8000000000000007</v>
      </c>
      <c r="CH6" s="22">
        <v>15.3</v>
      </c>
      <c r="CI6" s="22">
        <v>16.149999999999999</v>
      </c>
      <c r="CJ6" s="22">
        <v>0</v>
      </c>
      <c r="CK6" s="22">
        <v>17</v>
      </c>
      <c r="CL6" s="22">
        <v>9.1</v>
      </c>
      <c r="CM6" s="22">
        <v>15.3</v>
      </c>
      <c r="CN6" s="22">
        <v>16.28</v>
      </c>
      <c r="CO6" s="22">
        <v>0</v>
      </c>
      <c r="CP6" s="27"/>
      <c r="CQ6" s="38">
        <f>IF(CC6&gt;0,CC6,"")</f>
        <v>15.3</v>
      </c>
      <c r="CR6" s="38">
        <f>IF(CD6&gt;0,CD6,"")</f>
        <v>15.96</v>
      </c>
      <c r="CS6" s="40">
        <f>IF(SUM(CA6:CD6)-CE6&gt;0,SUM(CA6:CD6)-CE6,"")</f>
        <v>56.26</v>
      </c>
      <c r="CT6" s="40">
        <f>IF(CH6&gt;0,CH6,"")</f>
        <v>15.3</v>
      </c>
      <c r="CU6" s="40">
        <f>IF(CI6&gt;0,CI6,"")</f>
        <v>16.149999999999999</v>
      </c>
      <c r="CV6" s="40">
        <f>IF(SUM(CF6:CI6)-CJ6&gt;0,SUM(CF6:CI6)-CJ6,"")</f>
        <v>56.35</v>
      </c>
      <c r="CW6" s="40">
        <f>IF(CS6="","",MAX(CS6,CV6))</f>
        <v>56.35</v>
      </c>
      <c r="CX6" s="40">
        <f>IF(CM6&gt;0,CM6,"")</f>
        <v>15.3</v>
      </c>
      <c r="CY6" s="40">
        <f>IF(CN6&gt;0,CN6,"")</f>
        <v>16.28</v>
      </c>
      <c r="CZ6" s="40">
        <f>IF(SUM(CK6:CN6)-CO6&gt;0,SUM(CK6:CN6)-CO6,"")</f>
        <v>57.680000000000007</v>
      </c>
      <c r="DA6" s="40">
        <f>IF(SUM(CW6,CZ6)&gt;0,SUM(CW6,CZ6),"")</f>
        <v>114.03</v>
      </c>
      <c r="DB6" s="51">
        <f>IF(MAX(ED6,FL6,GT6,IB6,JJ6,KR6,LZ6,NH6,OP6,PX6,RF6,SN6,TV6,VD6,WL6)-IF(N6="",0,N6)&gt;0.001,MAX(ED6,FL6,GT6,IB6,JJ6,KR6,LZ6,NH6,OP6,PX6,RF6,SN6,TV6,VD6,WL6)-IF(N6="",0,N6),"")</f>
        <v>0.48000000000000398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13.9</v>
      </c>
      <c r="DE6" s="17">
        <v>8.6</v>
      </c>
      <c r="DF6" s="17">
        <v>15.5</v>
      </c>
      <c r="DG6" s="17">
        <v>15.27</v>
      </c>
      <c r="DH6" s="17">
        <v>0</v>
      </c>
      <c r="DI6" s="17">
        <v>2.9</v>
      </c>
      <c r="DJ6" s="17">
        <v>1.7</v>
      </c>
      <c r="DK6" s="17">
        <v>3.5</v>
      </c>
      <c r="DL6" s="17">
        <v>3.22</v>
      </c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15.5</v>
      </c>
      <c r="DY6" s="40">
        <f>IF(DG6&gt;0,DG6,"")</f>
        <v>15.27</v>
      </c>
      <c r="DZ6" s="40">
        <f>IF(SUM(DD6:DG6)-DH6&gt;0,SUM(DD6:DG6)-DH6,"")</f>
        <v>53.269999999999996</v>
      </c>
      <c r="EA6" s="40">
        <f>IF(DK6&gt;0,DK6,"")</f>
        <v>3.5</v>
      </c>
      <c r="EB6" s="40">
        <f>IF(DL6&gt;0,DL6,"")</f>
        <v>3.22</v>
      </c>
      <c r="EC6" s="40">
        <f>IF(SUM(DI6:DL6)-DM6&gt;0,SUM(DI6:DL6)-DM6,"")</f>
        <v>11.32</v>
      </c>
      <c r="ED6" s="40">
        <f>IF(MAX(DZ6,EC6)&gt;0,MAX(DZ6,EC6),"")</f>
        <v>53.269999999999996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53.269999999999996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15.6</v>
      </c>
      <c r="FU6" s="17">
        <v>8.9</v>
      </c>
      <c r="FV6" s="17">
        <v>14.9</v>
      </c>
      <c r="FW6" s="17">
        <v>15.44</v>
      </c>
      <c r="FX6" s="17">
        <v>0</v>
      </c>
      <c r="FY6" s="17">
        <v>15.9</v>
      </c>
      <c r="FZ6" s="17">
        <v>9.5</v>
      </c>
      <c r="GA6" s="17">
        <v>15.3</v>
      </c>
      <c r="GB6" s="17">
        <v>15.81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14.9</v>
      </c>
      <c r="GO6" s="40">
        <f>IF(FW6&gt;0,FW6,"")</f>
        <v>15.44</v>
      </c>
      <c r="GP6" s="40">
        <f>IF(SUM(FT6:FW6)-FX6&gt;0,SUM(FT6:FW6)-FX6,"")</f>
        <v>54.839999999999996</v>
      </c>
      <c r="GQ6" s="40">
        <f>IF(GA6&gt;0,GA6,"")</f>
        <v>15.3</v>
      </c>
      <c r="GR6" s="40">
        <f>IF(GB6&gt;0,GB6,"")</f>
        <v>15.81</v>
      </c>
      <c r="GS6" s="40">
        <f>IF(SUM(FY6:GB6)-GC6&gt;0,SUM(FY6:GB6)-GC6,"")</f>
        <v>56.510000000000005</v>
      </c>
      <c r="GT6" s="40">
        <f>IF(MAX(GP6,GS6)&gt;0,MAX(GP6,GS6),"")</f>
        <v>56.510000000000005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56.510000000000005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>
        <v>16.399999999999999</v>
      </c>
      <c r="IP6" s="17">
        <v>9.4</v>
      </c>
      <c r="IQ6" s="17">
        <v>14.9</v>
      </c>
      <c r="IR6" s="17">
        <v>15.56</v>
      </c>
      <c r="IS6" s="17">
        <v>0</v>
      </c>
      <c r="IT6" s="17"/>
      <c r="IU6" s="17"/>
      <c r="IV6" s="17"/>
      <c r="IW6" s="17"/>
      <c r="IX6" s="17"/>
      <c r="IY6" s="17">
        <v>16.2</v>
      </c>
      <c r="IZ6" s="17">
        <v>8.6</v>
      </c>
      <c r="JA6" s="17">
        <v>14.9</v>
      </c>
      <c r="JB6" s="17">
        <v>15.23</v>
      </c>
      <c r="JC6" s="17">
        <v>0</v>
      </c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>
        <f>IF(IQ6&gt;0,IQ6,"")</f>
        <v>14.9</v>
      </c>
      <c r="JH6" s="40">
        <f>IF(IR6&gt;0,IR6,"")</f>
        <v>15.56</v>
      </c>
      <c r="JI6" s="40">
        <f>IF(SUM(IO6:IR6)-IS6&gt;0,SUM(IO6:IR6)-IS6,"")</f>
        <v>56.26</v>
      </c>
      <c r="JJ6" s="40">
        <f>IF(MAX(JF6,JI6)&gt;0,MAX(JF6,JI6),"")</f>
        <v>56.26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14.9</v>
      </c>
      <c r="JO6" s="40">
        <f>IF(JB6&gt;0,JB6,"")</f>
        <v>15.23</v>
      </c>
      <c r="JP6" s="40">
        <f>IF(SUM(IY6:JB6)-JC6&gt;0,SUM(IY6:JB6)-JC6,"")</f>
        <v>54.929999999999993</v>
      </c>
      <c r="JQ6" s="40">
        <f>IF(SUM(JJ6,JM6,JP6)&gt;0,SUM(JJ6,JM6,JP6),"")</f>
        <v>111.19</v>
      </c>
      <c r="JR6" s="18">
        <v>15.6</v>
      </c>
      <c r="JS6" s="18">
        <v>8.6</v>
      </c>
      <c r="JT6" s="18">
        <v>13.7</v>
      </c>
      <c r="JU6" s="18">
        <v>15.29</v>
      </c>
      <c r="JV6" s="18">
        <v>0</v>
      </c>
      <c r="JW6" s="18">
        <v>14.1</v>
      </c>
      <c r="JX6" s="18">
        <v>7.6</v>
      </c>
      <c r="JY6" s="18">
        <v>13.2</v>
      </c>
      <c r="JZ6" s="18">
        <v>14.29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13.7</v>
      </c>
      <c r="KM6" s="11">
        <f>IF(JU6&gt;0,JU6,"")</f>
        <v>15.29</v>
      </c>
      <c r="KN6" s="11">
        <f>IF(SUM(JR6:JU6)-JV6&gt;0,SUM(JR6:JU6)-JV6,"")</f>
        <v>53.19</v>
      </c>
      <c r="KO6" s="11">
        <f>IF(JY6&gt;0,JY6,"")</f>
        <v>13.2</v>
      </c>
      <c r="KP6" s="11">
        <f>IF(JZ6&gt;0,JZ6,"")</f>
        <v>14.29</v>
      </c>
      <c r="KQ6" s="11">
        <f>IF(SUM(JW6:JZ6)-KA6&gt;0,SUM(JW6:JZ6)-KA6,"")</f>
        <v>49.19</v>
      </c>
      <c r="KR6" s="11">
        <f>IF(MAX(KN6,KQ6)&gt;0,MAX(KN6,KQ6),"")</f>
        <v>53.19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53.19</v>
      </c>
      <c r="KZ6" s="17">
        <v>15</v>
      </c>
      <c r="LA6" s="17">
        <v>9.3000000000000007</v>
      </c>
      <c r="LB6" s="17">
        <v>16.2</v>
      </c>
      <c r="LC6" s="17">
        <v>15.85</v>
      </c>
      <c r="LD6" s="17">
        <v>0</v>
      </c>
      <c r="LE6" s="17">
        <v>13.6</v>
      </c>
      <c r="LF6" s="17">
        <v>8.1</v>
      </c>
      <c r="LG6" s="17">
        <v>13.2</v>
      </c>
      <c r="LH6" s="17">
        <v>14.13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16.2</v>
      </c>
      <c r="LU6" s="40">
        <f>IF(LC6&gt;0,LC6,"")</f>
        <v>15.85</v>
      </c>
      <c r="LV6" s="40">
        <f>IF(SUM(KZ6:LC6)-LD6&gt;0,SUM(KZ6:LC6)-LD6,"")</f>
        <v>56.35</v>
      </c>
      <c r="LW6" s="40">
        <f>IF(LG6&gt;0,LG6,"")</f>
        <v>13.2</v>
      </c>
      <c r="LX6" s="40">
        <f>IF(LH6&gt;0,LH6,"")</f>
        <v>14.13</v>
      </c>
      <c r="LY6" s="40">
        <f>IF(SUM(LE6:LH6)-LI6&gt;0,SUM(LE6:LH6)-LI6,"")</f>
        <v>49.03</v>
      </c>
      <c r="LZ6" s="40">
        <f>IF(MAX(LV6,LY6)&gt;0,MAX(LV6,LY6),"")</f>
        <v>56.35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56.35</v>
      </c>
      <c r="MH6" s="18">
        <v>13</v>
      </c>
      <c r="MI6" s="18">
        <v>9.1</v>
      </c>
      <c r="MJ6" s="18">
        <v>16.8</v>
      </c>
      <c r="MK6" s="18">
        <v>15.41</v>
      </c>
      <c r="ML6" s="18">
        <v>0</v>
      </c>
      <c r="MM6" s="18">
        <v>14.1</v>
      </c>
      <c r="MN6" s="18">
        <v>9.5</v>
      </c>
      <c r="MO6" s="18">
        <v>17</v>
      </c>
      <c r="MP6" s="18">
        <v>15.64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16.8</v>
      </c>
      <c r="NC6" s="11">
        <f>IF(MK6&gt;0,MK6,"")</f>
        <v>15.41</v>
      </c>
      <c r="ND6" s="11">
        <f>IF(SUM(MH6:MK6)-ML6&gt;0,SUM(MH6:MK6)-ML6,"")</f>
        <v>54.31</v>
      </c>
      <c r="NE6" s="11">
        <f>IF(MO6&gt;0,MO6,"")</f>
        <v>17</v>
      </c>
      <c r="NF6" s="11">
        <f>IF(MP6&gt;0,MP6,"")</f>
        <v>15.64</v>
      </c>
      <c r="NG6" s="11">
        <f>IF(SUM(MM6:MP6)-MQ6&gt;0,SUM(MM6:MP6)-MQ6,"")</f>
        <v>56.24</v>
      </c>
      <c r="NH6" s="11">
        <f>IF(MAX(ND6,NG6)&gt;0,MAX(ND6,NG6),"")</f>
        <v>56.24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56.24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15.850000000000001</v>
      </c>
      <c r="WU6" s="26">
        <f>IF($CP6="P",CB6,(CB6+BA6)/2)</f>
        <v>9.0500000000000007</v>
      </c>
      <c r="WV6" s="26">
        <f>IF($CP6="P",CC6,(CC6+BB6)/2)</f>
        <v>15.600000000000001</v>
      </c>
      <c r="WW6" s="26">
        <f>IF($CP6="P",CD6,(CD6+BC6)/2)</f>
        <v>15.645</v>
      </c>
      <c r="WX6" s="26">
        <f>IF($CP6="P",CE6,(CE6+BD6)/2)</f>
        <v>0</v>
      </c>
      <c r="WY6" s="26">
        <f>IF($CP6="P",CF6,(CF6+BE6)/2)</f>
        <v>11.450000000000001</v>
      </c>
      <c r="WZ6" s="26">
        <f>IF($CP6="P",CG6,(CG6+BF6)/2)</f>
        <v>6.2</v>
      </c>
      <c r="XA6" s="26">
        <f>IF($CP6="P",CH6,(CH6+BG6)/2)</f>
        <v>11.100000000000001</v>
      </c>
      <c r="XB6" s="26">
        <f>IF($CP6="P",CI6,(CI6+BH6)/2)</f>
        <v>11.29</v>
      </c>
      <c r="XC6" s="26">
        <f>IF($CP6="P",CJ6,(CJ6+BI6)/2)</f>
        <v>0</v>
      </c>
      <c r="XD6" s="26">
        <f>IF($CP6="P",CK6,(CK6+BJ6)/2)</f>
        <v>16.25</v>
      </c>
      <c r="XE6" s="26">
        <f>IF($CP6="P",CL6,(CL6+BK6)/2)</f>
        <v>9.3000000000000007</v>
      </c>
      <c r="XF6" s="26">
        <f>IF($CP6="P",CM6,(CM6+BL6)/2)</f>
        <v>14.600000000000001</v>
      </c>
      <c r="XG6" s="26">
        <f>IF($CP6="P",CN6,(CN6+BM6)/2)</f>
        <v>15.66</v>
      </c>
      <c r="XH6" s="26">
        <f>IF($CP6="P",CO6,(CO6+BN6)/2)</f>
        <v>0.3</v>
      </c>
      <c r="XI6" s="28" t="s">
        <v>53</v>
      </c>
      <c r="XJ6" s="11">
        <f>IF(WV6&gt;0,WV6,"")</f>
        <v>15.600000000000001</v>
      </c>
      <c r="XK6" s="11">
        <f>IF(WW6&gt;0,WW6,"")</f>
        <v>15.645</v>
      </c>
      <c r="XL6" s="11">
        <f>IF(SUM(WT6:WW6)-WX6&gt;0,SUM(WT6:WW6)-WX6,"")</f>
        <v>56.144999999999996</v>
      </c>
      <c r="XM6" s="11">
        <f>IF(XA6&gt;0,XA6,"")</f>
        <v>11.100000000000001</v>
      </c>
      <c r="XN6" s="11">
        <f>IF(XB6&gt;0,XB6,"")</f>
        <v>11.29</v>
      </c>
      <c r="XO6" s="11">
        <f>IF(SUM(WY6:XB6)-XC6&gt;0,SUM(WY6:XB6)-XC6,"")</f>
        <v>40.040000000000006</v>
      </c>
      <c r="XP6" s="11">
        <f>IF(MAX(XL6,XO6)&gt;0,MAX(XL6,XO6),"")</f>
        <v>56.144999999999996</v>
      </c>
      <c r="XQ6" s="11">
        <f>IF(XF6&gt;0,XF6,"")</f>
        <v>14.600000000000001</v>
      </c>
      <c r="XR6" s="11">
        <f>IF(XG6&gt;0,XG6,"")</f>
        <v>15.66</v>
      </c>
      <c r="XS6" s="11">
        <f>IF(SUM(XD6:XG6)-XH6&gt;0,SUM(XD6:XG6)-XH6,"")</f>
        <v>55.510000000000005</v>
      </c>
      <c r="XT6" s="11">
        <f>IF(SUM(XP6,XS6)&gt;0,SUM(XP6,XS6),"")</f>
        <v>111.655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85</v>
      </c>
      <c r="C7" s="4" t="s">
        <v>3</v>
      </c>
      <c r="D7" s="4">
        <v>2002</v>
      </c>
      <c r="E7" s="9">
        <f>SUM(J7:V7)+SUM(J7:T7)*0.0000001+SUM(J7)*0.0000000000001</f>
        <v>259.23002303800587</v>
      </c>
      <c r="F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G7" s="3" t="str">
        <f>IF(OR(AND(AQ7&gt;=AY$33,AQ7&lt;&gt;"",AN7=""),AND(AT7&gt;=AY$33,AT7&lt;&gt;"",AN7=""),AND(AX7&gt;=AY$33,AX7&lt;&gt;"",AN7=""),AND(BR7&gt;=BZ$33,BR7&lt;&gt;"",BO7=""),AND(BU7&gt;=BZ$33,BU7&lt;&gt;"",BO7=""),AND(BY7&gt;=BZ$33,BY7&lt;&gt;"",BO7=""),AND(CS7&gt;=DA$33,CS7&lt;&gt;"",CP7=""),AND(CV7&gt;=DA$33,CV7&lt;&gt;"",CP7=""),AND(CZ7&gt;=DA$33,CZ7&lt;&gt;"",CP7=""),AND(DZ7&gt;=EK$33,DZ7&lt;&gt;""),AND(EC7&gt;=EK$33,EC7&lt;&gt;""),AND(EG7&gt;=EK$33,EG7&lt;&gt;""),AND(EJ7&gt;=EK$33,EJ7&lt;&gt;""),AND(FH7&gt;=FS$33,FH7&lt;&gt;""),AND(FK7&gt;=FS$33,FK7&lt;&gt;""),AND(FO7&gt;=FS$33,FO7&lt;&gt;""),AND(FR7&gt;=FS$33,FR7&lt;&gt;""),AND(GP7&gt;=HA$33,GP7&lt;&gt;""),AND(GS7&gt;=HA$33,GS7&lt;&gt;""),AND(GW7&gt;=HA$33,GW7&lt;&gt;""),AND(GZ7&gt;=HA$33,GZ7&lt;&gt;""),AND(HX7&gt;=II$33,HX7&lt;&gt;""),AND(IA7&gt;=II$33,IA7&lt;&gt;""),AND(IE7&gt;=II$33,IE7&lt;&gt;""),AND(IH7&gt;=II$33,IH7&lt;&gt;""),AND(JF7&gt;=JQ$33,JF7&lt;&gt;""),AND(JI7&gt;=JQ$33,JI7&lt;&gt;""),AND(JM7&gt;=JQ$33,JM7&lt;&gt;""),AND(JP7&gt;=JQ$33,JP7&lt;&gt;""),AND(KN7&gt;=KY$33,KN7&lt;&gt;""),AND(KQ7&gt;=KY$33,KQ7&lt;&gt;""),AND(KU7&gt;=KY$33,KU7&lt;&gt;""),AND(KX7&gt;=KY$33,KX7&lt;&gt;""),AND(LV7&gt;=MG$33,LV7&lt;&gt;""),AND(LY7&gt;=MG$33,LY7&lt;&gt;""),AND(MC7&gt;=MG$33,MC7&lt;&gt;""),AND(MF7&gt;=MG$33,MF7&lt;&gt;""),AND(ND7&gt;=NO$33,ND7&lt;&gt;""),AND(NG7&gt;=NO$33,NG7&lt;&gt;""),AND(NK7&gt;=NO$33,NK7&lt;&gt;""),AND(NN7&gt;=NO$33,NN7&lt;&gt;""),AND(OL7&gt;=OW$33,OL7&lt;&gt;""),AND(OO7&gt;=OW$33,OO7&lt;&gt;""),AND(OS7&gt;=OW$33,OS7&lt;&gt;""),AND(OV7&gt;=OW$33,OV7&lt;&gt;""),AND(PT7&gt;=QE$33,PT7&lt;&gt;""),AND(PW7&gt;=QE$33,PW7&lt;&gt;""),AND(QA7&gt;=QE$33,QA7&lt;&gt;""),AND(QD7&gt;=QE$33,QD7&lt;&gt;""),AND(RB7&gt;=RM$33,RB7&lt;&gt;""),AND(RE7&gt;=RM$33,RE7&lt;&gt;""),AND(RI7&gt;=RM$33,RI7&lt;&gt;""),AND(RL7&gt;=RM$33,RL7&lt;&gt;""),AND(SJ7&gt;=SU$33,SJ7&lt;&gt;""),AND(SM7&gt;=SU$33,SM7&lt;&gt;""),AND(SQ7&gt;=SU$33,SQ7&lt;&gt;""),AND(ST7&gt;=SU$33,ST7&lt;&gt;""),AND(TR7&gt;=UC$33,TR7&lt;&gt;""),AND(TU7&gt;=UC$33,TU7&lt;&gt;""),AND(TY7&gt;=UC$33,TYY7&lt;&gt;""),AND(UB7&gt;=UC$33,UB7&lt;&gt;""),AND(UZ7&gt;=VK$33,UZ7&lt;&gt;""),AND(VC7&gt;=VK$33,VC7&lt;&gt;""),AND(VG7&gt;=VK$33,VG7&lt;&gt;""),AND(VJ7&gt;=VK$33,VJ7&lt;&gt;""),AND(WH7&gt;=WS$33,WH7&lt;&gt;""),AND(WK7&gt;=WS$33,WK7&lt;&gt;""),AND(WO7&gt;=WS$33,WO7&lt;&gt;""),AND(WR7&gt;=WS$33,WR7&lt;&gt;"")),"P","")</f>
        <v>P</v>
      </c>
      <c r="H7" s="36" t="str">
        <f>IF(AND(G7="P",F7=""),"No DD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$356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Merit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Excellence",IF(I7="P","Worlds Team",IF(F7="P","National Team","")))))</f>
        <v>National Team</v>
      </c>
      <c r="I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/>
      </c>
      <c r="J7" s="8">
        <f>IF(COUNT(AQ7,AT7,BR7,BU7,CS7,CV7)&gt;0,LARGE((AQ7,AT7,BR7,BU7,CS7,CV7),1),0)</f>
        <v>58.769999999999996</v>
      </c>
      <c r="K7" s="8" t="str">
        <f>IF(J7="","",IF(OR(J7=CS7,J7=CV7),$CA$1,IF(OR(J7=BR7,J7=BU7),$AZ$1,IF(OR(J7=AQ7,J7=AT7),$Y$1,""))))</f>
        <v>2025 Nationals</v>
      </c>
      <c r="L7" s="8">
        <f>IF(COUNT(AQ7,AT7,BR7,BU7,CS7,CV7)&gt;1,LARGE((AQ7,AT7,BR7,BU7,CS7,CV7),2),0)</f>
        <v>56.39</v>
      </c>
      <c r="M7" s="8" t="str">
        <f>IF(L7="","",IF(OR(L7=CS7,L7=CV7),$CA$1,IF(OR(L7=BR7,L7=BU7),$AZ$1,IF(OR(L7=AQ7,L7=AT7),$Y$1,""))))</f>
        <v>2025 Nationals</v>
      </c>
      <c r="N7" s="8">
        <f>IF(COUNT(AQ7,AT7,BR7,BU7,CS7,CV7)&gt;2,LARGE((AQ7,AT7,BR7,BU7,CS7,CV7),3),0)</f>
        <v>55.26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26.999999999999996</v>
      </c>
      <c r="Q7" s="8" t="str">
        <f>IF(P7="","",IF(P7=CZ7,$CA$1,IF(P7=BY7,$AZ$1,IF(P7=AX7,$Y$1,""))))</f>
        <v>2025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17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World Cup FRA (Oct 5)</v>
      </c>
      <c r="T7" s="8">
        <f>MAX(IF(AND(AO7&lt;&gt;"",AO7&gt;=$AY$29),AP7,0),IF(AND(AR7&lt;&gt;"",AR7&gt;=$AY$29),AS7,0),IF(AND(AV7&lt;&gt;"",AV7&gt;=$AY$29),AW7,0),IF(AND(BP7&lt;&gt;"",BP7&gt;=$BZ$29),BQ7,0),IF(AND(BS7&lt;&gt;"",BS7&gt;=$BZ$29),BT7,0),IF(AND(BW7&lt;&gt;"",BW7&gt;=$BZ$29),BX7,0),IF(AND(CQ7&lt;&gt;"",CQ7&gt;=$DA$29),CR7,0),IF(AND(CT7&lt;&gt;"",CT7&gt;=$DA$29),CU7,0),IF(AND(CX7&lt;&gt;"",CX7&gt;=$DA$29),CY7,0),IF(AND(DX7&lt;&gt;"",DX7&gt;=$EK$29),DY7,0),IF(AND(EA7&lt;&gt;"",EA7&gt;=$EK$29),EB7,0),IF(AND(EE7&lt;&gt;"",EE7&gt;=$EK$29),EF7,0),IF(AND(EH7&lt;&gt;"",EH7&gt;=$EK$29),EI7,0),IF(AND(FF7&lt;&gt;"",FF7&gt;=$FS$29),FG7,0),IF(AND(FI7&lt;&gt;"",FI7&gt;=$FS$29),FJ7,0),IF(AND(FM7&lt;&gt;"",FM7&gt;=$FS$29),FN7,0),IF(AND(FP7&lt;&gt;"",FP7&gt;=$FS$29),FQ7,0),IF(AND(GN7&lt;&gt;"",GN7&gt;=$HA$29),GO7,0),IF(AND(GQ7&lt;&gt;"",GQ7&gt;=$HA$29),GR7,0),IF(AND(GU7&lt;&gt;"",GU7&gt;=$HA$29),GV7,0),IF(AND(GX7&lt;&gt;"",GX7&gt;=$HA$29),GY7,0),IF(AND(HV7&lt;&gt;"",HV7&gt;=$II$29),HW7,0),IF(AND(HY7&lt;&gt;"",HY7&gt;=$II$29),HZ7,0),IF(AND(IC7&lt;&gt;"",IC7&gt;=$II$29),ID7,0),IF(AND(IF7&lt;&gt;"",IF7&gt;=$II$29),IG7,0),IF(AND(JD7&lt;&gt;"",JD7&gt;=$JQ$29),JE7,0),IF(AND(JG7&lt;&gt;"",JG7&gt;=$JQ$29),JH7,0),IF(AND(JK7&lt;&gt;"",JK7&gt;=$JQ$29),JL7,0),IF(AND(JN7&lt;&gt;"",JN7&gt;=$JQ$29),JO7,0),IF(AND(KL7&lt;&gt;"",KL7&gt;=$KY$29),KM7,0),IF(AND(KO7&lt;&gt;"",KO7&gt;=$KY$29),KP7,0),IF(AND(KS7&lt;&gt;"",KS7&gt;=$KY$29),KT7,0),IF(AND(KV7&lt;&gt;"",KV7&gt;=$KY$29),KW7,0),IF(AND(LT7&lt;&gt;"",LT7&gt;=$MG$29),LU7,0),IF(AND(LW7&lt;&gt;"",LW7&gt;=$MG$29),LX7,0),IF(AND(MA7&lt;&gt;"",MA7&gt;=$MG$29),MB7,0),IF(AND(MD7&lt;&gt;"",MD7&gt;=$MG$29),ME7,0),IF(AND(NB7&lt;&gt;"",NB7&gt;=$NO$29),NC7,0),IF(AND(NE7&lt;&gt;"",NE7&gt;=$NO$29),NF7,0),IF(AND(NI7&lt;&gt;"",NI7&gt;=$NO$29),NJ7,0),IF(AND(NL7&lt;&gt;"",NL7&gt;=$NO$29),NM7,0),IF(AND(OJ7&lt;&gt;"",OJ7&gt;=$OW$29),OK7,0),IF(AND(OM7&lt;&gt;"",OM7&gt;=$OW$29),ON7,0),IF(AND(OQ7&lt;&gt;"",OQ7&gt;=$OW$29),OR7,0),IF(AND(OT7&lt;&gt;"",OT7&gt;=$OW$29),OU7,0),IF(AND(PR7&lt;&gt;"",PR7&gt;=$QE$29),PS7,0),IF(AND(PU7&lt;&gt;"",PU7&gt;=$QE$29),PV7,0),IF(AND(PY7&lt;&gt;"",PY7&gt;=$QE$29),PZ7,0),IF(AND(QB7&lt;&gt;"",QB7&gt;=$QE$29),QC7,0),IF(AND(QZ7&lt;&gt;"",QZ7&gt;=$RM$29),RA7,0),IF(AND(RC7&lt;&gt;"",RC7&gt;=$RM$29),RD7,0),IF(AND(RG7&lt;&gt;"",RG7&gt;=$RM$29),RH7,0),IF(AND(RJ7&lt;&gt;"",RJ7&gt;=$RM$29),RK7,0),IF(AND(SH7&lt;&gt;"",SH7&gt;=$SU$29),SI7,0),IF(AND(SK7&lt;&gt;"",SK7&gt;=$SU$29),SL7,0),IF(AND(SO7&lt;&gt;"",SO7&gt;=$SU$29),SP7,0),IF(AND(SR7&lt;&gt;"",SR7&gt;=$SU$29),SS7,0),IF(AND(TP7&lt;&gt;"",TP7&gt;=$UC$29),TQ7,0),IF(AND(TS7&lt;&gt;"",TS7&gt;=$UC$29),TT7,0),IF(AND(TW7&lt;&gt;"",TW7&gt;=$UC$29),TX7,0),IF(AND(TZ7&lt;&gt;"",TZ7&gt;=$UC$29),UA7,0),IF(AND(UX7&lt;&gt;"",UX7&gt;=$VK$29),UY7,0),IF(AND(VA7&lt;&gt;"",VA7&gt;=$VK$29),VB7,0),IF(AND(VE7&lt;&gt;"",VE7&gt;=$VK$29),VF7,0),IF(AND(VH7&lt;&gt;"",VH7&gt;=$VK$29),VI7,0),IF(AND(WF7&lt;&gt;"",WF7&gt;=$WS$29),WG7,0),IF(AND(WI7&lt;&gt;"",WI7&gt;=$WS$29),WJ7,0),IF(AND(WM7&lt;&gt;"",WM7&gt;=$WS$29),WN7,0),IF(AND(WP7&lt;&gt;"",WP7&gt;=$WS$29),WQ7,0),0)</f>
        <v>15.96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28.850000000000005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Pan Am Championships (May 18)</v>
      </c>
      <c r="Y7" s="22">
        <v>1.8</v>
      </c>
      <c r="Z7" s="22">
        <v>0.8</v>
      </c>
      <c r="AA7" s="22">
        <v>2</v>
      </c>
      <c r="AB7" s="22">
        <v>1.7</v>
      </c>
      <c r="AC7" s="22">
        <v>0</v>
      </c>
      <c r="AD7" s="22">
        <v>3</v>
      </c>
      <c r="AE7" s="22">
        <v>1.8</v>
      </c>
      <c r="AF7" s="22">
        <v>4</v>
      </c>
      <c r="AG7" s="22">
        <v>3.34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2</v>
      </c>
      <c r="AP7" s="38">
        <f>IF(AB7&gt;0,AB7,"")</f>
        <v>1.7</v>
      </c>
      <c r="AQ7" s="40">
        <f>IF(SUM(Y7:AB7)-AC7&gt;0,SUM(Y7:AB7)-AC7,"")</f>
        <v>6.3</v>
      </c>
      <c r="AR7" s="40">
        <f>IF(AF7&gt;0,AF7,"")</f>
        <v>4</v>
      </c>
      <c r="AS7" s="40">
        <f>IF(AG7&gt;0,AG7,"")</f>
        <v>3.34</v>
      </c>
      <c r="AT7" s="40">
        <f>IF(SUM(AD7:AG7)-AH7&gt;0,SUM(AD7:AG7)-AH7,"")</f>
        <v>12.14</v>
      </c>
      <c r="AU7" s="40">
        <f>IF(AQ7="","",MAX(AQ7,AT7))</f>
        <v>12.14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12.14</v>
      </c>
      <c r="AZ7" s="26">
        <v>15.8</v>
      </c>
      <c r="BA7" s="26">
        <v>9.4</v>
      </c>
      <c r="BB7" s="26">
        <v>16</v>
      </c>
      <c r="BC7" s="26">
        <v>15.19</v>
      </c>
      <c r="BD7" s="26">
        <v>0</v>
      </c>
      <c r="BE7" s="26">
        <v>16.399999999999999</v>
      </c>
      <c r="BF7" s="26">
        <v>9.6999999999999993</v>
      </c>
      <c r="BG7" s="26">
        <v>16.8</v>
      </c>
      <c r="BH7" s="26">
        <v>15.87</v>
      </c>
      <c r="BI7" s="26">
        <v>0</v>
      </c>
      <c r="BJ7" s="26">
        <v>7.9</v>
      </c>
      <c r="BK7" s="26">
        <v>4.3</v>
      </c>
      <c r="BL7" s="26">
        <v>7.1</v>
      </c>
      <c r="BM7" s="26">
        <v>7.7</v>
      </c>
      <c r="BN7" s="26">
        <v>0</v>
      </c>
      <c r="BO7" s="28"/>
      <c r="BP7" s="39">
        <f>IF(BB7&gt;0,BB7,"")</f>
        <v>16</v>
      </c>
      <c r="BQ7" s="39">
        <f>IF(BC7&gt;0,BC7,"")</f>
        <v>15.19</v>
      </c>
      <c r="BR7" s="11">
        <f>IF(SUM(AZ7:BC7)-BD7&gt;0,SUM(AZ7:BC7)-BD7,"")</f>
        <v>56.39</v>
      </c>
      <c r="BS7" s="11">
        <f>IF(BG7&gt;0,BG7,"")</f>
        <v>16.8</v>
      </c>
      <c r="BT7" s="11">
        <f>IF(BH7&gt;0,BH7,"")</f>
        <v>15.87</v>
      </c>
      <c r="BU7" s="11">
        <f>IF(SUM(BE7:BH7)-BI7&gt;0,SUM(BE7:BH7)-BI7,"")</f>
        <v>58.769999999999996</v>
      </c>
      <c r="BV7" s="11">
        <f>IF(BR7="","",MAX(BR7,BU7))</f>
        <v>58.769999999999996</v>
      </c>
      <c r="BW7" s="11">
        <f>IF(BL7&gt;0,BL7,"")</f>
        <v>7.1</v>
      </c>
      <c r="BX7" s="11">
        <f>IF(BM7&gt;0,BM7,"")</f>
        <v>7.7</v>
      </c>
      <c r="BY7" s="11">
        <f>IF(SUM(BJ7:BM7)-BN7&gt;0,SUM(BJ7:BM7)-BN7,"")</f>
        <v>26.999999999999996</v>
      </c>
      <c r="BZ7" s="11">
        <f>IF(SUM(BV7,BY7)&gt;0,SUM(BV7,BY7),"")</f>
        <v>85.77</v>
      </c>
      <c r="CA7" s="22">
        <v>15</v>
      </c>
      <c r="CB7" s="22">
        <v>8.3000000000000007</v>
      </c>
      <c r="CC7" s="22">
        <v>16</v>
      </c>
      <c r="CD7" s="22">
        <v>15.96</v>
      </c>
      <c r="CE7" s="22">
        <v>0</v>
      </c>
      <c r="CF7" s="22">
        <v>3.3</v>
      </c>
      <c r="CG7" s="22">
        <v>1.8</v>
      </c>
      <c r="CH7" s="22">
        <v>4</v>
      </c>
      <c r="CI7" s="22">
        <v>3.62</v>
      </c>
      <c r="CJ7" s="22">
        <v>0</v>
      </c>
      <c r="CK7" s="22">
        <v>6.3</v>
      </c>
      <c r="CL7" s="22">
        <v>3.4</v>
      </c>
      <c r="CM7" s="22">
        <v>7.4</v>
      </c>
      <c r="CN7" s="22">
        <v>6.97</v>
      </c>
      <c r="CO7" s="22">
        <v>0</v>
      </c>
      <c r="CP7" s="27"/>
      <c r="CQ7" s="38">
        <f>IF(CC7&gt;0,CC7,"")</f>
        <v>16</v>
      </c>
      <c r="CR7" s="38">
        <f>IF(CD7&gt;0,CD7,"")</f>
        <v>15.96</v>
      </c>
      <c r="CS7" s="40">
        <f>IF(SUM(CA7:CD7)-CE7&gt;0,SUM(CA7:CD7)-CE7,"")</f>
        <v>55.26</v>
      </c>
      <c r="CT7" s="40">
        <f>IF(CH7&gt;0,CH7,"")</f>
        <v>4</v>
      </c>
      <c r="CU7" s="40">
        <f>IF(CI7&gt;0,CI7,"")</f>
        <v>3.62</v>
      </c>
      <c r="CV7" s="40">
        <f>IF(SUM(CF7:CI7)-CJ7&gt;0,SUM(CF7:CI7)-CJ7,"")</f>
        <v>12.719999999999999</v>
      </c>
      <c r="CW7" s="40">
        <f>IF(CS7="","",MAX(CS7,CV7))</f>
        <v>55.26</v>
      </c>
      <c r="CX7" s="40">
        <f>IF(CM7&gt;0,CM7,"")</f>
        <v>7.4</v>
      </c>
      <c r="CY7" s="40">
        <f>IF(CN7&gt;0,CN7,"")</f>
        <v>6.97</v>
      </c>
      <c r="CZ7" s="40">
        <f>IF(SUM(CK7:CN7)-CO7&gt;0,SUM(CK7:CN7)-CO7,"")</f>
        <v>24.07</v>
      </c>
      <c r="DA7" s="40">
        <f>IF(SUM(CW7,CZ7)&gt;0,SUM(CW7,CZ7),"")</f>
        <v>79.33</v>
      </c>
      <c r="DB7" s="51">
        <f>IF(MAX(ED7,FL7,GT7,IB7,JJ7,KR7,LZ7,NH7,OP7,PX7,RF7,SN7,TV7,VD7,WL7)-IF(N7="",0,N7)&gt;0.001,MAX(ED7,FL7,GT7,IB7,JJ7,KR7,LZ7,NH7,OP7,PX7,RF7,SN7,TV7,VD7,WL7)-IF(N7="",0,N7),"")</f>
        <v>1.0800000000000054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28.850000000000005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14.9</v>
      </c>
      <c r="EM7" s="18">
        <v>16.399999999999999</v>
      </c>
      <c r="EN7" s="18">
        <v>8.6999999999999993</v>
      </c>
      <c r="EO7" s="18">
        <v>15.39</v>
      </c>
      <c r="EP7" s="18">
        <v>0</v>
      </c>
      <c r="EQ7" s="18">
        <v>14.5</v>
      </c>
      <c r="ER7" s="18">
        <v>9.1999999999999993</v>
      </c>
      <c r="ES7" s="18">
        <v>17</v>
      </c>
      <c r="ET7" s="18">
        <v>15.545</v>
      </c>
      <c r="EU7" s="18">
        <v>0</v>
      </c>
      <c r="EV7" s="18"/>
      <c r="EW7" s="18"/>
      <c r="EX7" s="18"/>
      <c r="EY7" s="18"/>
      <c r="EZ7" s="18"/>
      <c r="FA7" s="18">
        <v>14.6</v>
      </c>
      <c r="FB7" s="18">
        <v>9</v>
      </c>
      <c r="FC7" s="18">
        <v>17</v>
      </c>
      <c r="FD7" s="18">
        <v>15.25</v>
      </c>
      <c r="FE7" s="18">
        <v>0</v>
      </c>
      <c r="FF7" s="11">
        <f>IF(EN7&gt;0,EN7,"")</f>
        <v>8.6999999999999993</v>
      </c>
      <c r="FG7" s="11">
        <f>IF(EO7&gt;0,EO7,"")</f>
        <v>15.39</v>
      </c>
      <c r="FH7" s="11">
        <f>IF(SUM(EL7:EO7)-EP7&gt;0,SUM(EL7:EO7)-EP7,"")</f>
        <v>55.39</v>
      </c>
      <c r="FI7" s="11">
        <f>IF(ES7&gt;0,ES7,"")</f>
        <v>17</v>
      </c>
      <c r="FJ7" s="11">
        <f>IF(ET7&gt;0,ET7,"")</f>
        <v>15.545</v>
      </c>
      <c r="FK7" s="11">
        <f>IF(SUM(EQ7:ET7)-EU7&gt;0,SUM(EQ7:ET7)-EU7,"")</f>
        <v>56.245000000000005</v>
      </c>
      <c r="FL7" s="11">
        <f>IF(MAX(FH7,FK7)&gt;0,MAX(FH7,FK7),"")</f>
        <v>56.245000000000005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>
        <f>IF(FC7&gt;0,FC7,"")</f>
        <v>17</v>
      </c>
      <c r="FQ7" s="11">
        <f>IF(FD7&gt;0,FD7,"")</f>
        <v>15.25</v>
      </c>
      <c r="FR7" s="11">
        <f>IF(SUM(FA7:FD7)-FE7&gt;0,SUM(FA7:FD7)-FE7,"")</f>
        <v>55.85</v>
      </c>
      <c r="FS7" s="11">
        <f>IF(SUM(FL7,FO7,FR7)&gt;0,SUM(FL7,FO7,FR7),"")</f>
        <v>112.095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0</v>
      </c>
      <c r="JS7" s="18">
        <v>0</v>
      </c>
      <c r="JT7" s="18">
        <v>0</v>
      </c>
      <c r="JU7" s="18">
        <v>0</v>
      </c>
      <c r="JV7" s="18">
        <v>0</v>
      </c>
      <c r="JW7" s="18">
        <v>3</v>
      </c>
      <c r="JX7" s="18">
        <v>1.8</v>
      </c>
      <c r="JY7" s="18">
        <v>4</v>
      </c>
      <c r="JZ7" s="18">
        <v>3.4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>
        <f>IF(JY7&gt;0,JY7,"")</f>
        <v>4</v>
      </c>
      <c r="KP7" s="11">
        <f>IF(JZ7&gt;0,JZ7,"")</f>
        <v>3.4</v>
      </c>
      <c r="KQ7" s="11">
        <f>IF(SUM(JW7:JZ7)-KA7&gt;0,SUM(JW7:JZ7)-KA7,"")</f>
        <v>12.200000000000001</v>
      </c>
      <c r="KR7" s="11">
        <f>IF(MAX(KN7,KQ7)&gt;0,MAX(KN7,KQ7),"")</f>
        <v>12.200000000000001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12.200000000000001</v>
      </c>
      <c r="KZ7" s="17">
        <v>4.4000000000000004</v>
      </c>
      <c r="LA7" s="17">
        <v>2.7</v>
      </c>
      <c r="LB7" s="17">
        <v>5.7</v>
      </c>
      <c r="LC7" s="17">
        <v>4.95</v>
      </c>
      <c r="LD7" s="17">
        <v>0</v>
      </c>
      <c r="LE7" s="17">
        <v>14.1</v>
      </c>
      <c r="LF7" s="17">
        <v>8.9</v>
      </c>
      <c r="LG7" s="17">
        <v>17</v>
      </c>
      <c r="LH7" s="17">
        <v>15.49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>IF(LB7&gt;0,LB7,"")</f>
        <v>5.7</v>
      </c>
      <c r="LU7" s="40">
        <f>IF(LC7&gt;0,LC7,"")</f>
        <v>4.95</v>
      </c>
      <c r="LV7" s="40">
        <f>IF(SUM(KZ7:LC7)-LD7&gt;0,SUM(KZ7:LC7)-LD7,"")</f>
        <v>17.75</v>
      </c>
      <c r="LW7" s="40">
        <f>IF(LG7&gt;0,LG7,"")</f>
        <v>17</v>
      </c>
      <c r="LX7" s="40">
        <f>IF(LH7&gt;0,LH7,"")</f>
        <v>15.49</v>
      </c>
      <c r="LY7" s="40">
        <f>IF(SUM(LE7:LH7)-LI7&gt;0,SUM(LE7:LH7)-LI7,"")</f>
        <v>55.49</v>
      </c>
      <c r="LZ7" s="40">
        <f>IF(MAX(LV7,LY7)&gt;0,MAX(LV7,LY7),"")</f>
        <v>55.49</v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55.49</v>
      </c>
      <c r="MH7" s="18">
        <v>14.9</v>
      </c>
      <c r="MI7" s="18">
        <v>9.1999999999999993</v>
      </c>
      <c r="MJ7" s="18">
        <v>16.600000000000001</v>
      </c>
      <c r="MK7" s="18">
        <v>15.64</v>
      </c>
      <c r="ML7" s="18">
        <v>0</v>
      </c>
      <c r="MM7" s="18">
        <v>5.9</v>
      </c>
      <c r="MN7" s="18">
        <v>3.8</v>
      </c>
      <c r="MO7" s="18">
        <v>7.4</v>
      </c>
      <c r="MP7" s="18">
        <v>7.04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16.600000000000001</v>
      </c>
      <c r="NC7" s="11">
        <f>IF(MK7&gt;0,MK7,"")</f>
        <v>15.64</v>
      </c>
      <c r="ND7" s="11">
        <f>IF(SUM(MH7:MK7)-ML7&gt;0,SUM(MH7:MK7)-ML7,"")</f>
        <v>56.34</v>
      </c>
      <c r="NE7" s="11">
        <f>IF(MO7&gt;0,MO7,"")</f>
        <v>7.4</v>
      </c>
      <c r="NF7" s="11">
        <f>IF(MP7&gt;0,MP7,"")</f>
        <v>7.04</v>
      </c>
      <c r="NG7" s="11">
        <f>IF(SUM(MM7:MP7)-MQ7&gt;0,SUM(MM7:MP7)-MQ7,"")</f>
        <v>24.14</v>
      </c>
      <c r="NH7" s="11">
        <f>IF(MAX(ND7,NG7)&gt;0,MAX(ND7,NG7),"")</f>
        <v>56.34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56.34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15.4</v>
      </c>
      <c r="WU7" s="26">
        <f>IF($CP7="P",CB7,(CB7+BA7)/2)</f>
        <v>8.8500000000000014</v>
      </c>
      <c r="WV7" s="26">
        <f>IF($CP7="P",CC7,(CC7+BB7)/2)</f>
        <v>16</v>
      </c>
      <c r="WW7" s="26">
        <f>IF($CP7="P",CD7,(CD7+BC7)/2)</f>
        <v>15.574999999999999</v>
      </c>
      <c r="WX7" s="26">
        <f>IF($CP7="P",CE7,(CE7+BD7)/2)</f>
        <v>0</v>
      </c>
      <c r="WY7" s="26">
        <f>IF($CP7="P",CF7,(CF7+BE7)/2)</f>
        <v>9.85</v>
      </c>
      <c r="WZ7" s="26">
        <f>IF($CP7="P",CG7,(CG7+BF7)/2)</f>
        <v>5.75</v>
      </c>
      <c r="XA7" s="26">
        <f>IF($CP7="P",CH7,(CH7+BG7)/2)</f>
        <v>10.4</v>
      </c>
      <c r="XB7" s="26">
        <f>IF($CP7="P",CI7,(CI7+BH7)/2)</f>
        <v>9.7449999999999992</v>
      </c>
      <c r="XC7" s="26">
        <f>IF($CP7="P",CJ7,(CJ7+BI7)/2)</f>
        <v>0</v>
      </c>
      <c r="XD7" s="26">
        <f>IF($CP7="P",CK7,(CK7+BJ7)/2)</f>
        <v>7.1</v>
      </c>
      <c r="XE7" s="26">
        <f>IF($CP7="P",CL7,(CL7+BK7)/2)</f>
        <v>3.8499999999999996</v>
      </c>
      <c r="XF7" s="26">
        <f>IF($CP7="P",CM7,(CM7+BL7)/2)</f>
        <v>7.25</v>
      </c>
      <c r="XG7" s="26">
        <f>IF($CP7="P",CN7,(CN7+BM7)/2)</f>
        <v>7.335</v>
      </c>
      <c r="XH7" s="26">
        <f>IF($CP7="P",CO7,(CO7+BN7)/2)</f>
        <v>0</v>
      </c>
      <c r="XI7" s="28" t="s">
        <v>53</v>
      </c>
      <c r="XJ7" s="11">
        <f>IF(WV7&gt;0,WV7,"")</f>
        <v>16</v>
      </c>
      <c r="XK7" s="11">
        <f>IF(WW7&gt;0,WW7,"")</f>
        <v>15.574999999999999</v>
      </c>
      <c r="XL7" s="11">
        <f>IF(SUM(WT7:WW7)-WX7&gt;0,SUM(WT7:WW7)-WX7,"")</f>
        <v>55.825000000000003</v>
      </c>
      <c r="XM7" s="11">
        <f>IF(XA7&gt;0,XA7,"")</f>
        <v>10.4</v>
      </c>
      <c r="XN7" s="11">
        <f>IF(XB7&gt;0,XB7,"")</f>
        <v>9.7449999999999992</v>
      </c>
      <c r="XO7" s="11">
        <f>IF(SUM(WY7:XB7)-XC7&gt;0,SUM(WY7:XB7)-XC7,"")</f>
        <v>35.744999999999997</v>
      </c>
      <c r="XP7" s="11">
        <f>IF(MAX(XL7,XO7)&gt;0,MAX(XL7,XO7),"")</f>
        <v>55.825000000000003</v>
      </c>
      <c r="XQ7" s="11">
        <f>IF(XF7&gt;0,XF7,"")</f>
        <v>7.25</v>
      </c>
      <c r="XR7" s="11">
        <f>IF(XG7&gt;0,XG7,"")</f>
        <v>7.335</v>
      </c>
      <c r="XS7" s="11">
        <f>IF(SUM(XD7:XG7)-XH7&gt;0,SUM(XD7:XG7)-XH7,"")</f>
        <v>25.535</v>
      </c>
      <c r="XT7" s="11">
        <f>IF(SUM(XP7,XS7)&gt;0,SUM(XP7,XS7),"")</f>
        <v>81.36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189</v>
      </c>
      <c r="C8" s="4" t="s">
        <v>7</v>
      </c>
      <c r="D8" s="4">
        <v>2008</v>
      </c>
      <c r="E8" s="9">
        <f>SUM(J8:V8)+SUM(J8:T8)*0.0000001+SUM(J8)*0.0000000000001</f>
        <v>253.48002493300561</v>
      </c>
      <c r="F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G8" s="3" t="str">
        <f>IF(OR(AND(AQ8&gt;=AY$33,AQ8&lt;&gt;"",AN8=""),AND(AT8&gt;=AY$33,AT8&lt;&gt;"",AN8=""),AND(AX8&gt;=AY$33,AX8&lt;&gt;"",AN8=""),AND(BR8&gt;=BZ$33,BR8&lt;&gt;"",BO8=""),AND(BU8&gt;=BZ$33,BU8&lt;&gt;"",BO8=""),AND(BY8&gt;=BZ$33,BY8&lt;&gt;"",BO8=""),AND(CS8&gt;=DA$33,CS8&lt;&gt;"",CP8=""),AND(CV8&gt;=DA$33,CV8&lt;&gt;"",CP8=""),AND(CZ8&gt;=DA$33,CZ8&lt;&gt;"",CP8=""),AND(DZ8&gt;=EK$33,DZ8&lt;&gt;""),AND(EC8&gt;=EK$33,EC8&lt;&gt;""),AND(EG8&gt;=EK$33,EG8&lt;&gt;""),AND(EJ8&gt;=EK$33,EJ8&lt;&gt;""),AND(FH8&gt;=FS$33,FH8&lt;&gt;""),AND(FK8&gt;=FS$33,FK8&lt;&gt;""),AND(FO8&gt;=FS$33,FO8&lt;&gt;""),AND(FR8&gt;=FS$33,FR8&lt;&gt;""),AND(GP8&gt;=HA$33,GP8&lt;&gt;""),AND(GS8&gt;=HA$33,GS8&lt;&gt;""),AND(GW8&gt;=HA$33,GW8&lt;&gt;""),AND(GZ8&gt;=HA$33,GZ8&lt;&gt;""),AND(HX8&gt;=II$33,HX8&lt;&gt;""),AND(IA8&gt;=II$33,IA8&lt;&gt;""),AND(IE8&gt;=II$33,IE8&lt;&gt;""),AND(IH8&gt;=II$33,IH8&lt;&gt;""),AND(JF8&gt;=JQ$33,JF8&lt;&gt;""),AND(JI8&gt;=JQ$33,JI8&lt;&gt;""),AND(JM8&gt;=JQ$33,JM8&lt;&gt;""),AND(JP8&gt;=JQ$33,JP8&lt;&gt;""),AND(KN8&gt;=KY$33,KN8&lt;&gt;""),AND(KQ8&gt;=KY$33,KQ8&lt;&gt;""),AND(KU8&gt;=KY$33,KU8&lt;&gt;""),AND(KX8&gt;=KY$33,KX8&lt;&gt;""),AND(LV8&gt;=MG$33,LV8&lt;&gt;""),AND(LY8&gt;=MG$33,LY8&lt;&gt;""),AND(MC8&gt;=MG$33,MC8&lt;&gt;""),AND(MF8&gt;=MG$33,MF8&lt;&gt;""),AND(ND8&gt;=NO$33,ND8&lt;&gt;""),AND(NG8&gt;=NO$33,NG8&lt;&gt;""),AND(NK8&gt;=NO$33,NK8&lt;&gt;""),AND(NN8&gt;=NO$33,NN8&lt;&gt;""),AND(OL8&gt;=OW$33,OL8&lt;&gt;""),AND(OO8&gt;=OW$33,OO8&lt;&gt;""),AND(OS8&gt;=OW$33,OS8&lt;&gt;""),AND(OV8&gt;=OW$33,OV8&lt;&gt;""),AND(PT8&gt;=QE$33,PT8&lt;&gt;""),AND(PW8&gt;=QE$33,PW8&lt;&gt;""),AND(QA8&gt;=QE$33,QA8&lt;&gt;""),AND(QD8&gt;=QE$33,QD8&lt;&gt;""),AND(RB8&gt;=RM$33,RB8&lt;&gt;""),AND(RE8&gt;=RM$33,RE8&lt;&gt;""),AND(RI8&gt;=RM$33,RI8&lt;&gt;""),AND(RL8&gt;=RM$33,RL8&lt;&gt;""),AND(SJ8&gt;=SU$33,SJ8&lt;&gt;""),AND(SM8&gt;=SU$33,SM8&lt;&gt;""),AND(SQ8&gt;=SU$33,SQ8&lt;&gt;""),AND(ST8&gt;=SU$33,ST8&lt;&gt;""),AND(TR8&gt;=UC$33,TR8&lt;&gt;""),AND(TU8&gt;=UC$33,TU8&lt;&gt;""),AND(TY8&gt;=UC$33,TYY8&lt;&gt;""),AND(UB8&gt;=UC$33,UB8&lt;&gt;""),AND(UZ8&gt;=VK$33,UZ8&lt;&gt;""),AND(VC8&gt;=VK$33,VC8&lt;&gt;""),AND(VG8&gt;=VK$33,VG8&lt;&gt;""),AND(VJ8&gt;=VK$33,VJ8&lt;&gt;""),AND(WH8&gt;=WS$33,WH8&lt;&gt;""),AND(WK8&gt;=WS$33,WK8&lt;&gt;""),AND(WO8&gt;=WS$33,WO8&lt;&gt;""),AND(WR8&gt;=WS$33,WR8&lt;&gt;"")),"P","")</f>
        <v>P</v>
      </c>
      <c r="H8" s="36" t="str">
        <f>IF(AND(G8="P",F8=""),"No DD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$356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Merit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Excellence",IF(I8="P","Worlds Team",IF(F8="P","National Team","")))))</f>
        <v>National Team</v>
      </c>
      <c r="I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/>
      </c>
      <c r="J8" s="8">
        <f>IF(COUNT(AQ8,AT8,BR8,BU8,CS8,CV8)&gt;0,LARGE((AQ8,AT8,BR8,BU8,CS8,CV8),1),0)</f>
        <v>55.94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55.58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50.71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55.52</v>
      </c>
      <c r="Q8" s="8" t="str">
        <f>IF(P8="","",IF(P8=CZ8,$CA$1,IF(P8=BY8,$AZ$1,IF(P8=AX8,$Y$1,""))))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$29),AP8,0),IF(AND(AR8&lt;&gt;"",AR8&gt;=$AY$29),AS8,0),IF(AND(AV8&lt;&gt;"",AV8&gt;=$AY$29),AW8,0),IF(AND(BP8&lt;&gt;"",BP8&gt;=$BZ$29),BQ8,0),IF(AND(BS8&lt;&gt;"",BS8&gt;=$BZ$29),BT8,0),IF(AND(BW8&lt;&gt;"",BW8&gt;=$BZ$29),BX8,0),IF(AND(CQ8&lt;&gt;"",CQ8&gt;=$DA$29),CR8,0),IF(AND(CT8&lt;&gt;"",CT8&gt;=$DA$29),CU8,0),IF(AND(CX8&lt;&gt;"",CX8&gt;=$DA$29),CY8,0),IF(AND(DX8&lt;&gt;"",DX8&gt;=$EK$29),DY8,0),IF(AND(EA8&lt;&gt;"",EA8&gt;=$EK$29),EB8,0),IF(AND(EE8&lt;&gt;"",EE8&gt;=$EK$29),EF8,0),IF(AND(EH8&lt;&gt;"",EH8&gt;=$EK$29),EI8,0),IF(AND(FF8&lt;&gt;"",FF8&gt;=$FS$29),FG8,0),IF(AND(FI8&lt;&gt;"",FI8&gt;=$FS$29),FJ8,0),IF(AND(FM8&lt;&gt;"",FM8&gt;=$FS$29),FN8,0),IF(AND(FP8&lt;&gt;"",FP8&gt;=$FS$29),FQ8,0),IF(AND(GN8&lt;&gt;"",GN8&gt;=$HA$29),GO8,0),IF(AND(GQ8&lt;&gt;"",GQ8&gt;=$HA$29),GR8,0),IF(AND(GU8&lt;&gt;"",GU8&gt;=$HA$29),GV8,0),IF(AND(GX8&lt;&gt;"",GX8&gt;=$HA$29),GY8,0),IF(AND(HV8&lt;&gt;"",HV8&gt;=$II$29),HW8,0),IF(AND(HY8&lt;&gt;"",HY8&gt;=$II$29),HZ8,0),IF(AND(IC8&lt;&gt;"",IC8&gt;=$II$29),ID8,0),IF(AND(IF8&lt;&gt;"",IF8&gt;=$II$29),IG8,0),IF(AND(JD8&lt;&gt;"",JD8&gt;=$JQ$29),JE8,0),IF(AND(JG8&lt;&gt;"",JG8&gt;=$JQ$29),JH8,0),IF(AND(JK8&lt;&gt;"",JK8&gt;=$JQ$29),JL8,0),IF(AND(JN8&lt;&gt;"",JN8&gt;=$JQ$29),JO8,0),IF(AND(KL8&lt;&gt;"",KL8&gt;=$KY$29),KM8,0),IF(AND(KO8&lt;&gt;"",KO8&gt;=$KY$29),KP8,0),IF(AND(KS8&lt;&gt;"",KS8&gt;=$KY$29),KT8,0),IF(AND(KV8&lt;&gt;"",KV8&gt;=$KY$29),KW8,0),IF(AND(LT8&lt;&gt;"",LT8&gt;=$MG$29),LU8,0),IF(AND(LW8&lt;&gt;"",LW8&gt;=$MG$29),LX8,0),IF(AND(MA8&lt;&gt;"",MA8&gt;=$MG$29),MB8,0),IF(AND(MD8&lt;&gt;"",MD8&gt;=$MG$29),ME8,0),IF(AND(NB8&lt;&gt;"",NB8&gt;=$NO$29),NC8,0),IF(AND(NE8&lt;&gt;"",NE8&gt;=$NO$29),NF8,0),IF(AND(NI8&lt;&gt;"",NI8&gt;=$NO$29),NJ8,0),IF(AND(NL8&lt;&gt;"",NL8&gt;=$NO$29),NM8,0),IF(AND(OJ8&lt;&gt;"",OJ8&gt;=$OW$29),OK8,0),IF(AND(OM8&lt;&gt;"",OM8&gt;=$OW$29),ON8,0),IF(AND(OQ8&lt;&gt;"",OQ8&gt;=$OW$29),OR8,0),IF(AND(OT8&lt;&gt;"",OT8&gt;=$OW$29),OU8,0),IF(AND(PR8&lt;&gt;"",PR8&gt;=$QE$29),PS8,0),IF(AND(PU8&lt;&gt;"",PU8&gt;=$QE$29),PV8,0),IF(AND(PY8&lt;&gt;"",PY8&gt;=$QE$29),PZ8,0),IF(AND(QB8&lt;&gt;"",QB8&gt;=$QE$29),QC8,0),IF(AND(QZ8&lt;&gt;"",QZ8&gt;=$RM$29),RA8,0),IF(AND(RC8&lt;&gt;"",RC8&gt;=$RM$29),RD8,0),IF(AND(RG8&lt;&gt;"",RG8&gt;=$RM$29),RH8,0),IF(AND(RJ8&lt;&gt;"",RJ8&gt;=$RM$29),RK8,0),IF(AND(SH8&lt;&gt;"",SH8&gt;=$SU$29),SI8,0),IF(AND(SK8&lt;&gt;"",SK8&gt;=$SU$29),SL8,0),IF(AND(SO8&lt;&gt;"",SO8&gt;=$SU$29),SP8,0),IF(AND(SR8&lt;&gt;"",SR8&gt;=$SU$29),SS8,0),IF(AND(TP8&lt;&gt;"",TP8&gt;=$UC$29),TQ8,0),IF(AND(TS8&lt;&gt;"",TS8&gt;=$UC$29),TT8,0),IF(AND(TW8&lt;&gt;"",TW8&gt;=$UC$29),TX8,0),IF(AND(TZ8&lt;&gt;"",TZ8&gt;=$UC$29),UA8,0),IF(AND(UX8&lt;&gt;"",UX8&gt;=$VK$29),UY8,0),IF(AND(VA8&lt;&gt;"",VA8&gt;=$VK$29),VB8,0),IF(AND(VE8&lt;&gt;"",VE8&gt;=$VK$29),VF8,0),IF(AND(VH8&lt;&gt;"",VH8&gt;=$VK$29),VI8,0),IF(AND(WF8&lt;&gt;"",WF8&gt;=$WS$29),WG8,0),IF(AND(WI8&lt;&gt;"",WI8&gt;=$WS$29),WJ8,0),IF(AND(WM8&lt;&gt;"",WM8&gt;=$WS$29),WN8,0),IF(AND(WP8&lt;&gt;"",WP8&gt;=$WS$29),WQ8,0),0)</f>
        <v>15.68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Nationals</v>
      </c>
      <c r="V8" s="8">
        <f>IF(MAX(DB8,DC8)&gt;0,MAX(DB8,DC8),"")</f>
        <v>4.1500000000000057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 Cup FRA (Oct 5)</v>
      </c>
      <c r="Y8" s="22">
        <v>14</v>
      </c>
      <c r="Z8" s="22">
        <v>9.1999999999999993</v>
      </c>
      <c r="AA8" s="22">
        <v>13.4</v>
      </c>
      <c r="AB8" s="22">
        <v>15.21</v>
      </c>
      <c r="AC8" s="22">
        <v>1.1000000000000001</v>
      </c>
      <c r="AD8" s="22">
        <v>4.7</v>
      </c>
      <c r="AE8" s="22">
        <v>3</v>
      </c>
      <c r="AF8" s="22">
        <v>5</v>
      </c>
      <c r="AG8" s="22">
        <v>5.03</v>
      </c>
      <c r="AH8" s="22">
        <v>0</v>
      </c>
      <c r="AI8" s="22">
        <v>7.6</v>
      </c>
      <c r="AJ8" s="22">
        <v>5.3</v>
      </c>
      <c r="AK8" s="22">
        <v>6.9</v>
      </c>
      <c r="AL8" s="22">
        <v>9.18</v>
      </c>
      <c r="AM8" s="22">
        <v>0</v>
      </c>
      <c r="AN8" s="27"/>
      <c r="AO8" s="38">
        <f>IF(AA8&gt;0,AA8,"")</f>
        <v>13.4</v>
      </c>
      <c r="AP8" s="38">
        <f>IF(AB8&gt;0,AB8,"")</f>
        <v>15.21</v>
      </c>
      <c r="AQ8" s="40">
        <f>IF(SUM(Y8:AB8)-AC8&gt;0,SUM(Y8:AB8)-AC8,"")</f>
        <v>50.71</v>
      </c>
      <c r="AR8" s="40">
        <f>IF(AF8&gt;0,AF8,"")</f>
        <v>5</v>
      </c>
      <c r="AS8" s="40">
        <f>IF(AG8&gt;0,AG8,"")</f>
        <v>5.03</v>
      </c>
      <c r="AT8" s="40">
        <f>IF(SUM(AD8:AG8)-AH8&gt;0,SUM(AD8:AG8)-AH8,"")</f>
        <v>17.73</v>
      </c>
      <c r="AU8" s="40">
        <f>IF(AQ8="","",MAX(AQ8,AT8))</f>
        <v>50.71</v>
      </c>
      <c r="AV8" s="40">
        <f>IF(AK8&gt;0,AK8,"")</f>
        <v>6.9</v>
      </c>
      <c r="AW8" s="40">
        <f>IF(AL8&gt;0,AL8,"")</f>
        <v>9.18</v>
      </c>
      <c r="AX8" s="40">
        <f>IF(SUM(AI8:AL8)-AM8&gt;0,SUM(AI8:AL8)-AM8,"")</f>
        <v>28.979999999999997</v>
      </c>
      <c r="AY8" s="40">
        <f>IF(SUM(AU8,AX8)&gt;0,SUM(AU8,AX8),"")</f>
        <v>79.69</v>
      </c>
      <c r="AZ8" s="26">
        <v>5.7</v>
      </c>
      <c r="BA8" s="26">
        <v>3.7</v>
      </c>
      <c r="BB8" s="26">
        <v>6.9</v>
      </c>
      <c r="BC8" s="26">
        <v>6.48</v>
      </c>
      <c r="BD8" s="26">
        <v>0</v>
      </c>
      <c r="BE8" s="26">
        <v>14.7</v>
      </c>
      <c r="BF8" s="26">
        <v>9.3000000000000007</v>
      </c>
      <c r="BG8" s="26">
        <v>15.9</v>
      </c>
      <c r="BH8" s="26">
        <v>15.68</v>
      </c>
      <c r="BI8" s="26">
        <v>0</v>
      </c>
      <c r="BJ8" s="26">
        <v>15.3</v>
      </c>
      <c r="BK8" s="26">
        <v>9.1999999999999993</v>
      </c>
      <c r="BL8" s="26">
        <v>14.9</v>
      </c>
      <c r="BM8" s="26">
        <v>15.17</v>
      </c>
      <c r="BN8" s="26">
        <v>0</v>
      </c>
      <c r="BO8" s="28"/>
      <c r="BP8" s="39">
        <f>IF(BB8&gt;0,BB8,"")</f>
        <v>6.9</v>
      </c>
      <c r="BQ8" s="39">
        <f>IF(BC8&gt;0,BC8,"")</f>
        <v>6.48</v>
      </c>
      <c r="BR8" s="11">
        <f>IF(SUM(AZ8:BC8)-BD8&gt;0,SUM(AZ8:BC8)-BD8,"")</f>
        <v>22.78</v>
      </c>
      <c r="BS8" s="11">
        <f>IF(BG8&gt;0,BG8,"")</f>
        <v>15.9</v>
      </c>
      <c r="BT8" s="11">
        <f>IF(BH8&gt;0,BH8,"")</f>
        <v>15.68</v>
      </c>
      <c r="BU8" s="11">
        <f>IF(SUM(BE8:BH8)-BI8&gt;0,SUM(BE8:BH8)-BI8,"")</f>
        <v>55.58</v>
      </c>
      <c r="BV8" s="11">
        <f>IF(BR8="","",MAX(BR8,BU8))</f>
        <v>55.58</v>
      </c>
      <c r="BW8" s="11">
        <f>IF(BL8&gt;0,BL8,"")</f>
        <v>14.9</v>
      </c>
      <c r="BX8" s="11">
        <f>IF(BM8&gt;0,BM8,"")</f>
        <v>15.17</v>
      </c>
      <c r="BY8" s="11">
        <f>IF(SUM(BJ8:BM8)-BN8&gt;0,SUM(BJ8:BM8)-BN8,"")</f>
        <v>54.57</v>
      </c>
      <c r="BZ8" s="11">
        <f>IF(SUM(BV8,BY8)&gt;0,SUM(BV8,BY8),"")</f>
        <v>110.15</v>
      </c>
      <c r="CA8" s="22">
        <v>1.7</v>
      </c>
      <c r="CB8" s="22">
        <v>0.8</v>
      </c>
      <c r="CC8" s="22">
        <v>2</v>
      </c>
      <c r="CD8" s="22">
        <v>1.75</v>
      </c>
      <c r="CE8" s="22">
        <v>0.2</v>
      </c>
      <c r="CF8" s="22">
        <v>15.1</v>
      </c>
      <c r="CG8" s="22">
        <v>9.4</v>
      </c>
      <c r="CH8" s="22">
        <v>15.3</v>
      </c>
      <c r="CI8" s="22">
        <v>16.14</v>
      </c>
      <c r="CJ8" s="22">
        <v>0</v>
      </c>
      <c r="CK8" s="22">
        <v>15.2</v>
      </c>
      <c r="CL8" s="22">
        <v>8.6999999999999993</v>
      </c>
      <c r="CM8" s="22">
        <v>15.3</v>
      </c>
      <c r="CN8" s="22">
        <v>16.32</v>
      </c>
      <c r="CO8" s="22">
        <v>0</v>
      </c>
      <c r="CP8" s="27"/>
      <c r="CQ8" s="38">
        <f>IF(CC8&gt;0,CC8,"")</f>
        <v>2</v>
      </c>
      <c r="CR8" s="38">
        <f>IF(CD8&gt;0,CD8,"")</f>
        <v>1.75</v>
      </c>
      <c r="CS8" s="40">
        <f>IF(SUM(CA8:CD8)-CE8&gt;0,SUM(CA8:CD8)-CE8,"")</f>
        <v>6.05</v>
      </c>
      <c r="CT8" s="40">
        <f>IF(CH8&gt;0,CH8,"")</f>
        <v>15.3</v>
      </c>
      <c r="CU8" s="40">
        <f>IF(CI8&gt;0,CI8,"")</f>
        <v>16.14</v>
      </c>
      <c r="CV8" s="40">
        <f>IF(SUM(CF8:CI8)-CJ8&gt;0,SUM(CF8:CI8)-CJ8,"")</f>
        <v>55.94</v>
      </c>
      <c r="CW8" s="40">
        <f>IF(CS8="","",MAX(CS8,CV8))</f>
        <v>55.94</v>
      </c>
      <c r="CX8" s="40">
        <f>IF(CM8&gt;0,CM8,"")</f>
        <v>15.3</v>
      </c>
      <c r="CY8" s="40">
        <f>IF(CN8&gt;0,CN8,"")</f>
        <v>16.32</v>
      </c>
      <c r="CZ8" s="40">
        <f>IF(SUM(CK8:CN8)-CO8&gt;0,SUM(CK8:CN8)-CO8,"")</f>
        <v>55.52</v>
      </c>
      <c r="DA8" s="40">
        <f>IF(SUM(CW8,CZ8)&gt;0,SUM(CW8,CZ8),"")</f>
        <v>111.46000000000001</v>
      </c>
      <c r="DB8" s="51">
        <f>IF(MAX(ED8,FL8,GT8,IB8,JJ8,KR8,LZ8,NH8,OP8,PX8,RF8,SN8,TV8,VD8,WL8)-IF(N8="",0,N8)&gt;0.001,MAX(ED8,FL8,GT8,IB8,JJ8,KR8,LZ8,NH8,OP8,PX8,RF8,SN8,TV8,VD8,WL8)-IF(N8="",0,N8),"")</f>
        <v>4.1500000000000057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14.7</v>
      </c>
      <c r="LA8" s="17">
        <v>8.9</v>
      </c>
      <c r="LB8" s="17">
        <v>15.3</v>
      </c>
      <c r="LC8" s="17">
        <v>15.96</v>
      </c>
      <c r="LD8" s="17">
        <v>0</v>
      </c>
      <c r="LE8" s="17">
        <v>9.3000000000000007</v>
      </c>
      <c r="LF8" s="17">
        <v>6.5</v>
      </c>
      <c r="LG8" s="17">
        <v>9.8000000000000007</v>
      </c>
      <c r="LH8" s="17">
        <v>11.14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>
        <f>IF(LB8&gt;0,LB8,"")</f>
        <v>15.3</v>
      </c>
      <c r="LU8" s="40">
        <f>IF(LC8&gt;0,LC8,"")</f>
        <v>15.96</v>
      </c>
      <c r="LV8" s="40">
        <f>IF(SUM(KZ8:LC8)-LD8&gt;0,SUM(KZ8:LC8)-LD8,"")</f>
        <v>54.860000000000007</v>
      </c>
      <c r="LW8" s="40">
        <f>IF(LG8&gt;0,LG8,"")</f>
        <v>9.8000000000000007</v>
      </c>
      <c r="LX8" s="40">
        <f>IF(LH8&gt;0,LH8,"")</f>
        <v>11.14</v>
      </c>
      <c r="LY8" s="40">
        <f>IF(SUM(LE8:LH8)-LI8&gt;0,SUM(LE8:LH8)-LI8,"")</f>
        <v>36.74</v>
      </c>
      <c r="LZ8" s="40">
        <f>IF(MAX(LV8,LY8)&gt;0,MAX(LV8,LY8),"")</f>
        <v>54.860000000000007</v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>
        <f>IF(SUM(LZ8,MC8,MF8)&gt;0,SUM(LZ8,MC8,MF8),"")</f>
        <v>54.860000000000007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3.7</v>
      </c>
      <c r="WU8" s="26">
        <f>IF($CP8="P",CB8,(CB8+BA8)/2)</f>
        <v>2.25</v>
      </c>
      <c r="WV8" s="26">
        <f>IF($CP8="P",CC8,(CC8+BB8)/2)</f>
        <v>4.45</v>
      </c>
      <c r="WW8" s="26">
        <f>IF($CP8="P",CD8,(CD8+BC8)/2)</f>
        <v>4.1150000000000002</v>
      </c>
      <c r="WX8" s="26">
        <f>IF($CP8="P",CE8,(CE8+BD8)/2)</f>
        <v>0.1</v>
      </c>
      <c r="WY8" s="26">
        <f>IF($CP8="P",CF8,(CF8+BE8)/2)</f>
        <v>14.899999999999999</v>
      </c>
      <c r="WZ8" s="26">
        <f>IF($CP8="P",CG8,(CG8+BF8)/2)</f>
        <v>9.3500000000000014</v>
      </c>
      <c r="XA8" s="26">
        <f>IF($CP8="P",CH8,(CH8+BG8)/2)</f>
        <v>15.600000000000001</v>
      </c>
      <c r="XB8" s="26">
        <f>IF($CP8="P",CI8,(CI8+BH8)/2)</f>
        <v>15.91</v>
      </c>
      <c r="XC8" s="26">
        <f>IF($CP8="P",CJ8,(CJ8+BI8)/2)</f>
        <v>0</v>
      </c>
      <c r="XD8" s="26">
        <f>IF($CP8="P",CK8,(CK8+BJ8)/2)</f>
        <v>15.25</v>
      </c>
      <c r="XE8" s="26">
        <f>IF($CP8="P",CL8,(CL8+BK8)/2)</f>
        <v>8.9499999999999993</v>
      </c>
      <c r="XF8" s="26">
        <f>IF($CP8="P",CM8,(CM8+BL8)/2)</f>
        <v>15.100000000000001</v>
      </c>
      <c r="XG8" s="26">
        <f>IF($CP8="P",CN8,(CN8+BM8)/2)</f>
        <v>15.745000000000001</v>
      </c>
      <c r="XH8" s="26">
        <f>IF($CP8="P",CO8,(CO8+BN8)/2)</f>
        <v>0</v>
      </c>
      <c r="XI8" s="28" t="s">
        <v>53</v>
      </c>
      <c r="XJ8" s="11">
        <f>IF(WV8&gt;0,WV8,"")</f>
        <v>4.45</v>
      </c>
      <c r="XK8" s="11">
        <f>IF(WW8&gt;0,WW8,"")</f>
        <v>4.1150000000000002</v>
      </c>
      <c r="XL8" s="11">
        <f>IF(SUM(WT8:WW8)-WX8&gt;0,SUM(WT8:WW8)-WX8,"")</f>
        <v>14.415000000000001</v>
      </c>
      <c r="XM8" s="11">
        <f>IF(XA8&gt;0,XA8,"")</f>
        <v>15.600000000000001</v>
      </c>
      <c r="XN8" s="11">
        <f>IF(XB8&gt;0,XB8,"")</f>
        <v>15.91</v>
      </c>
      <c r="XO8" s="11">
        <f>IF(SUM(WY8:XB8)-XC8&gt;0,SUM(WY8:XB8)-XC8,"")</f>
        <v>55.760000000000005</v>
      </c>
      <c r="XP8" s="11">
        <f>IF(MAX(XL8,XO8)&gt;0,MAX(XL8,XO8),"")</f>
        <v>55.760000000000005</v>
      </c>
      <c r="XQ8" s="11">
        <f>IF(XF8&gt;0,XF8,"")</f>
        <v>15.100000000000001</v>
      </c>
      <c r="XR8" s="11">
        <f>IF(XG8&gt;0,XG8,"")</f>
        <v>15.745000000000001</v>
      </c>
      <c r="XS8" s="11">
        <f>IF(SUM(XD8:XG8)-XH8&gt;0,SUM(XD8:XG8)-XH8,"")</f>
        <v>55.045000000000002</v>
      </c>
      <c r="XT8" s="11">
        <f>IF(SUM(XP8,XS8)&gt;0,SUM(XP8,XS8),"")</f>
        <v>110.80500000000001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140</v>
      </c>
      <c r="C9" s="4" t="s">
        <v>7</v>
      </c>
      <c r="D9" s="4">
        <v>2006</v>
      </c>
      <c r="E9" s="9">
        <f>SUM(J9:V9)+SUM(J9:T9)*0.0000001+SUM(J9)*0.0000000000001</f>
        <v>251.0000251000055</v>
      </c>
      <c r="F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G9" s="3" t="str">
        <f>IF(OR(AND(AQ9&gt;=AY$33,AQ9&lt;&gt;"",AN9=""),AND(AT9&gt;=AY$33,AT9&lt;&gt;"",AN9=""),AND(AX9&gt;=AY$33,AX9&lt;&gt;"",AN9=""),AND(BR9&gt;=BZ$33,BR9&lt;&gt;"",BO9=""),AND(BU9&gt;=BZ$33,BU9&lt;&gt;"",BO9=""),AND(BY9&gt;=BZ$33,BY9&lt;&gt;"",BO9=""),AND(CS9&gt;=DA$33,CS9&lt;&gt;"",CP9=""),AND(CV9&gt;=DA$33,CV9&lt;&gt;"",CP9=""),AND(CZ9&gt;=DA$33,CZ9&lt;&gt;"",CP9=""),AND(DZ9&gt;=EK$33,DZ9&lt;&gt;""),AND(EC9&gt;=EK$33,EC9&lt;&gt;""),AND(EG9&gt;=EK$33,EG9&lt;&gt;""),AND(EJ9&gt;=EK$33,EJ9&lt;&gt;""),AND(FH9&gt;=FS$33,FH9&lt;&gt;""),AND(FK9&gt;=FS$33,FK9&lt;&gt;""),AND(FO9&gt;=FS$33,FO9&lt;&gt;""),AND(FR9&gt;=FS$33,FR9&lt;&gt;""),AND(GP9&gt;=HA$33,GP9&lt;&gt;""),AND(GS9&gt;=HA$33,GS9&lt;&gt;""),AND(GW9&gt;=HA$33,GW9&lt;&gt;""),AND(GZ9&gt;=HA$33,GZ9&lt;&gt;""),AND(HX9&gt;=II$33,HX9&lt;&gt;""),AND(IA9&gt;=II$33,IA9&lt;&gt;""),AND(IE9&gt;=II$33,IE9&lt;&gt;""),AND(IH9&gt;=II$33,IH9&lt;&gt;""),AND(JF9&gt;=JQ$33,JF9&lt;&gt;""),AND(JI9&gt;=JQ$33,JI9&lt;&gt;""),AND(JM9&gt;=JQ$33,JM9&lt;&gt;""),AND(JP9&gt;=JQ$33,JP9&lt;&gt;""),AND(KN9&gt;=KY$33,KN9&lt;&gt;""),AND(KQ9&gt;=KY$33,KQ9&lt;&gt;""),AND(KU9&gt;=KY$33,KU9&lt;&gt;""),AND(KX9&gt;=KY$33,KX9&lt;&gt;""),AND(LV9&gt;=MG$33,LV9&lt;&gt;""),AND(LY9&gt;=MG$33,LY9&lt;&gt;""),AND(MC9&gt;=MG$33,MC9&lt;&gt;""),AND(MF9&gt;=MG$33,MF9&lt;&gt;""),AND(ND9&gt;=NO$33,ND9&lt;&gt;""),AND(NG9&gt;=NO$33,NG9&lt;&gt;""),AND(NK9&gt;=NO$33,NK9&lt;&gt;""),AND(NN9&gt;=NO$33,NN9&lt;&gt;""),AND(OL9&gt;=OW$33,OL9&lt;&gt;""),AND(OO9&gt;=OW$33,OO9&lt;&gt;""),AND(OS9&gt;=OW$33,OS9&lt;&gt;""),AND(OV9&gt;=OW$33,OV9&lt;&gt;""),AND(PT9&gt;=QE$33,PT9&lt;&gt;""),AND(PW9&gt;=QE$33,PW9&lt;&gt;""),AND(QA9&gt;=QE$33,QA9&lt;&gt;""),AND(QD9&gt;=QE$33,QD9&lt;&gt;""),AND(RB9&gt;=RM$33,RB9&lt;&gt;""),AND(RE9&gt;=RM$33,RE9&lt;&gt;""),AND(RI9&gt;=RM$33,RI9&lt;&gt;""),AND(RL9&gt;=RM$33,RL9&lt;&gt;""),AND(SJ9&gt;=SU$33,SJ9&lt;&gt;""),AND(SM9&gt;=SU$33,SM9&lt;&gt;""),AND(SQ9&gt;=SU$33,SQ9&lt;&gt;""),AND(ST9&gt;=SU$33,ST9&lt;&gt;""),AND(TR9&gt;=UC$33,TR9&lt;&gt;""),AND(TU9&gt;=UC$33,TU9&lt;&gt;""),AND(TY9&gt;=UC$33,TYY9&lt;&gt;""),AND(UB9&gt;=UC$33,UB9&lt;&gt;""),AND(UZ9&gt;=VK$33,UZ9&lt;&gt;""),AND(VC9&gt;=VK$33,VC9&lt;&gt;""),AND(VG9&gt;=VK$33,VG9&lt;&gt;""),AND(VJ9&gt;=VK$33,VJ9&lt;&gt;""),AND(WH9&gt;=WS$33,WH9&lt;&gt;""),AND(WK9&gt;=WS$33,WK9&lt;&gt;""),AND(WO9&gt;=WS$33,WO9&lt;&gt;""),AND(WR9&gt;=WS$33,WR9&lt;&gt;"")),"P","")</f>
        <v>P</v>
      </c>
      <c r="H9" s="36" t="str">
        <f>IF(AND(G9="P",F9=""),"No DD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$356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Merit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Excellence",IF(I9="P","Worlds Team",IF(F9="P","National Team","")))))</f>
        <v>No DD</v>
      </c>
      <c r="I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/>
      </c>
      <c r="J9" s="8">
        <f>IF(COUNT(AQ9,AT9,BR9,BU9,CS9,CV9)&gt;0,LARGE((AQ9,AT9,BR9,BU9,CS9,CV9),1),0)</f>
        <v>55.05</v>
      </c>
      <c r="K9" s="8" t="str">
        <f>IF(J9="","",IF(OR(J9=CS9,J9=CV9),$CA$1,IF(OR(J9=BR9,J9=BU9),$AZ$1,IF(OR(J9=AQ9,J9=AT9),$Y$1,""))))</f>
        <v>2025 3rd Domestic Trial</v>
      </c>
      <c r="L9" s="8">
        <f>IF(COUNT(AQ9,AT9,BR9,BU9,CS9,CV9)&gt;1,LARGE((AQ9,AT9,BR9,BU9,CS9,CV9),2),0)</f>
        <v>54.92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54.410000000000004</v>
      </c>
      <c r="O9" s="8" t="str">
        <f>IF(N9="","",IF(OR(N9=CS9,N9=CV9),$CA$1,IF(OR(N9=BR9,N9=BU9),$AZ$1,IF(OR(N9=AQ9,N9=AT9),$Y$1,""))))</f>
        <v>2025 3rd Domestic Trial</v>
      </c>
      <c r="P9" s="8">
        <f>IF(MAX(AX9,BY9,CZ9)&gt;0,MAX(AX9,BY9,CZ9),0)</f>
        <v>54.41</v>
      </c>
      <c r="Q9" s="8" t="str">
        <f>IF(P9="","",IF(P9=CZ9,$CA$1,IF(P9=BY9,$AZ$1,IF(P9=AX9,$Y$1,""))))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$29),AP9,0),IF(AND(AR9&lt;&gt;"",AR9&gt;=$AY$29),AS9,0),IF(AND(AV9&lt;&gt;"",AV9&gt;=$AY$29),AW9,0),IF(AND(BP9&lt;&gt;"",BP9&gt;=$BZ$29),BQ9,0),IF(AND(BS9&lt;&gt;"",BS9&gt;=$BZ$29),BT9,0),IF(AND(BW9&lt;&gt;"",BW9&gt;=$BZ$29),BX9,0),IF(AND(CQ9&lt;&gt;"",CQ9&gt;=$DA$29),CR9,0),IF(AND(CT9&lt;&gt;"",CT9&gt;=$DA$29),CU9,0),IF(AND(CX9&lt;&gt;"",CX9&gt;=$DA$29),CY9,0),IF(AND(DX9&lt;&gt;"",DX9&gt;=$EK$29),DY9,0),IF(AND(EA9&lt;&gt;"",EA9&gt;=$EK$29),EB9,0),IF(AND(EE9&lt;&gt;"",EE9&gt;=$EK$29),EF9,0),IF(AND(EH9&lt;&gt;"",EH9&gt;=$EK$29),EI9,0),IF(AND(FF9&lt;&gt;"",FF9&gt;=$FS$29),FG9,0),IF(AND(FI9&lt;&gt;"",FI9&gt;=$FS$29),FJ9,0),IF(AND(FM9&lt;&gt;"",FM9&gt;=$FS$29),FN9,0),IF(AND(FP9&lt;&gt;"",FP9&gt;=$FS$29),FQ9,0),IF(AND(GN9&lt;&gt;"",GN9&gt;=$HA$29),GO9,0),IF(AND(GQ9&lt;&gt;"",GQ9&gt;=$HA$29),GR9,0),IF(AND(GU9&lt;&gt;"",GU9&gt;=$HA$29),GV9,0),IF(AND(GX9&lt;&gt;"",GX9&gt;=$HA$29),GY9,0),IF(AND(HV9&lt;&gt;"",HV9&gt;=$II$29),HW9,0),IF(AND(HY9&lt;&gt;"",HY9&gt;=$II$29),HZ9,0),IF(AND(IC9&lt;&gt;"",IC9&gt;=$II$29),ID9,0),IF(AND(IF9&lt;&gt;"",IF9&gt;=$II$29),IG9,0),IF(AND(JD9&lt;&gt;"",JD9&gt;=$JQ$29),JE9,0),IF(AND(JG9&lt;&gt;"",JG9&gt;=$JQ$29),JH9,0),IF(AND(JK9&lt;&gt;"",JK9&gt;=$JQ$29),JL9,0),IF(AND(JN9&lt;&gt;"",JN9&gt;=$JQ$29),JO9,0),IF(AND(KL9&lt;&gt;"",KL9&gt;=$KY$29),KM9,0),IF(AND(KO9&lt;&gt;"",KO9&gt;=$KY$29),KP9,0),IF(AND(KS9&lt;&gt;"",KS9&gt;=$KY$29),KT9,0),IF(AND(KV9&lt;&gt;"",KV9&gt;=$KY$29),KW9,0),IF(AND(LT9&lt;&gt;"",LT9&gt;=$MG$29),LU9,0),IF(AND(LW9&lt;&gt;"",LW9&gt;=$MG$29),LX9,0),IF(AND(MA9&lt;&gt;"",MA9&gt;=$MG$29),MB9,0),IF(AND(MD9&lt;&gt;"",MD9&gt;=$MG$29),ME9,0),IF(AND(NB9&lt;&gt;"",NB9&gt;=$NO$29),NC9,0),IF(AND(NE9&lt;&gt;"",NE9&gt;=$NO$29),NF9,0),IF(AND(NI9&lt;&gt;"",NI9&gt;=$NO$29),NJ9,0),IF(AND(NL9&lt;&gt;"",NL9&gt;=$NO$29),NM9,0),IF(AND(OJ9&lt;&gt;"",OJ9&gt;=$OW$29),OK9,0),IF(AND(OM9&lt;&gt;"",OM9&gt;=$OW$29),ON9,0),IF(AND(OQ9&lt;&gt;"",OQ9&gt;=$OW$29),OR9,0),IF(AND(OT9&lt;&gt;"",OT9&gt;=$OW$29),OU9,0),IF(AND(PR9&lt;&gt;"",PR9&gt;=$QE$29),PS9,0),IF(AND(PU9&lt;&gt;"",PU9&gt;=$QE$29),PV9,0),IF(AND(PY9&lt;&gt;"",PY9&gt;=$QE$29),PZ9,0),IF(AND(QB9&lt;&gt;"",QB9&gt;=$QE$29),QC9,0),IF(AND(QZ9&lt;&gt;"",QZ9&gt;=$RM$29),RA9,0),IF(AND(RC9&lt;&gt;"",RC9&gt;=$RM$29),RD9,0),IF(AND(RG9&lt;&gt;"",RG9&gt;=$RM$29),RH9,0),IF(AND(RJ9&lt;&gt;"",RJ9&gt;=$RM$29),RK9,0),IF(AND(SH9&lt;&gt;"",SH9&gt;=$SU$29),SI9,0),IF(AND(SK9&lt;&gt;"",SK9&gt;=$SU$29),SL9,0),IF(AND(SO9&lt;&gt;"",SO9&gt;=$SU$29),SP9,0),IF(AND(SR9&lt;&gt;"",SR9&gt;=$SU$29),SS9,0),IF(AND(TP9&lt;&gt;"",TP9&gt;=$UC$29),TQ9,0),IF(AND(TS9&lt;&gt;"",TS9&gt;=$UC$29),TT9,0),IF(AND(TW9&lt;&gt;"",TW9&gt;=$UC$29),TX9,0),IF(AND(TZ9&lt;&gt;"",TZ9&gt;=$UC$29),UA9,0),IF(AND(UX9&lt;&gt;"",UX9&gt;=$VK$29),UY9,0),IF(AND(VA9&lt;&gt;"",VA9&gt;=$VK$29),VB9,0),IF(AND(VE9&lt;&gt;"",VE9&gt;=$VK$29),VF9,0),IF(AND(VH9&lt;&gt;"",VH9&gt;=$VK$29),VI9,0),IF(AND(WF9&lt;&gt;"",WF9&gt;=$WS$29),WG9,0),IF(AND(WI9&lt;&gt;"",WI9&gt;=$WS$29),WJ9,0),IF(AND(WM9&lt;&gt;"",WM9&gt;=$WS$29),WN9,0),IF(AND(WP9&lt;&gt;"",WP9&gt;=$WS$29),WQ9,0),0)</f>
        <v>16.21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15.5</v>
      </c>
      <c r="Z9" s="22">
        <v>9.1999999999999993</v>
      </c>
      <c r="AA9" s="22">
        <v>14.9</v>
      </c>
      <c r="AB9" s="22">
        <v>15.32</v>
      </c>
      <c r="AC9" s="22">
        <v>0</v>
      </c>
      <c r="AD9" s="22">
        <v>14.1</v>
      </c>
      <c r="AE9" s="22">
        <v>9.1999999999999993</v>
      </c>
      <c r="AF9" s="22">
        <v>13.7</v>
      </c>
      <c r="AG9" s="22">
        <v>15.55</v>
      </c>
      <c r="AH9" s="22">
        <v>0.8</v>
      </c>
      <c r="AI9" s="22">
        <v>14.8</v>
      </c>
      <c r="AJ9" s="22">
        <v>9.3000000000000007</v>
      </c>
      <c r="AK9" s="22">
        <v>14.9</v>
      </c>
      <c r="AL9" s="22">
        <v>15.41</v>
      </c>
      <c r="AM9" s="22">
        <v>0</v>
      </c>
      <c r="AN9" s="27"/>
      <c r="AO9" s="38">
        <f>IF(AA9&gt;0,AA9,"")</f>
        <v>14.9</v>
      </c>
      <c r="AP9" s="38">
        <f>IF(AB9&gt;0,AB9,"")</f>
        <v>15.32</v>
      </c>
      <c r="AQ9" s="40">
        <f>IF(SUM(Y9:AB9)-AC9&gt;0,SUM(Y9:AB9)-AC9,"")</f>
        <v>54.92</v>
      </c>
      <c r="AR9" s="40">
        <f>IF(AF9&gt;0,AF9,"")</f>
        <v>13.7</v>
      </c>
      <c r="AS9" s="40">
        <f>IF(AG9&gt;0,AG9,"")</f>
        <v>15.55</v>
      </c>
      <c r="AT9" s="40">
        <f>IF(SUM(AD9:AG9)-AH9&gt;0,SUM(AD9:AG9)-AH9,"")</f>
        <v>51.75</v>
      </c>
      <c r="AU9" s="40">
        <f>IF(AQ9="","",MAX(AQ9,AT9))</f>
        <v>54.92</v>
      </c>
      <c r="AV9" s="40">
        <f>IF(AK9&gt;0,AK9,"")</f>
        <v>14.9</v>
      </c>
      <c r="AW9" s="40">
        <f>IF(AL9&gt;0,AL9,"")</f>
        <v>15.41</v>
      </c>
      <c r="AX9" s="40">
        <f>IF(SUM(AI9:AL9)-AM9&gt;0,SUM(AI9:AL9)-AM9,"")</f>
        <v>54.41</v>
      </c>
      <c r="AY9" s="40">
        <f>IF(SUM(AU9,AX9)&gt;0,SUM(AU9,AX9),"")</f>
        <v>109.33</v>
      </c>
      <c r="AZ9" s="26">
        <v>2.7</v>
      </c>
      <c r="BA9" s="26">
        <v>1.9</v>
      </c>
      <c r="BB9" s="26">
        <v>3.5</v>
      </c>
      <c r="BC9" s="26">
        <v>3.26</v>
      </c>
      <c r="BD9" s="26">
        <v>0</v>
      </c>
      <c r="BE9" s="26">
        <v>10.9</v>
      </c>
      <c r="BF9" s="26">
        <v>9.1999999999999993</v>
      </c>
      <c r="BG9" s="26">
        <v>15.1</v>
      </c>
      <c r="BH9" s="26">
        <v>15.1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3.5</v>
      </c>
      <c r="BQ9" s="39">
        <f>IF(BC9&gt;0,BC9,"")</f>
        <v>3.26</v>
      </c>
      <c r="BR9" s="11">
        <f>IF(SUM(AZ9:BC9)-BD9&gt;0,SUM(AZ9:BC9)-BD9,"")</f>
        <v>11.36</v>
      </c>
      <c r="BS9" s="11">
        <f>IF(BG9&gt;0,BG9,"")</f>
        <v>15.1</v>
      </c>
      <c r="BT9" s="11">
        <f>IF(BH9&gt;0,BH9,"")</f>
        <v>15.1</v>
      </c>
      <c r="BU9" s="11">
        <f>IF(SUM(BE9:BH9)-BI9&gt;0,SUM(BE9:BH9)-BI9,"")</f>
        <v>50.300000000000004</v>
      </c>
      <c r="BV9" s="11">
        <f>IF(BR9="","",MAX(BR9,BU9))</f>
        <v>50.300000000000004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50.300000000000004</v>
      </c>
      <c r="CA9" s="22">
        <v>14.4</v>
      </c>
      <c r="CB9" s="22">
        <v>9.3000000000000007</v>
      </c>
      <c r="CC9" s="22">
        <v>15.3</v>
      </c>
      <c r="CD9" s="22">
        <v>16.05</v>
      </c>
      <c r="CE9" s="22">
        <v>0</v>
      </c>
      <c r="CF9" s="22">
        <v>13</v>
      </c>
      <c r="CG9" s="22">
        <v>9.1999999999999993</v>
      </c>
      <c r="CH9" s="22">
        <v>16</v>
      </c>
      <c r="CI9" s="22">
        <v>16.21</v>
      </c>
      <c r="CJ9" s="22">
        <v>0</v>
      </c>
      <c r="CK9" s="22">
        <v>10.199999999999999</v>
      </c>
      <c r="CL9" s="22">
        <v>6.6</v>
      </c>
      <c r="CM9" s="22">
        <v>11.7</v>
      </c>
      <c r="CN9" s="22">
        <v>12.39</v>
      </c>
      <c r="CO9" s="22">
        <v>0</v>
      </c>
      <c r="CP9" s="27"/>
      <c r="CQ9" s="38">
        <f>IF(CC9&gt;0,CC9,"")</f>
        <v>15.3</v>
      </c>
      <c r="CR9" s="38">
        <f>IF(CD9&gt;0,CD9,"")</f>
        <v>16.05</v>
      </c>
      <c r="CS9" s="40">
        <f>IF(SUM(CA9:CD9)-CE9&gt;0,SUM(CA9:CD9)-CE9,"")</f>
        <v>55.05</v>
      </c>
      <c r="CT9" s="40">
        <f>IF(CH9&gt;0,CH9,"")</f>
        <v>16</v>
      </c>
      <c r="CU9" s="40">
        <f>IF(CI9&gt;0,CI9,"")</f>
        <v>16.21</v>
      </c>
      <c r="CV9" s="40">
        <f>IF(SUM(CF9:CI9)-CJ9&gt;0,SUM(CF9:CI9)-CJ9,"")</f>
        <v>54.410000000000004</v>
      </c>
      <c r="CW9" s="40">
        <f>IF(CS9="","",MAX(CS9,CV9))</f>
        <v>55.05</v>
      </c>
      <c r="CX9" s="40">
        <f>IF(CM9&gt;0,CM9,"")</f>
        <v>11.7</v>
      </c>
      <c r="CY9" s="40">
        <f>IF(CN9&gt;0,CN9,"")</f>
        <v>12.39</v>
      </c>
      <c r="CZ9" s="40">
        <f>IF(SUM(CK9:CN9)-CO9&gt;0,SUM(CK9:CN9)-CO9,"")</f>
        <v>40.89</v>
      </c>
      <c r="DA9" s="40">
        <f>IF(SUM(CW9,CZ9)&gt;0,SUM(CW9,CZ9),"")</f>
        <v>95.94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11.7</v>
      </c>
      <c r="HC9" s="18">
        <v>9.3000000000000007</v>
      </c>
      <c r="HD9" s="18">
        <v>14.7</v>
      </c>
      <c r="HE9" s="18">
        <v>15.66</v>
      </c>
      <c r="HF9" s="18">
        <v>0</v>
      </c>
      <c r="HG9" s="18">
        <v>12.2</v>
      </c>
      <c r="HH9" s="18">
        <v>9</v>
      </c>
      <c r="HI9" s="18">
        <v>14.9</v>
      </c>
      <c r="HJ9" s="18">
        <v>15.38</v>
      </c>
      <c r="HK9" s="18">
        <v>0</v>
      </c>
      <c r="HL9" s="18">
        <v>1.4</v>
      </c>
      <c r="HM9" s="18">
        <v>0.9</v>
      </c>
      <c r="HN9" s="18">
        <v>2</v>
      </c>
      <c r="HO9" s="18">
        <v>1.75</v>
      </c>
      <c r="HP9" s="18">
        <v>0</v>
      </c>
      <c r="HQ9" s="18"/>
      <c r="HR9" s="18"/>
      <c r="HS9" s="18"/>
      <c r="HT9" s="18"/>
      <c r="HU9" s="18"/>
      <c r="HV9" s="11">
        <f>IF(HD9&gt;0,HD9,"")</f>
        <v>14.7</v>
      </c>
      <c r="HW9" s="11">
        <f>IF(HE9&gt;0,HE9,"")</f>
        <v>15.66</v>
      </c>
      <c r="HX9" s="11">
        <f>IF(SUM(HB9:HE9)-HF9&gt;0,SUM(HB9:HE9)-HF9,"")</f>
        <v>51.36</v>
      </c>
      <c r="HY9" s="11">
        <f>IF(HI9&gt;0,HI9,"")</f>
        <v>14.9</v>
      </c>
      <c r="HZ9" s="11">
        <f>IF(HJ9&gt;0,HJ9,"")</f>
        <v>15.38</v>
      </c>
      <c r="IA9" s="11">
        <f>IF(SUM(HG9:HJ9)-HK9&gt;0,SUM(HG9:HJ9)-HK9,"")</f>
        <v>51.480000000000004</v>
      </c>
      <c r="IB9" s="11">
        <f>IF(MAX(HX9,IA9)&gt;0,MAX(HX9,IA9),"")</f>
        <v>51.480000000000004</v>
      </c>
      <c r="IC9" s="11">
        <f>IF(HN9&gt;0,HN9,"")</f>
        <v>2</v>
      </c>
      <c r="ID9" s="11">
        <f>IF(HO9&gt;0,HO9,"")</f>
        <v>1.75</v>
      </c>
      <c r="IE9" s="11">
        <f>IF(SUM(HL9:HO9)-HP9&gt;0,SUM(HL9:HO9)-HP9,"")</f>
        <v>6.05</v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57.53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8.5500000000000007</v>
      </c>
      <c r="WU9" s="26">
        <f>IF($CP9="P",CB9,(CB9+BA9)/2)</f>
        <v>5.6000000000000005</v>
      </c>
      <c r="WV9" s="26">
        <f>IF($CP9="P",CC9,(CC9+BB9)/2)</f>
        <v>9.4</v>
      </c>
      <c r="WW9" s="26">
        <f>IF($CP9="P",CD9,(CD9+BC9)/2)</f>
        <v>9.6550000000000011</v>
      </c>
      <c r="WX9" s="26">
        <f>IF($CP9="P",CE9,(CE9+BD9)/2)</f>
        <v>0</v>
      </c>
      <c r="WY9" s="26">
        <f>IF($CP9="P",CF9,(CF9+BE9)/2)</f>
        <v>11.95</v>
      </c>
      <c r="WZ9" s="26">
        <f>IF($CP9="P",CG9,(CG9+BF9)/2)</f>
        <v>9.1999999999999993</v>
      </c>
      <c r="XA9" s="26">
        <f>IF($CP9="P",CH9,(CH9+BG9)/2)</f>
        <v>15.55</v>
      </c>
      <c r="XB9" s="26">
        <f>IF($CP9="P",CI9,(CI9+BH9)/2)</f>
        <v>15.655000000000001</v>
      </c>
      <c r="XC9" s="26">
        <f>IF($CP9="P",CJ9,(CJ9+BI9)/2)</f>
        <v>0</v>
      </c>
      <c r="XD9" s="26">
        <f>IF($CP9="P",CK9,(CK9+BJ9)/2)</f>
        <v>5.0999999999999996</v>
      </c>
      <c r="XE9" s="26">
        <f>IF($CP9="P",CL9,(CL9+BK9)/2)</f>
        <v>3.3</v>
      </c>
      <c r="XF9" s="26">
        <f>IF($CP9="P",CM9,(CM9+BL9)/2)</f>
        <v>5.85</v>
      </c>
      <c r="XG9" s="26">
        <f>IF($CP9="P",CN9,(CN9+BM9)/2)</f>
        <v>6.1950000000000003</v>
      </c>
      <c r="XH9" s="26">
        <f>IF($CP9="P",CO9,(CO9+BN9)/2)</f>
        <v>0</v>
      </c>
      <c r="XI9" s="28" t="s">
        <v>53</v>
      </c>
      <c r="XJ9" s="11">
        <f>IF(WV9&gt;0,WV9,"")</f>
        <v>9.4</v>
      </c>
      <c r="XK9" s="11">
        <f>IF(WW9&gt;0,WW9,"")</f>
        <v>9.6550000000000011</v>
      </c>
      <c r="XL9" s="11">
        <f>IF(SUM(WT9:WW9)-WX9&gt;0,SUM(WT9:WW9)-WX9,"")</f>
        <v>33.205000000000005</v>
      </c>
      <c r="XM9" s="11">
        <f>IF(XA9&gt;0,XA9,"")</f>
        <v>15.55</v>
      </c>
      <c r="XN9" s="11">
        <f>IF(XB9&gt;0,XB9,"")</f>
        <v>15.655000000000001</v>
      </c>
      <c r="XO9" s="11">
        <f>IF(SUM(WY9:XB9)-XC9&gt;0,SUM(WY9:XB9)-XC9,"")</f>
        <v>52.355000000000004</v>
      </c>
      <c r="XP9" s="11">
        <f>IF(MAX(XL9,XO9)&gt;0,MAX(XL9,XO9),"")</f>
        <v>52.355000000000004</v>
      </c>
      <c r="XQ9" s="11">
        <f>IF(XF9&gt;0,XF9,"")</f>
        <v>5.85</v>
      </c>
      <c r="XR9" s="11">
        <f>IF(XG9&gt;0,XG9,"")</f>
        <v>6.1950000000000003</v>
      </c>
      <c r="XS9" s="11">
        <f>IF(SUM(XD9:XG9)-XH9&gt;0,SUM(XD9:XG9)-XH9,"")</f>
        <v>20.445</v>
      </c>
      <c r="XT9" s="11">
        <f>IF(SUM(XP9,XS9)&gt;0,SUM(XP9,XS9),"")</f>
        <v>72.800000000000011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155</v>
      </c>
      <c r="C10" s="4" t="s">
        <v>5</v>
      </c>
      <c r="D10" s="4">
        <v>2007</v>
      </c>
      <c r="E10" s="9">
        <f>SUM(J10:V10)+SUM(J10:T10)*0.0000001+SUM(J10)*0.0000000000001</f>
        <v>227.21001990000562</v>
      </c>
      <c r="F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G10" s="3" t="str">
        <f>IF(OR(AND(AQ10&gt;=AY$33,AQ10&lt;&gt;"",AN10=""),AND(AT10&gt;=AY$33,AT10&lt;&gt;"",AN10=""),AND(AX10&gt;=AY$33,AX10&lt;&gt;"",AN10=""),AND(BR10&gt;=BZ$33,BR10&lt;&gt;"",BO10=""),AND(BU10&gt;=BZ$33,BU10&lt;&gt;"",BO10=""),AND(BY10&gt;=BZ$33,BY10&lt;&gt;"",BO10=""),AND(CS10&gt;=DA$33,CS10&lt;&gt;"",CP10=""),AND(CV10&gt;=DA$33,CV10&lt;&gt;"",CP10=""),AND(CZ10&gt;=DA$33,CZ10&lt;&gt;"",CP10=""),AND(DZ10&gt;=EK$33,DZ10&lt;&gt;""),AND(EC10&gt;=EK$33,EC10&lt;&gt;""),AND(EG10&gt;=EK$33,EG10&lt;&gt;""),AND(EJ10&gt;=EK$33,EJ10&lt;&gt;""),AND(FH10&gt;=FS$33,FH10&lt;&gt;""),AND(FK10&gt;=FS$33,FK10&lt;&gt;""),AND(FO10&gt;=FS$33,FO10&lt;&gt;""),AND(FR10&gt;=FS$33,FR10&lt;&gt;""),AND(GP10&gt;=HA$33,GP10&lt;&gt;""),AND(GS10&gt;=HA$33,GS10&lt;&gt;""),AND(GW10&gt;=HA$33,GW10&lt;&gt;""),AND(GZ10&gt;=HA$33,GZ10&lt;&gt;""),AND(HX10&gt;=II$33,HX10&lt;&gt;""),AND(IA10&gt;=II$33,IA10&lt;&gt;""),AND(IE10&gt;=II$33,IE10&lt;&gt;""),AND(IH10&gt;=II$33,IH10&lt;&gt;""),AND(JF10&gt;=JQ$33,JF10&lt;&gt;""),AND(JI10&gt;=JQ$33,JI10&lt;&gt;""),AND(JM10&gt;=JQ$33,JM10&lt;&gt;""),AND(JP10&gt;=JQ$33,JP10&lt;&gt;""),AND(KN10&gt;=KY$33,KN10&lt;&gt;""),AND(KQ10&gt;=KY$33,KQ10&lt;&gt;""),AND(KU10&gt;=KY$33,KU10&lt;&gt;""),AND(KX10&gt;=KY$33,KX10&lt;&gt;""),AND(LV10&gt;=MG$33,LV10&lt;&gt;""),AND(LY10&gt;=MG$33,LY10&lt;&gt;""),AND(MC10&gt;=MG$33,MC10&lt;&gt;""),AND(MF10&gt;=MG$33,MF10&lt;&gt;""),AND(ND10&gt;=NO$33,ND10&lt;&gt;""),AND(NG10&gt;=NO$33,NG10&lt;&gt;""),AND(NK10&gt;=NO$33,NK10&lt;&gt;""),AND(NN10&gt;=NO$33,NN10&lt;&gt;""),AND(OL10&gt;=OW$33,OL10&lt;&gt;""),AND(OO10&gt;=OW$33,OO10&lt;&gt;""),AND(OS10&gt;=OW$33,OS10&lt;&gt;""),AND(OV10&gt;=OW$33,OV10&lt;&gt;""),AND(PT10&gt;=QE$33,PT10&lt;&gt;""),AND(PW10&gt;=QE$33,PW10&lt;&gt;""),AND(QA10&gt;=QE$33,QA10&lt;&gt;""),AND(QD10&gt;=QE$33,QD10&lt;&gt;""),AND(RB10&gt;=RM$33,RB10&lt;&gt;""),AND(RE10&gt;=RM$33,RE10&lt;&gt;""),AND(RI10&gt;=RM$33,RI10&lt;&gt;""),AND(RL10&gt;=RM$33,RL10&lt;&gt;""),AND(SJ10&gt;=SU$33,SJ10&lt;&gt;""),AND(SM10&gt;=SU$33,SM10&lt;&gt;""),AND(SQ10&gt;=SU$33,SQ10&lt;&gt;""),AND(ST10&gt;=SU$33,ST10&lt;&gt;""),AND(TR10&gt;=UC$33,TR10&lt;&gt;""),AND(TU10&gt;=UC$33,TU10&lt;&gt;""),AND(TY10&gt;=UC$33,TYY10&lt;&gt;""),AND(UB10&gt;=UC$33,UB10&lt;&gt;""),AND(UZ10&gt;=VK$33,UZ10&lt;&gt;""),AND(VC10&gt;=VK$33,VC10&lt;&gt;""),AND(VG10&gt;=VK$33,VG10&lt;&gt;""),AND(VJ10&gt;=VK$33,VJ10&lt;&gt;""),AND(WH10&gt;=WS$33,WH10&lt;&gt;""),AND(WK10&gt;=WS$33,WK10&lt;&gt;""),AND(WO10&gt;=WS$33,WO10&lt;&gt;""),AND(WR10&gt;=WS$33,WR10&lt;&gt;"")),"P","")</f>
        <v>P</v>
      </c>
      <c r="H10" s="36" t="str">
        <f>IF(AND(G10="P",F10=""),"No DD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$356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Merit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Excellence",IF(I10="P","Worlds Team",IF(F10="P","National Team","")))))</f>
        <v>No DD</v>
      </c>
      <c r="I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/>
      </c>
      <c r="J10" s="8">
        <f>IF(COUNT(AQ10,AT10,BR10,BU10,CS10,CV10)&gt;0,LARGE((AQ10,AT10,BR10,BU10,CS10,CV10),1),0)</f>
        <v>56.019999999999996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55.410000000000004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44.97</v>
      </c>
      <c r="O10" s="8" t="str">
        <f>IF(N10="","",IF(OR(N10=CS10,N10=CV10),$CA$1,IF(OR(N10=BR10,N10=BU10),$AZ$1,IF(OR(N10=AQ10,N10=AT10),$Y$1,""))))</f>
        <v>2025 Nationals</v>
      </c>
      <c r="P10" s="8">
        <f>IF(MAX(AX10,BY10,CZ10)&gt;0,MAX(AX10,BY10,CZ10),0)</f>
        <v>27.099999999999998</v>
      </c>
      <c r="Q10" s="8" t="str">
        <f>IF(P10="","",IF(P10=CZ10,$CA$1,IF(P10=BY10,$AZ$1,IF(P10=AX10,$Y$1,""))))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$29),AP10,0),IF(AND(AR10&lt;&gt;"",AR10&gt;=$AY$29),AS10,0),IF(AND(AV10&lt;&gt;"",AV10&gt;=$AY$29),AW10,0),IF(AND(BP10&lt;&gt;"",BP10&gt;=$BZ$29),BQ10,0),IF(AND(BS10&lt;&gt;"",BS10&gt;=$BZ$29),BT10,0),IF(AND(BW10&lt;&gt;"",BW10&gt;=$BZ$29),BX10,0),IF(AND(CQ10&lt;&gt;"",CQ10&gt;=$DA$29),CR10,0),IF(AND(CT10&lt;&gt;"",CT10&gt;=$DA$29),CU10,0),IF(AND(CX10&lt;&gt;"",CX10&gt;=$DA$29),CY10,0),IF(AND(DX10&lt;&gt;"",DX10&gt;=$EK$29),DY10,0),IF(AND(EA10&lt;&gt;"",EA10&gt;=$EK$29),EB10,0),IF(AND(EE10&lt;&gt;"",EE10&gt;=$EK$29),EF10,0),IF(AND(EH10&lt;&gt;"",EH10&gt;=$EK$29),EI10,0),IF(AND(FF10&lt;&gt;"",FF10&gt;=$FS$29),FG10,0),IF(AND(FI10&lt;&gt;"",FI10&gt;=$FS$29),FJ10,0),IF(AND(FM10&lt;&gt;"",FM10&gt;=$FS$29),FN10,0),IF(AND(FP10&lt;&gt;"",FP10&gt;=$FS$29),FQ10,0),IF(AND(GN10&lt;&gt;"",GN10&gt;=$HA$29),GO10,0),IF(AND(GQ10&lt;&gt;"",GQ10&gt;=$HA$29),GR10,0),IF(AND(GU10&lt;&gt;"",GU10&gt;=$HA$29),GV10,0),IF(AND(GX10&lt;&gt;"",GX10&gt;=$HA$29),GY10,0),IF(AND(HV10&lt;&gt;"",HV10&gt;=$II$29),HW10,0),IF(AND(HY10&lt;&gt;"",HY10&gt;=$II$29),HZ10,0),IF(AND(IC10&lt;&gt;"",IC10&gt;=$II$29),ID10,0),IF(AND(IF10&lt;&gt;"",IF10&gt;=$II$29),IG10,0),IF(AND(JD10&lt;&gt;"",JD10&gt;=$JQ$29),JE10,0),IF(AND(JG10&lt;&gt;"",JG10&gt;=$JQ$29),JH10,0),IF(AND(JK10&lt;&gt;"",JK10&gt;=$JQ$29),JL10,0),IF(AND(JN10&lt;&gt;"",JN10&gt;=$JQ$29),JO10,0),IF(AND(KL10&lt;&gt;"",KL10&gt;=$KY$29),KM10,0),IF(AND(KO10&lt;&gt;"",KO10&gt;=$KY$29),KP10,0),IF(AND(KS10&lt;&gt;"",KS10&gt;=$KY$29),KT10,0),IF(AND(KV10&lt;&gt;"",KV10&gt;=$KY$29),KW10,0),IF(AND(LT10&lt;&gt;"",LT10&gt;=$MG$29),LU10,0),IF(AND(LW10&lt;&gt;"",LW10&gt;=$MG$29),LX10,0),IF(AND(MA10&lt;&gt;"",MA10&gt;=$MG$29),MB10,0),IF(AND(MD10&lt;&gt;"",MD10&gt;=$MG$29),ME10,0),IF(AND(NB10&lt;&gt;"",NB10&gt;=$NO$29),NC10,0),IF(AND(NE10&lt;&gt;"",NE10&gt;=$NO$29),NF10,0),IF(AND(NI10&lt;&gt;"",NI10&gt;=$NO$29),NJ10,0),IF(AND(NL10&lt;&gt;"",NL10&gt;=$NO$29),NM10,0),IF(AND(OJ10&lt;&gt;"",OJ10&gt;=$OW$29),OK10,0),IF(AND(OM10&lt;&gt;"",OM10&gt;=$OW$29),ON10,0),IF(AND(OQ10&lt;&gt;"",OQ10&gt;=$OW$29),OR10,0),IF(AND(OT10&lt;&gt;"",OT10&gt;=$OW$29),OU10,0),IF(AND(PR10&lt;&gt;"",PR10&gt;=$QE$29),PS10,0),IF(AND(PU10&lt;&gt;"",PU10&gt;=$QE$29),PV10,0),IF(AND(PY10&lt;&gt;"",PY10&gt;=$QE$29),PZ10,0),IF(AND(QB10&lt;&gt;"",QB10&gt;=$QE$29),QC10,0),IF(AND(QZ10&lt;&gt;"",QZ10&gt;=$RM$29),RA10,0),IF(AND(RC10&lt;&gt;"",RC10&gt;=$RM$29),RD10,0),IF(AND(RG10&lt;&gt;"",RG10&gt;=$RM$29),RH10,0),IF(AND(RJ10&lt;&gt;"",RJ10&gt;=$RM$29),RK10,0),IF(AND(SH10&lt;&gt;"",SH10&gt;=$SU$29),SI10,0),IF(AND(SK10&lt;&gt;"",SK10&gt;=$SU$29),SL10,0),IF(AND(SO10&lt;&gt;"",SO10&gt;=$SU$29),SP10,0),IF(AND(SR10&lt;&gt;"",SR10&gt;=$SU$29),SS10,0),IF(AND(TP10&lt;&gt;"",TP10&gt;=$UC$29),TQ10,0),IF(AND(TS10&lt;&gt;"",TS10&gt;=$UC$29),TT10,0),IF(AND(TW10&lt;&gt;"",TW10&gt;=$UC$29),TX10,0),IF(AND(TZ10&lt;&gt;"",TZ10&gt;=$UC$29),UA10,0),IF(AND(UX10&lt;&gt;"",UX10&gt;=$VK$29),UY10,0),IF(AND(VA10&lt;&gt;"",VA10&gt;=$VK$29),VB10,0),IF(AND(VE10&lt;&gt;"",VE10&gt;=$VK$29),VF10,0),IF(AND(VH10&lt;&gt;"",VH10&gt;=$VK$29),VI10,0),IF(AND(WF10&lt;&gt;"",WF10&gt;=$WS$29),WG10,0),IF(AND(WI10&lt;&gt;"",WI10&gt;=$WS$29),WJ10,0),IF(AND(WM10&lt;&gt;"",WM10&gt;=$WS$29),WN10,0),IF(AND(WP10&lt;&gt;"",WP10&gt;=$WS$29),WQ10,0),0)</f>
        <v>0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/>
      </c>
      <c r="V10" s="8">
        <f>IF(MAX(DB10,DC10)&gt;0,MAX(DB10,DC10),"")</f>
        <v>28.210000000000004</v>
      </c>
      <c r="W10" s="11" t="str">
        <f>IF(V10="","",IF(V10=DB10,"("&amp;DB$2&amp;")",IF(V10=DC10,"("&amp;DC$2&amp;")")))</f>
        <v>(Final)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16</v>
      </c>
      <c r="Z10" s="22">
        <v>9.3000000000000007</v>
      </c>
      <c r="AA10" s="22">
        <v>14.4</v>
      </c>
      <c r="AB10" s="22">
        <v>15.81</v>
      </c>
      <c r="AC10" s="22">
        <v>0.1</v>
      </c>
      <c r="AD10" s="22">
        <v>1.6</v>
      </c>
      <c r="AE10" s="22">
        <v>1</v>
      </c>
      <c r="AF10" s="22">
        <v>2</v>
      </c>
      <c r="AG10" s="22">
        <v>1.67</v>
      </c>
      <c r="AH10" s="22">
        <v>0</v>
      </c>
      <c r="AI10" s="22">
        <v>7.3</v>
      </c>
      <c r="AJ10" s="22">
        <v>4.4000000000000004</v>
      </c>
      <c r="AK10" s="22">
        <v>7.6</v>
      </c>
      <c r="AL10" s="22">
        <v>7.8</v>
      </c>
      <c r="AM10" s="22">
        <v>0</v>
      </c>
      <c r="AN10" s="27"/>
      <c r="AO10" s="38">
        <f>IF(AA10&gt;0,AA10,"")</f>
        <v>14.4</v>
      </c>
      <c r="AP10" s="38">
        <f>IF(AB10&gt;0,AB10,"")</f>
        <v>15.81</v>
      </c>
      <c r="AQ10" s="40">
        <f>IF(SUM(Y10:AB10)-AC10&gt;0,SUM(Y10:AB10)-AC10,"")</f>
        <v>55.410000000000004</v>
      </c>
      <c r="AR10" s="40">
        <f>IF(AF10&gt;0,AF10,"")</f>
        <v>2</v>
      </c>
      <c r="AS10" s="40">
        <f>IF(AG10&gt;0,AG10,"")</f>
        <v>1.67</v>
      </c>
      <c r="AT10" s="40">
        <f>IF(SUM(AD10:AG10)-AH10&gt;0,SUM(AD10:AG10)-AH10,"")</f>
        <v>6.27</v>
      </c>
      <c r="AU10" s="40">
        <f>IF(AQ10="","",MAX(AQ10,AT10))</f>
        <v>55.410000000000004</v>
      </c>
      <c r="AV10" s="40">
        <f>IF(AK10&gt;0,AK10,"")</f>
        <v>7.6</v>
      </c>
      <c r="AW10" s="40">
        <f>IF(AL10&gt;0,AL10,"")</f>
        <v>7.8</v>
      </c>
      <c r="AX10" s="40">
        <f>IF(SUM(AI10:AL10)-AM10&gt;0,SUM(AI10:AL10)-AM10,"")</f>
        <v>27.099999999999998</v>
      </c>
      <c r="AY10" s="40">
        <f>IF(SUM(AU10,AX10)&gt;0,SUM(AU10,AX10),"")</f>
        <v>82.51</v>
      </c>
      <c r="AZ10" s="26">
        <v>12.1</v>
      </c>
      <c r="BA10" s="26">
        <v>7.2</v>
      </c>
      <c r="BB10" s="26">
        <v>12.3</v>
      </c>
      <c r="BC10" s="26">
        <v>13.37</v>
      </c>
      <c r="BD10" s="26">
        <v>0</v>
      </c>
      <c r="BE10" s="26">
        <v>14.9</v>
      </c>
      <c r="BF10" s="26">
        <v>9.1</v>
      </c>
      <c r="BG10" s="26">
        <v>15.5</v>
      </c>
      <c r="BH10" s="26">
        <v>16.52</v>
      </c>
      <c r="BI10" s="26">
        <v>0</v>
      </c>
      <c r="BJ10" s="26">
        <v>3.5</v>
      </c>
      <c r="BK10" s="26">
        <v>1.8</v>
      </c>
      <c r="BL10" s="26">
        <v>3.5</v>
      </c>
      <c r="BM10" s="26">
        <v>3.55</v>
      </c>
      <c r="BN10" s="26">
        <v>0</v>
      </c>
      <c r="BO10" s="28"/>
      <c r="BP10" s="39">
        <f>IF(BB10&gt;0,BB10,"")</f>
        <v>12.3</v>
      </c>
      <c r="BQ10" s="39">
        <f>IF(BC10&gt;0,BC10,"")</f>
        <v>13.37</v>
      </c>
      <c r="BR10" s="11">
        <f>IF(SUM(AZ10:BC10)-BD10&gt;0,SUM(AZ10:BC10)-BD10,"")</f>
        <v>44.97</v>
      </c>
      <c r="BS10" s="11">
        <f>IF(BG10&gt;0,BG10,"")</f>
        <v>15.5</v>
      </c>
      <c r="BT10" s="11">
        <f>IF(BH10&gt;0,BH10,"")</f>
        <v>16.52</v>
      </c>
      <c r="BU10" s="11">
        <f>IF(SUM(BE10:BH10)-BI10&gt;0,SUM(BE10:BH10)-BI10,"")</f>
        <v>56.019999999999996</v>
      </c>
      <c r="BV10" s="11">
        <f>IF(BR10="","",MAX(BR10,BU10))</f>
        <v>56.019999999999996</v>
      </c>
      <c r="BW10" s="11">
        <f>IF(BL10&gt;0,BL10,"")</f>
        <v>3.5</v>
      </c>
      <c r="BX10" s="11">
        <f>IF(BM10&gt;0,BM10,"")</f>
        <v>3.55</v>
      </c>
      <c r="BY10" s="11">
        <f>IF(SUM(BJ10:BM10)-BN10&gt;0,SUM(BJ10:BM10)-BN10,"")</f>
        <v>12.350000000000001</v>
      </c>
      <c r="BZ10" s="11">
        <f>IF(SUM(BV10,BY10)&gt;0,SUM(BV10,BY10),"")</f>
        <v>68.37</v>
      </c>
      <c r="CA10" s="22">
        <v>7.2</v>
      </c>
      <c r="CB10" s="22">
        <v>4</v>
      </c>
      <c r="CC10" s="22">
        <v>8</v>
      </c>
      <c r="CD10" s="22">
        <v>8.42</v>
      </c>
      <c r="CE10" s="22">
        <v>0</v>
      </c>
      <c r="CF10" s="22">
        <v>8.1999999999999993</v>
      </c>
      <c r="CG10" s="22">
        <v>4.5999999999999996</v>
      </c>
      <c r="CH10" s="22">
        <v>8.4</v>
      </c>
      <c r="CI10" s="22">
        <v>8.77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8</v>
      </c>
      <c r="CR10" s="38">
        <f>IF(CD10&gt;0,CD10,"")</f>
        <v>8.42</v>
      </c>
      <c r="CS10" s="40">
        <f>IF(SUM(CA10:CD10)-CE10&gt;0,SUM(CA10:CD10)-CE10,"")</f>
        <v>27.619999999999997</v>
      </c>
      <c r="CT10" s="40">
        <f>IF(CH10&gt;0,CH10,"")</f>
        <v>8.4</v>
      </c>
      <c r="CU10" s="40">
        <f>IF(CI10&gt;0,CI10,"")</f>
        <v>8.77</v>
      </c>
      <c r="CV10" s="40">
        <f>IF(SUM(CF10:CI10)-CJ10&gt;0,SUM(CF10:CI10)-CJ10,"")</f>
        <v>29.97</v>
      </c>
      <c r="CW10" s="40">
        <f>IF(CS10="","",MAX(CS10,CV10))</f>
        <v>29.97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29.97</v>
      </c>
      <c r="DB10" s="51">
        <f>IF(MAX(ED10,FL10,GT10,IB10,JJ10,KR10,LZ10,NH10,OP10,PX10,RF10,SN10,TV10,VD10,WL10)-IF(N10="",0,N10)&gt;0.001,MAX(ED10,FL10,GT10,IB10,JJ10,KR10,LZ10,NH10,OP10,PX10,RF10,SN10,TV10,VD10,WL10)-IF(N10="",0,N10),"")</f>
        <v>11.110000000000007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28.210000000000004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14.8</v>
      </c>
      <c r="HC10" s="18">
        <v>9.3000000000000007</v>
      </c>
      <c r="HD10" s="18">
        <v>15.3</v>
      </c>
      <c r="HE10" s="18">
        <v>16.68</v>
      </c>
      <c r="HF10" s="18">
        <v>0</v>
      </c>
      <c r="HG10" s="18">
        <v>13.6</v>
      </c>
      <c r="HH10" s="18">
        <v>9.3000000000000007</v>
      </c>
      <c r="HI10" s="18">
        <v>14.5</v>
      </c>
      <c r="HJ10" s="18">
        <v>16.47</v>
      </c>
      <c r="HK10" s="18">
        <v>0</v>
      </c>
      <c r="HL10" s="18">
        <v>2.8</v>
      </c>
      <c r="HM10" s="18">
        <v>1.8</v>
      </c>
      <c r="HN10" s="18">
        <v>3.5</v>
      </c>
      <c r="HO10" s="18">
        <v>3.52</v>
      </c>
      <c r="HP10" s="18">
        <v>0</v>
      </c>
      <c r="HQ10" s="18"/>
      <c r="HR10" s="18"/>
      <c r="HS10" s="18"/>
      <c r="HT10" s="18"/>
      <c r="HU10" s="18"/>
      <c r="HV10" s="11">
        <f>IF(HD10&gt;0,HD10,"")</f>
        <v>15.3</v>
      </c>
      <c r="HW10" s="11">
        <f>IF(HE10&gt;0,HE10,"")</f>
        <v>16.68</v>
      </c>
      <c r="HX10" s="11">
        <f>IF(SUM(HB10:HE10)-HF10&gt;0,SUM(HB10:HE10)-HF10,"")</f>
        <v>56.080000000000005</v>
      </c>
      <c r="HY10" s="11">
        <f>IF(HI10&gt;0,HI10,"")</f>
        <v>14.5</v>
      </c>
      <c r="HZ10" s="11">
        <f>IF(HJ10&gt;0,HJ10,"")</f>
        <v>16.47</v>
      </c>
      <c r="IA10" s="11">
        <f>IF(SUM(HG10:HJ10)-HK10&gt;0,SUM(HG10:HJ10)-HK10,"")</f>
        <v>53.87</v>
      </c>
      <c r="IB10" s="11">
        <f>IF(MAX(HX10,IA10)&gt;0,MAX(HX10,IA10),"")</f>
        <v>56.080000000000005</v>
      </c>
      <c r="IC10" s="11">
        <f>IF(HN10&gt;0,HN10,"")</f>
        <v>3.5</v>
      </c>
      <c r="ID10" s="11">
        <f>IF(HO10&gt;0,HO10,"")</f>
        <v>3.52</v>
      </c>
      <c r="IE10" s="11">
        <f>IF(SUM(HL10:HO10)-HP10&gt;0,SUM(HL10:HO10)-HP10,"")</f>
        <v>11.62</v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>
        <f>IF(SUM(IB10,IE10,IH10)&gt;0,SUM(IB10,IE10,IH10),"")</f>
        <v>67.7</v>
      </c>
      <c r="IJ10" s="17"/>
      <c r="IK10" s="17"/>
      <c r="IL10" s="17"/>
      <c r="IM10" s="17"/>
      <c r="IN10" s="17"/>
      <c r="IO10" s="17">
        <v>14.3</v>
      </c>
      <c r="IP10" s="17">
        <v>9.1</v>
      </c>
      <c r="IQ10" s="17">
        <v>15.3</v>
      </c>
      <c r="IR10" s="17">
        <v>16.239999999999998</v>
      </c>
      <c r="IS10" s="17">
        <v>0</v>
      </c>
      <c r="IT10" s="17"/>
      <c r="IU10" s="17"/>
      <c r="IV10" s="17"/>
      <c r="IW10" s="17"/>
      <c r="IX10" s="17"/>
      <c r="IY10" s="17">
        <v>15.4</v>
      </c>
      <c r="IZ10" s="17">
        <v>9.1999999999999993</v>
      </c>
      <c r="JA10" s="17">
        <v>14.4</v>
      </c>
      <c r="JB10" s="17">
        <v>16.309999999999999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15.3</v>
      </c>
      <c r="JH10" s="40">
        <f>IF(IR10&gt;0,IR10,"")</f>
        <v>16.239999999999998</v>
      </c>
      <c r="JI10" s="40">
        <f>IF(SUM(IO10:IR10)-IS10&gt;0,SUM(IO10:IR10)-IS10,"")</f>
        <v>54.94</v>
      </c>
      <c r="JJ10" s="40">
        <f>IF(MAX(JF10,JI10)&gt;0,MAX(JF10,JI10),"")</f>
        <v>54.94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14.4</v>
      </c>
      <c r="JO10" s="40">
        <f>IF(JB10&gt;0,JB10,"")</f>
        <v>16.309999999999999</v>
      </c>
      <c r="JP10" s="40">
        <f>IF(SUM(IY10:JB10)-JC10&gt;0,SUM(IY10:JB10)-JC10,"")</f>
        <v>55.31</v>
      </c>
      <c r="JQ10" s="40">
        <f>IF(SUM(JJ10,JM10,JP10)&gt;0,SUM(JJ10,JM10,JP10),"")</f>
        <v>110.25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9.65</v>
      </c>
      <c r="WU10" s="26">
        <f>IF($CP10="P",CB10,(CB10+BA10)/2)</f>
        <v>5.6</v>
      </c>
      <c r="WV10" s="26">
        <f>IF($CP10="P",CC10,(CC10+BB10)/2)</f>
        <v>10.15</v>
      </c>
      <c r="WW10" s="26">
        <f>IF($CP10="P",CD10,(CD10+BC10)/2)</f>
        <v>10.895</v>
      </c>
      <c r="WX10" s="26">
        <f>IF($CP10="P",CE10,(CE10+BD10)/2)</f>
        <v>0</v>
      </c>
      <c r="WY10" s="26">
        <f>IF($CP10="P",CF10,(CF10+BE10)/2)</f>
        <v>11.55</v>
      </c>
      <c r="WZ10" s="26">
        <f>IF($CP10="P",CG10,(CG10+BF10)/2)</f>
        <v>6.85</v>
      </c>
      <c r="XA10" s="26">
        <f>IF($CP10="P",CH10,(CH10+BG10)/2)</f>
        <v>11.95</v>
      </c>
      <c r="XB10" s="26">
        <f>IF($CP10="P",CI10,(CI10+BH10)/2)</f>
        <v>12.645</v>
      </c>
      <c r="XC10" s="26">
        <f>IF($CP10="P",CJ10,(CJ10+BI10)/2)</f>
        <v>0</v>
      </c>
      <c r="XD10" s="26">
        <f>IF($CP10="P",CK10,(CK10+BJ10)/2)</f>
        <v>1.75</v>
      </c>
      <c r="XE10" s="26">
        <f>IF($CP10="P",CL10,(CL10+BK10)/2)</f>
        <v>0.9</v>
      </c>
      <c r="XF10" s="26">
        <f>IF($CP10="P",CM10,(CM10+BL10)/2)</f>
        <v>1.75</v>
      </c>
      <c r="XG10" s="26">
        <f>IF($CP10="P",CN10,(CN10+BM10)/2)</f>
        <v>1.7749999999999999</v>
      </c>
      <c r="XH10" s="26">
        <f>IF($CP10="P",CO10,(CO10+BN10)/2)</f>
        <v>0</v>
      </c>
      <c r="XI10" s="28" t="s">
        <v>53</v>
      </c>
      <c r="XJ10" s="11">
        <f>IF(WV10&gt;0,WV10,"")</f>
        <v>10.15</v>
      </c>
      <c r="XK10" s="11">
        <f>IF(WW10&gt;0,WW10,"")</f>
        <v>10.895</v>
      </c>
      <c r="XL10" s="11">
        <f>IF(SUM(WT10:WW10)-WX10&gt;0,SUM(WT10:WW10)-WX10,"")</f>
        <v>36.295000000000002</v>
      </c>
      <c r="XM10" s="11">
        <f>IF(XA10&gt;0,XA10,"")</f>
        <v>11.95</v>
      </c>
      <c r="XN10" s="11">
        <f>IF(XB10&gt;0,XB10,"")</f>
        <v>12.645</v>
      </c>
      <c r="XO10" s="11">
        <f>IF(SUM(WY10:XB10)-XC10&gt;0,SUM(WY10:XB10)-XC10,"")</f>
        <v>42.994999999999997</v>
      </c>
      <c r="XP10" s="11">
        <f>IF(MAX(XL10,XO10)&gt;0,MAX(XL10,XO10),"")</f>
        <v>42.994999999999997</v>
      </c>
      <c r="XQ10" s="11">
        <f>IF(XF10&gt;0,XF10,"")</f>
        <v>1.75</v>
      </c>
      <c r="XR10" s="11">
        <f>IF(XG10&gt;0,XG10,"")</f>
        <v>1.7749999999999999</v>
      </c>
      <c r="XS10" s="11">
        <f>IF(SUM(XD10:XG10)-XH10&gt;0,SUM(XD10:XG10)-XH10,"")</f>
        <v>6.1750000000000007</v>
      </c>
      <c r="XT10" s="11">
        <f>IF(SUM(XP10,XS10)&gt;0,SUM(XP10,XS10),"")</f>
        <v>49.17</v>
      </c>
    </row>
    <row r="11" spans="1:644" x14ac:dyDescent="0.2">
      <c r="A11" s="4" t="str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/>
      </c>
      <c r="B11" s="5" t="s">
        <v>68</v>
      </c>
      <c r="C11" s="4" t="s">
        <v>7</v>
      </c>
      <c r="D11" s="4">
        <v>2001</v>
      </c>
      <c r="E11" s="9">
        <f>SUM(J11:V11)+SUM(J11:T11)*0.0000001+SUM(J11)*0.0000000000001</f>
        <v>225.83002258300451</v>
      </c>
      <c r="F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G11" s="3" t="str">
        <f>IF(OR(AND(AQ11&gt;=AY$33,AQ11&lt;&gt;"",AN11=""),AND(AT11&gt;=AY$33,AT11&lt;&gt;"",AN11=""),AND(AX11&gt;=AY$33,AX11&lt;&gt;"",AN11=""),AND(BR11&gt;=BZ$33,BR11&lt;&gt;"",BO11=""),AND(BU11&gt;=BZ$33,BU11&lt;&gt;"",BO11=""),AND(BY11&gt;=BZ$33,BY11&lt;&gt;"",BO11=""),AND(CS11&gt;=DA$33,CS11&lt;&gt;"",CP11=""),AND(CV11&gt;=DA$33,CV11&lt;&gt;"",CP11=""),AND(CZ11&gt;=DA$33,CZ11&lt;&gt;"",CP11=""),AND(DZ11&gt;=EK$33,DZ11&lt;&gt;""),AND(EC11&gt;=EK$33,EC11&lt;&gt;""),AND(EG11&gt;=EK$33,EG11&lt;&gt;""),AND(EJ11&gt;=EK$33,EJ11&lt;&gt;""),AND(FH11&gt;=FS$33,FH11&lt;&gt;""),AND(FK11&gt;=FS$33,FK11&lt;&gt;""),AND(FO11&gt;=FS$33,FO11&lt;&gt;""),AND(FR11&gt;=FS$33,FR11&lt;&gt;""),AND(GP11&gt;=HA$33,GP11&lt;&gt;""),AND(GS11&gt;=HA$33,GS11&lt;&gt;""),AND(GW11&gt;=HA$33,GW11&lt;&gt;""),AND(GZ11&gt;=HA$33,GZ11&lt;&gt;""),AND(HX11&gt;=II$33,HX11&lt;&gt;""),AND(IA11&gt;=II$33,IA11&lt;&gt;""),AND(IE11&gt;=II$33,IE11&lt;&gt;""),AND(IH11&gt;=II$33,IH11&lt;&gt;""),AND(JF11&gt;=JQ$33,JF11&lt;&gt;""),AND(JI11&gt;=JQ$33,JI11&lt;&gt;""),AND(JM11&gt;=JQ$33,JM11&lt;&gt;""),AND(JP11&gt;=JQ$33,JP11&lt;&gt;""),AND(KN11&gt;=KY$33,KN11&lt;&gt;""),AND(KQ11&gt;=KY$33,KQ11&lt;&gt;""),AND(KU11&gt;=KY$33,KU11&lt;&gt;""),AND(KX11&gt;=KY$33,KX11&lt;&gt;""),AND(LV11&gt;=MG$33,LV11&lt;&gt;""),AND(LY11&gt;=MG$33,LY11&lt;&gt;""),AND(MC11&gt;=MG$33,MC11&lt;&gt;""),AND(MF11&gt;=MG$33,MF11&lt;&gt;""),AND(ND11&gt;=NO$33,ND11&lt;&gt;""),AND(NG11&gt;=NO$33,NG11&lt;&gt;""),AND(NK11&gt;=NO$33,NK11&lt;&gt;""),AND(NN11&gt;=NO$33,NN11&lt;&gt;""),AND(OL11&gt;=OW$33,OL11&lt;&gt;""),AND(OO11&gt;=OW$33,OO11&lt;&gt;""),AND(OS11&gt;=OW$33,OS11&lt;&gt;""),AND(OV11&gt;=OW$33,OV11&lt;&gt;""),AND(PT11&gt;=QE$33,PT11&lt;&gt;""),AND(PW11&gt;=QE$33,PW11&lt;&gt;""),AND(QA11&gt;=QE$33,QA11&lt;&gt;""),AND(QD11&gt;=QE$33,QD11&lt;&gt;""),AND(RB11&gt;=RM$33,RB11&lt;&gt;""),AND(RE11&gt;=RM$33,RE11&lt;&gt;""),AND(RI11&gt;=RM$33,RI11&lt;&gt;""),AND(RL11&gt;=RM$33,RL11&lt;&gt;""),AND(SJ11&gt;=SU$33,SJ11&lt;&gt;""),AND(SM11&gt;=SU$33,SM11&lt;&gt;""),AND(SQ11&gt;=SU$33,SQ11&lt;&gt;""),AND(ST11&gt;=SU$33,ST11&lt;&gt;""),AND(TR11&gt;=UC$33,TR11&lt;&gt;""),AND(TU11&gt;=UC$33,TU11&lt;&gt;""),AND(TY11&gt;=UC$33,TYY11&lt;&gt;""),AND(UB11&gt;=UC$33,UB11&lt;&gt;""),AND(UZ11&gt;=VK$33,UZ11&lt;&gt;""),AND(VC11&gt;=VK$33,VC11&lt;&gt;""),AND(VG11&gt;=VK$33,VG11&lt;&gt;""),AND(VJ11&gt;=VK$33,VJ11&lt;&gt;""),AND(WH11&gt;=WS$33,WH11&lt;&gt;""),AND(WK11&gt;=WS$33,WK11&lt;&gt;""),AND(WO11&gt;=WS$33,WO11&lt;&gt;""),AND(WR11&gt;=WS$33,WR11&lt;&gt;"")),"P","")</f>
        <v/>
      </c>
      <c r="H11" s="36" t="str">
        <f>IF(AND(G11="P",F11=""),"No DD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$356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Merit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Excellence",IF(I11="P","Worlds Team",IF(F11="P","National Team","")))))</f>
        <v/>
      </c>
      <c r="I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/>
      </c>
      <c r="J11" s="8">
        <f>IF(COUNT(AQ11,AT11,BR11,BU11,CS11,CV11)&gt;0,LARGE((AQ11,AT11,BR11,BU11,CS11,CV11),1),0)</f>
        <v>45.17</v>
      </c>
      <c r="K11" s="8" t="str">
        <f>IF(J11="","",IF(OR(J11=CS11,J11=CV11),$CA$1,IF(OR(J11=BR11,J11=BU11),$AZ$1,IF(OR(J11=AQ11,J11=AT11),$Y$1,""))))</f>
        <v>2025 3rd Domestic Trial</v>
      </c>
      <c r="L11" s="8">
        <f>IF(COUNT(AQ11,AT11,BR11,BU11,CS11,CV11)&gt;1,LARGE((AQ11,AT11,BR11,BU11,CS11,CV11),2),0)</f>
        <v>45.17</v>
      </c>
      <c r="M11" s="8" t="str">
        <f>IF(L11="","",IF(OR(L11=CS11,L11=CV11),$CA$1,IF(OR(L11=BR11,L11=BU11),$AZ$1,IF(OR(L11=AQ11,L11=AT11),$Y$1,""))))</f>
        <v>2025 3rd Domestic Trial</v>
      </c>
      <c r="N11" s="8">
        <f>IF(COUNT(AQ11,AT11,BR11,BU11,CS11,CV11)&gt;2,LARGE((AQ11,AT11,BR11,BU11,CS11,CV11),3),0)</f>
        <v>45.17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57.697499999999998</v>
      </c>
      <c r="Q11" s="8" t="str">
        <f>IF(P11="","",IF(P11=CZ11,$CA$1,IF(P11=BY11,$AZ$1,IF(P11=AX11,$Y$1,""))))</f>
        <v>2025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15.95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$29),AP11,0),IF(AND(AR11&lt;&gt;"",AR11&gt;=$AY$29),AS11,0),IF(AND(AV11&lt;&gt;"",AV11&gt;=$AY$29),AW11,0),IF(AND(BP11&lt;&gt;"",BP11&gt;=$BZ$29),BQ11,0),IF(AND(BS11&lt;&gt;"",BS11&gt;=$BZ$29),BT11,0),IF(AND(BW11&lt;&gt;"",BW11&gt;=$BZ$29),BX11,0),IF(AND(CQ11&lt;&gt;"",CQ11&gt;=$DA$29),CR11,0),IF(AND(CT11&lt;&gt;"",CT11&gt;=$DA$29),CU11,0),IF(AND(CX11&lt;&gt;"",CX11&gt;=$DA$29),CY11,0),IF(AND(DX11&lt;&gt;"",DX11&gt;=$EK$29),DY11,0),IF(AND(EA11&lt;&gt;"",EA11&gt;=$EK$29),EB11,0),IF(AND(EE11&lt;&gt;"",EE11&gt;=$EK$29),EF11,0),IF(AND(EH11&lt;&gt;"",EH11&gt;=$EK$29),EI11,0),IF(AND(FF11&lt;&gt;"",FF11&gt;=$FS$29),FG11,0),IF(AND(FI11&lt;&gt;"",FI11&gt;=$FS$29),FJ11,0),IF(AND(FM11&lt;&gt;"",FM11&gt;=$FS$29),FN11,0),IF(AND(FP11&lt;&gt;"",FP11&gt;=$FS$29),FQ11,0),IF(AND(GN11&lt;&gt;"",GN11&gt;=$HA$29),GO11,0),IF(AND(GQ11&lt;&gt;"",GQ11&gt;=$HA$29),GR11,0),IF(AND(GU11&lt;&gt;"",GU11&gt;=$HA$29),GV11,0),IF(AND(GX11&lt;&gt;"",GX11&gt;=$HA$29),GY11,0),IF(AND(HV11&lt;&gt;"",HV11&gt;=$II$29),HW11,0),IF(AND(HY11&lt;&gt;"",HY11&gt;=$II$29),HZ11,0),IF(AND(IC11&lt;&gt;"",IC11&gt;=$II$29),ID11,0),IF(AND(IF11&lt;&gt;"",IF11&gt;=$II$29),IG11,0),IF(AND(JD11&lt;&gt;"",JD11&gt;=$JQ$29),JE11,0),IF(AND(JG11&lt;&gt;"",JG11&gt;=$JQ$29),JH11,0),IF(AND(JK11&lt;&gt;"",JK11&gt;=$JQ$29),JL11,0),IF(AND(JN11&lt;&gt;"",JN11&gt;=$JQ$29),JO11,0),IF(AND(KL11&lt;&gt;"",KL11&gt;=$KY$29),KM11,0),IF(AND(KO11&lt;&gt;"",KO11&gt;=$KY$29),KP11,0),IF(AND(KS11&lt;&gt;"",KS11&gt;=$KY$29),KT11,0),IF(AND(KV11&lt;&gt;"",KV11&gt;=$KY$29),KW11,0),IF(AND(LT11&lt;&gt;"",LT11&gt;=$MG$29),LU11,0),IF(AND(LW11&lt;&gt;"",LW11&gt;=$MG$29),LX11,0),IF(AND(MA11&lt;&gt;"",MA11&gt;=$MG$29),MB11,0),IF(AND(MD11&lt;&gt;"",MD11&gt;=$MG$29),ME11,0),IF(AND(NB11&lt;&gt;"",NB11&gt;=$NO$29),NC11,0),IF(AND(NE11&lt;&gt;"",NE11&gt;=$NO$29),NF11,0),IF(AND(NI11&lt;&gt;"",NI11&gt;=$NO$29),NJ11,0),IF(AND(NL11&lt;&gt;"",NL11&gt;=$NO$29),NM11,0),IF(AND(OJ11&lt;&gt;"",OJ11&gt;=$OW$29),OK11,0),IF(AND(OM11&lt;&gt;"",OM11&gt;=$OW$29),ON11,0),IF(AND(OQ11&lt;&gt;"",OQ11&gt;=$OW$29),OR11,0),IF(AND(OT11&lt;&gt;"",OT11&gt;=$OW$29),OU11,0),IF(AND(PR11&lt;&gt;"",PR11&gt;=$QE$29),PS11,0),IF(AND(PU11&lt;&gt;"",PU11&gt;=$QE$29),PV11,0),IF(AND(PY11&lt;&gt;"",PY11&gt;=$QE$29),PZ11,0),IF(AND(QB11&lt;&gt;"",QB11&gt;=$QE$29),QC11,0),IF(AND(QZ11&lt;&gt;"",QZ11&gt;=$RM$29),RA11,0),IF(AND(RC11&lt;&gt;"",RC11&gt;=$RM$29),RD11,0),IF(AND(RG11&lt;&gt;"",RG11&gt;=$RM$29),RH11,0),IF(AND(RJ11&lt;&gt;"",RJ11&gt;=$RM$29),RK11,0),IF(AND(SH11&lt;&gt;"",SH11&gt;=$SU$29),SI11,0),IF(AND(SK11&lt;&gt;"",SK11&gt;=$SU$29),SL11,0),IF(AND(SO11&lt;&gt;"",SO11&gt;=$SU$29),SP11,0),IF(AND(SR11&lt;&gt;"",SR11&gt;=$SU$29),SS11,0),IF(AND(TP11&lt;&gt;"",TP11&gt;=$UC$29),TQ11,0),IF(AND(TS11&lt;&gt;"",TS11&gt;=$UC$29),TT11,0),IF(AND(TW11&lt;&gt;"",TW11&gt;=$UC$29),TX11,0),IF(AND(TZ11&lt;&gt;"",TZ11&gt;=$UC$29),UA11,0),IF(AND(UX11&lt;&gt;"",UX11&gt;=$VK$29),UY11,0),IF(AND(VA11&lt;&gt;"",VA11&gt;=$VK$29),VB11,0),IF(AND(VE11&lt;&gt;"",VE11&gt;=$VK$29),VF11,0),IF(AND(VH11&lt;&gt;"",VH11&gt;=$VK$29),VI11,0),IF(AND(WF11&lt;&gt;"",WF11&gt;=$WS$29),WG11,0),IF(AND(WI11&lt;&gt;"",WI11&gt;=$WS$29),WJ11,0),IF(AND(WM11&lt;&gt;"",WM11&gt;=$WS$29),WN11,0),IF(AND(WP11&lt;&gt;"",WP11&gt;=$WS$29),WQ11,0),0)</f>
        <v>16.672499999999999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12.475</v>
      </c>
      <c r="Z11" s="22">
        <v>7.2</v>
      </c>
      <c r="AA11" s="22">
        <v>12.324999999999999</v>
      </c>
      <c r="AB11" s="22">
        <v>13.17</v>
      </c>
      <c r="AC11" s="22">
        <v>0</v>
      </c>
      <c r="AD11" s="22">
        <v>9.2249999999999996</v>
      </c>
      <c r="AE11" s="22">
        <v>5.5750000000000002</v>
      </c>
      <c r="AF11" s="22">
        <v>10.15</v>
      </c>
      <c r="AG11" s="22">
        <v>10.1175</v>
      </c>
      <c r="AH11" s="22">
        <v>0</v>
      </c>
      <c r="AI11" s="22">
        <v>15.85</v>
      </c>
      <c r="AJ11" s="22">
        <v>9.2249999999999996</v>
      </c>
      <c r="AK11" s="22">
        <v>15.95</v>
      </c>
      <c r="AL11" s="22">
        <v>16.672499999999999</v>
      </c>
      <c r="AM11" s="22">
        <v>0</v>
      </c>
      <c r="AN11" s="27" t="s">
        <v>53</v>
      </c>
      <c r="AO11" s="38">
        <f>IF(AA11&gt;0,AA11,"")</f>
        <v>12.324999999999999</v>
      </c>
      <c r="AP11" s="38">
        <f>IF(AB11&gt;0,AB11,"")</f>
        <v>13.17</v>
      </c>
      <c r="AQ11" s="40">
        <f>IF(SUM(Y11:AB11)-AC11&gt;0,SUM(Y11:AB11)-AC11,"")</f>
        <v>45.17</v>
      </c>
      <c r="AR11" s="40">
        <f>IF(AF11&gt;0,AF11,"")</f>
        <v>10.15</v>
      </c>
      <c r="AS11" s="40">
        <f>IF(AG11&gt;0,AG11,"")</f>
        <v>10.1175</v>
      </c>
      <c r="AT11" s="40">
        <f>IF(SUM(AD11:AG11)-AH11&gt;0,SUM(AD11:AG11)-AH11,"")</f>
        <v>35.067500000000003</v>
      </c>
      <c r="AU11" s="40">
        <f>IF(AQ11="","",MAX(AQ11,AT11))</f>
        <v>45.17</v>
      </c>
      <c r="AV11" s="40">
        <f>IF(AK11&gt;0,AK11,"")</f>
        <v>15.95</v>
      </c>
      <c r="AW11" s="40">
        <f>IF(AL11&gt;0,AL11,"")</f>
        <v>16.672499999999999</v>
      </c>
      <c r="AX11" s="40">
        <f>IF(SUM(AI11:AL11)-AM11&gt;0,SUM(AI11:AL11)-AM11,"")</f>
        <v>57.697499999999998</v>
      </c>
      <c r="AY11" s="40">
        <f>IF(SUM(AU11,AX11)&gt;0,SUM(AU11,AX11),"")</f>
        <v>102.86750000000001</v>
      </c>
      <c r="AZ11" s="26">
        <v>12.475</v>
      </c>
      <c r="BA11" s="26">
        <v>7.2</v>
      </c>
      <c r="BB11" s="26">
        <v>12.324999999999999</v>
      </c>
      <c r="BC11" s="26">
        <v>13.17</v>
      </c>
      <c r="BD11" s="26">
        <v>0</v>
      </c>
      <c r="BE11" s="26">
        <v>9.2249999999999996</v>
      </c>
      <c r="BF11" s="26">
        <v>5.5750000000000002</v>
      </c>
      <c r="BG11" s="26">
        <v>10.15</v>
      </c>
      <c r="BH11" s="26">
        <v>10.1175</v>
      </c>
      <c r="BI11" s="26">
        <v>0</v>
      </c>
      <c r="BJ11" s="26">
        <v>15.85</v>
      </c>
      <c r="BK11" s="26">
        <v>9.2249999999999996</v>
      </c>
      <c r="BL11" s="26">
        <v>15.95</v>
      </c>
      <c r="BM11" s="26">
        <v>16.672499999999999</v>
      </c>
      <c r="BN11" s="26">
        <v>0</v>
      </c>
      <c r="BO11" s="28" t="s">
        <v>53</v>
      </c>
      <c r="BP11" s="39">
        <f>IF(BB11&gt;0,BB11,"")</f>
        <v>12.324999999999999</v>
      </c>
      <c r="BQ11" s="39">
        <f>IF(BC11&gt;0,BC11,"")</f>
        <v>13.17</v>
      </c>
      <c r="BR11" s="11">
        <f>IF(SUM(AZ11:BC11)-BD11&gt;0,SUM(AZ11:BC11)-BD11,"")</f>
        <v>45.17</v>
      </c>
      <c r="BS11" s="11">
        <f>IF(BG11&gt;0,BG11,"")</f>
        <v>10.15</v>
      </c>
      <c r="BT11" s="11">
        <f>IF(BH11&gt;0,BH11,"")</f>
        <v>10.1175</v>
      </c>
      <c r="BU11" s="11">
        <f>IF(SUM(BE11:BH11)-BI11&gt;0,SUM(BE11:BH11)-BI11,"")</f>
        <v>35.067500000000003</v>
      </c>
      <c r="BV11" s="11">
        <f>IF(BR11="","",MAX(BR11,BU11))</f>
        <v>45.17</v>
      </c>
      <c r="BW11" s="11">
        <f>IF(BL11&gt;0,BL11,"")</f>
        <v>15.95</v>
      </c>
      <c r="BX11" s="11">
        <f>IF(BM11&gt;0,BM11,"")</f>
        <v>16.672499999999999</v>
      </c>
      <c r="BY11" s="11">
        <f>IF(SUM(BJ11:BM11)-BN11&gt;0,SUM(BJ11:BM11)-BN11,"")</f>
        <v>57.697499999999998</v>
      </c>
      <c r="BZ11" s="11">
        <f>IF(SUM(BV11,BY11)&gt;0,SUM(BV11,BY11),"")</f>
        <v>102.86750000000001</v>
      </c>
      <c r="CA11" s="22">
        <v>12.475</v>
      </c>
      <c r="CB11" s="22">
        <v>7.2</v>
      </c>
      <c r="CC11" s="22">
        <v>12.324999999999999</v>
      </c>
      <c r="CD11" s="22">
        <v>13.17</v>
      </c>
      <c r="CE11" s="22">
        <v>0</v>
      </c>
      <c r="CF11" s="22">
        <v>9.2249999999999996</v>
      </c>
      <c r="CG11" s="22">
        <v>5.5750000000000002</v>
      </c>
      <c r="CH11" s="22">
        <v>10.15</v>
      </c>
      <c r="CI11" s="22">
        <v>10.1175</v>
      </c>
      <c r="CJ11" s="22">
        <v>0</v>
      </c>
      <c r="CK11" s="22">
        <v>15.85</v>
      </c>
      <c r="CL11" s="22">
        <v>9.2249999999999996</v>
      </c>
      <c r="CM11" s="22">
        <v>15.95</v>
      </c>
      <c r="CN11" s="22">
        <v>16.672499999999999</v>
      </c>
      <c r="CO11" s="22">
        <v>0</v>
      </c>
      <c r="CP11" s="27" t="s">
        <v>53</v>
      </c>
      <c r="CQ11" s="38">
        <f>IF(CC11&gt;0,CC11,"")</f>
        <v>12.324999999999999</v>
      </c>
      <c r="CR11" s="38">
        <f>IF(CD11&gt;0,CD11,"")</f>
        <v>13.17</v>
      </c>
      <c r="CS11" s="40">
        <f>IF(SUM(CA11:CD11)-CE11&gt;0,SUM(CA11:CD11)-CE11,"")</f>
        <v>45.17</v>
      </c>
      <c r="CT11" s="40">
        <f>IF(CH11&gt;0,CH11,"")</f>
        <v>10.15</v>
      </c>
      <c r="CU11" s="40">
        <f>IF(CI11&gt;0,CI11,"")</f>
        <v>10.1175</v>
      </c>
      <c r="CV11" s="40">
        <f>IF(SUM(CF11:CI11)-CJ11&gt;0,SUM(CF11:CI11)-CJ11,"")</f>
        <v>35.067500000000003</v>
      </c>
      <c r="CW11" s="40">
        <f>IF(CS11="","",MAX(CS11,CV11))</f>
        <v>45.17</v>
      </c>
      <c r="CX11" s="40">
        <f>IF(CM11&gt;0,CM11,"")</f>
        <v>15.95</v>
      </c>
      <c r="CY11" s="40">
        <f>IF(CN11&gt;0,CN11,"")</f>
        <v>16.672499999999999</v>
      </c>
      <c r="CZ11" s="40">
        <f>IF(SUM(CK11:CN11)-CO11&gt;0,SUM(CK11:CN11)-CO11,"")</f>
        <v>57.697499999999998</v>
      </c>
      <c r="DA11" s="40">
        <f>IF(SUM(CW11,CZ11)&gt;0,SUM(CW11,CZ11),"")</f>
        <v>102.86750000000001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12.475</v>
      </c>
      <c r="WU11" s="26">
        <f>IF($CP11="P",CB11,(CB11+BA11)/2)</f>
        <v>7.2</v>
      </c>
      <c r="WV11" s="26">
        <f>IF($CP11="P",CC11,(CC11+BB11)/2)</f>
        <v>12.324999999999999</v>
      </c>
      <c r="WW11" s="26">
        <f>IF($CP11="P",CD11,(CD11+BC11)/2)</f>
        <v>13.17</v>
      </c>
      <c r="WX11" s="26">
        <f>IF($CP11="P",CE11,(CE11+BD11)/2)</f>
        <v>0</v>
      </c>
      <c r="WY11" s="26">
        <f>IF($CP11="P",CF11,(CF11+BE11)/2)</f>
        <v>9.2249999999999996</v>
      </c>
      <c r="WZ11" s="26">
        <f>IF($CP11="P",CG11,(CG11+BF11)/2)</f>
        <v>5.5750000000000002</v>
      </c>
      <c r="XA11" s="26">
        <f>IF($CP11="P",CH11,(CH11+BG11)/2)</f>
        <v>10.15</v>
      </c>
      <c r="XB11" s="26">
        <f>IF($CP11="P",CI11,(CI11+BH11)/2)</f>
        <v>10.1175</v>
      </c>
      <c r="XC11" s="26">
        <f>IF($CP11="P",CJ11,(CJ11+BI11)/2)</f>
        <v>0</v>
      </c>
      <c r="XD11" s="26">
        <f>IF($CP11="P",CK11,(CK11+BJ11)/2)</f>
        <v>15.85</v>
      </c>
      <c r="XE11" s="26">
        <f>IF($CP11="P",CL11,(CL11+BK11)/2)</f>
        <v>9.2249999999999996</v>
      </c>
      <c r="XF11" s="26">
        <f>IF($CP11="P",CM11,(CM11+BL11)/2)</f>
        <v>15.95</v>
      </c>
      <c r="XG11" s="26">
        <f>IF($CP11="P",CN11,(CN11+BM11)/2)</f>
        <v>16.672499999999999</v>
      </c>
      <c r="XH11" s="26">
        <f>IF($CP11="P",CO11,(CO11+BN11)/2)</f>
        <v>0</v>
      </c>
      <c r="XI11" s="28" t="s">
        <v>53</v>
      </c>
      <c r="XJ11" s="11">
        <f>IF(WV11&gt;0,WV11,"")</f>
        <v>12.324999999999999</v>
      </c>
      <c r="XK11" s="11">
        <f>IF(WW11&gt;0,WW11,"")</f>
        <v>13.17</v>
      </c>
      <c r="XL11" s="11">
        <f>IF(SUM(WT11:WW11)-WX11&gt;0,SUM(WT11:WW11)-WX11,"")</f>
        <v>45.17</v>
      </c>
      <c r="XM11" s="11">
        <f>IF(XA11&gt;0,XA11,"")</f>
        <v>10.15</v>
      </c>
      <c r="XN11" s="11">
        <f>IF(XB11&gt;0,XB11,"")</f>
        <v>10.1175</v>
      </c>
      <c r="XO11" s="11">
        <f>IF(SUM(WY11:XB11)-XC11&gt;0,SUM(WY11:XB11)-XC11,"")</f>
        <v>35.067500000000003</v>
      </c>
      <c r="XP11" s="11">
        <f>IF(MAX(XL11,XO11)&gt;0,MAX(XL11,XO11),"")</f>
        <v>45.17</v>
      </c>
      <c r="XQ11" s="11">
        <f>IF(XF11&gt;0,XF11,"")</f>
        <v>15.95</v>
      </c>
      <c r="XR11" s="11">
        <f>IF(XG11&gt;0,XG11,"")</f>
        <v>16.672499999999999</v>
      </c>
      <c r="XS11" s="11">
        <f>IF(SUM(XD11:XG11)-XH11&gt;0,SUM(XD11:XG11)-XH11,"")</f>
        <v>57.697499999999998</v>
      </c>
      <c r="XT11" s="11">
        <f>IF(SUM(XP11,XS11)&gt;0,SUM(XP11,XS11),"")</f>
        <v>102.86750000000001</v>
      </c>
    </row>
    <row r="12" spans="1:644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141</v>
      </c>
      <c r="C12" s="4" t="s">
        <v>6</v>
      </c>
      <c r="D12" s="4">
        <v>2005</v>
      </c>
      <c r="E12" s="9">
        <f>SUM(J12:V12)+SUM(J12:T12)*0.0000001+SUM(J12)*0.0000000000001</f>
        <v>225.13002233900525</v>
      </c>
      <c r="F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G12" s="3" t="str">
        <f>IF(OR(AND(AQ12&gt;=AY$33,AQ12&lt;&gt;"",AN12=""),AND(AT12&gt;=AY$33,AT12&lt;&gt;"",AN12=""),AND(AX12&gt;=AY$33,AX12&lt;&gt;"",AN12=""),AND(BR12&gt;=BZ$33,BR12&lt;&gt;"",BO12=""),AND(BU12&gt;=BZ$33,BU12&lt;&gt;"",BO12=""),AND(BY12&gt;=BZ$33,BY12&lt;&gt;"",BO12=""),AND(CS12&gt;=DA$33,CS12&lt;&gt;"",CP12=""),AND(CV12&gt;=DA$33,CV12&lt;&gt;"",CP12=""),AND(CZ12&gt;=DA$33,CZ12&lt;&gt;"",CP12=""),AND(DZ12&gt;=EK$33,DZ12&lt;&gt;""),AND(EC12&gt;=EK$33,EC12&lt;&gt;""),AND(EG12&gt;=EK$33,EG12&lt;&gt;""),AND(EJ12&gt;=EK$33,EJ12&lt;&gt;""),AND(FH12&gt;=FS$33,FH12&lt;&gt;""),AND(FK12&gt;=FS$33,FK12&lt;&gt;""),AND(FO12&gt;=FS$33,FO12&lt;&gt;""),AND(FR12&gt;=FS$33,FR12&lt;&gt;""),AND(GP12&gt;=HA$33,GP12&lt;&gt;""),AND(GS12&gt;=HA$33,GS12&lt;&gt;""),AND(GW12&gt;=HA$33,GW12&lt;&gt;""),AND(GZ12&gt;=HA$33,GZ12&lt;&gt;""),AND(HX12&gt;=II$33,HX12&lt;&gt;""),AND(IA12&gt;=II$33,IA12&lt;&gt;""),AND(IE12&gt;=II$33,IE12&lt;&gt;""),AND(IH12&gt;=II$33,IH12&lt;&gt;""),AND(JF12&gt;=JQ$33,JF12&lt;&gt;""),AND(JI12&gt;=JQ$33,JI12&lt;&gt;""),AND(JM12&gt;=JQ$33,JM12&lt;&gt;""),AND(JP12&gt;=JQ$33,JP12&lt;&gt;""),AND(KN12&gt;=KY$33,KN12&lt;&gt;""),AND(KQ12&gt;=KY$33,KQ12&lt;&gt;""),AND(KU12&gt;=KY$33,KU12&lt;&gt;""),AND(KX12&gt;=KY$33,KX12&lt;&gt;""),AND(LV12&gt;=MG$33,LV12&lt;&gt;""),AND(LY12&gt;=MG$33,LY12&lt;&gt;""),AND(MC12&gt;=MG$33,MC12&lt;&gt;""),AND(MF12&gt;=MG$33,MF12&lt;&gt;""),AND(ND12&gt;=NO$33,ND12&lt;&gt;""),AND(NG12&gt;=NO$33,NG12&lt;&gt;""),AND(NK12&gt;=NO$33,NK12&lt;&gt;""),AND(NN12&gt;=NO$33,NN12&lt;&gt;""),AND(OL12&gt;=OW$33,OL12&lt;&gt;""),AND(OO12&gt;=OW$33,OO12&lt;&gt;""),AND(OS12&gt;=OW$33,OS12&lt;&gt;""),AND(OV12&gt;=OW$33,OV12&lt;&gt;""),AND(PT12&gt;=QE$33,PT12&lt;&gt;""),AND(PW12&gt;=QE$33,PW12&lt;&gt;""),AND(QA12&gt;=QE$33,QA12&lt;&gt;""),AND(QD12&gt;=QE$33,QD12&lt;&gt;""),AND(RB12&gt;=RM$33,RB12&lt;&gt;""),AND(RE12&gt;=RM$33,RE12&lt;&gt;""),AND(RI12&gt;=RM$33,RI12&lt;&gt;""),AND(RL12&gt;=RM$33,RL12&lt;&gt;""),AND(SJ12&gt;=SU$33,SJ12&lt;&gt;""),AND(SM12&gt;=SU$33,SM12&lt;&gt;""),AND(SQ12&gt;=SU$33,SQ12&lt;&gt;""),AND(ST12&gt;=SU$33,ST12&lt;&gt;""),AND(TR12&gt;=UC$33,TR12&lt;&gt;""),AND(TU12&gt;=UC$33,TU12&lt;&gt;""),AND(TY12&gt;=UC$33,TYY12&lt;&gt;""),AND(UB12&gt;=UC$33,UB12&lt;&gt;""),AND(UZ12&gt;=VK$33,UZ12&lt;&gt;""),AND(VC12&gt;=VK$33,VC12&lt;&gt;""),AND(VG12&gt;=VK$33,VG12&lt;&gt;""),AND(VJ12&gt;=VK$33,VJ12&lt;&gt;""),AND(WH12&gt;=WS$33,WH12&lt;&gt;""),AND(WK12&gt;=WS$33,WK12&lt;&gt;""),AND(WO12&gt;=WS$33,WO12&lt;&gt;""),AND(WR12&gt;=WS$33,WR12&lt;&gt;"")),"P","")</f>
        <v/>
      </c>
      <c r="H12" s="36" t="str">
        <f>IF(AND(G12="P",F12=""),"No DD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$356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Merit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Excellence",IF(I12="P","Worlds Team",IF(F12="P","National Team","")))))</f>
        <v/>
      </c>
      <c r="I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J12" s="8">
        <f>IF(COUNT(AQ12,AT12,BR12,BU12,CS12,CV12)&gt;0,LARGE((AQ12,AT12,BR12,BU12,CS12,CV12),1),0)</f>
        <v>52.489999999999995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52.05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50.17</v>
      </c>
      <c r="O12" s="8" t="str">
        <f>IF(N12="","",IF(OR(N12=CS12,N12=CV12),$CA$1,IF(OR(N12=BR12,N12=BU12),$AZ$1,IF(OR(N12=AQ12,N12=AT12),$Y$1,""))))</f>
        <v>2025 3rd Domestic Trial</v>
      </c>
      <c r="P12" s="8">
        <f>IF(MAX(AX12,BY12,CZ12)&gt;0,MAX(AX12,BY12,CZ12),0)</f>
        <v>53.38000000000001</v>
      </c>
      <c r="Q12" s="8" t="str">
        <f>IF(P12="","",IF(P12=CZ12,$CA$1,IF(P12=BY12,$AZ$1,IF(P12=AX12,$Y$1,""))))</f>
        <v>2025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15.3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Coimbra Gym Fest (July 6)</v>
      </c>
      <c r="T12" s="8">
        <f>MAX(IF(AND(AO12&lt;&gt;"",AO12&gt;=$AY$29),AP12,0),IF(AND(AR12&lt;&gt;"",AR12&gt;=$AY$29),AS12,0),IF(AND(AV12&lt;&gt;"",AV12&gt;=$AY$29),AW12,0),IF(AND(BP12&lt;&gt;"",BP12&gt;=$BZ$29),BQ12,0),IF(AND(BS12&lt;&gt;"",BS12&gt;=$BZ$29),BT12,0),IF(AND(BW12&lt;&gt;"",BW12&gt;=$BZ$29),BX12,0),IF(AND(CQ12&lt;&gt;"",CQ12&gt;=$DA$29),CR12,0),IF(AND(CT12&lt;&gt;"",CT12&gt;=$DA$29),CU12,0),IF(AND(CX12&lt;&gt;"",CX12&gt;=$DA$29),CY12,0),IF(AND(DX12&lt;&gt;"",DX12&gt;=$EK$29),DY12,0),IF(AND(EA12&lt;&gt;"",EA12&gt;=$EK$29),EB12,0),IF(AND(EE12&lt;&gt;"",EE12&gt;=$EK$29),EF12,0),IF(AND(EH12&lt;&gt;"",EH12&gt;=$EK$29),EI12,0),IF(AND(FF12&lt;&gt;"",FF12&gt;=$FS$29),FG12,0),IF(AND(FI12&lt;&gt;"",FI12&gt;=$FS$29),FJ12,0),IF(AND(FM12&lt;&gt;"",FM12&gt;=$FS$29),FN12,0),IF(AND(FP12&lt;&gt;"",FP12&gt;=$FS$29),FQ12,0),IF(AND(GN12&lt;&gt;"",GN12&gt;=$HA$29),GO12,0),IF(AND(GQ12&lt;&gt;"",GQ12&gt;=$HA$29),GR12,0),IF(AND(GU12&lt;&gt;"",GU12&gt;=$HA$29),GV12,0),IF(AND(GX12&lt;&gt;"",GX12&gt;=$HA$29),GY12,0),IF(AND(HV12&lt;&gt;"",HV12&gt;=$II$29),HW12,0),IF(AND(HY12&lt;&gt;"",HY12&gt;=$II$29),HZ12,0),IF(AND(IC12&lt;&gt;"",IC12&gt;=$II$29),ID12,0),IF(AND(IF12&lt;&gt;"",IF12&gt;=$II$29),IG12,0),IF(AND(JD12&lt;&gt;"",JD12&gt;=$JQ$29),JE12,0),IF(AND(JG12&lt;&gt;"",JG12&gt;=$JQ$29),JH12,0),IF(AND(JK12&lt;&gt;"",JK12&gt;=$JQ$29),JL12,0),IF(AND(JN12&lt;&gt;"",JN12&gt;=$JQ$29),JO12,0),IF(AND(KL12&lt;&gt;"",KL12&gt;=$KY$29),KM12,0),IF(AND(KO12&lt;&gt;"",KO12&gt;=$KY$29),KP12,0),IF(AND(KS12&lt;&gt;"",KS12&gt;=$KY$29),KT12,0),IF(AND(KV12&lt;&gt;"",KV12&gt;=$KY$29),KW12,0),IF(AND(LT12&lt;&gt;"",LT12&gt;=$MG$29),LU12,0),IF(AND(LW12&lt;&gt;"",LW12&gt;=$MG$29),LX12,0),IF(AND(MA12&lt;&gt;"",MA12&gt;=$MG$29),MB12,0),IF(AND(MD12&lt;&gt;"",MD12&gt;=$MG$29),ME12,0),IF(AND(NB12&lt;&gt;"",NB12&gt;=$NO$29),NC12,0),IF(AND(NE12&lt;&gt;"",NE12&gt;=$NO$29),NF12,0),IF(AND(NI12&lt;&gt;"",NI12&gt;=$NO$29),NJ12,0),IF(AND(NL12&lt;&gt;"",NL12&gt;=$NO$29),NM12,0),IF(AND(OJ12&lt;&gt;"",OJ12&gt;=$OW$29),OK12,0),IF(AND(OM12&lt;&gt;"",OM12&gt;=$OW$29),ON12,0),IF(AND(OQ12&lt;&gt;"",OQ12&gt;=$OW$29),OR12,0),IF(AND(OT12&lt;&gt;"",OT12&gt;=$OW$29),OU12,0),IF(AND(PR12&lt;&gt;"",PR12&gt;=$QE$29),PS12,0),IF(AND(PU12&lt;&gt;"",PU12&gt;=$QE$29),PV12,0),IF(AND(PY12&lt;&gt;"",PY12&gt;=$QE$29),PZ12,0),IF(AND(QB12&lt;&gt;"",QB12&gt;=$QE$29),QC12,0),IF(AND(QZ12&lt;&gt;"",QZ12&gt;=$RM$29),RA12,0),IF(AND(RC12&lt;&gt;"",RC12&gt;=$RM$29),RD12,0),IF(AND(RG12&lt;&gt;"",RG12&gt;=$RM$29),RH12,0),IF(AND(RJ12&lt;&gt;"",RJ12&gt;=$RM$29),RK12,0),IF(AND(SH12&lt;&gt;"",SH12&gt;=$SU$29),SI12,0),IF(AND(SK12&lt;&gt;"",SK12&gt;=$SU$29),SL12,0),IF(AND(SO12&lt;&gt;"",SO12&gt;=$SU$29),SP12,0),IF(AND(SR12&lt;&gt;"",SR12&gt;=$SU$29),SS12,0),IF(AND(TP12&lt;&gt;"",TP12&gt;=$UC$29),TQ12,0),IF(AND(TS12&lt;&gt;"",TS12&gt;=$UC$29),TT12,0),IF(AND(TW12&lt;&gt;"",TW12&gt;=$UC$29),TX12,0),IF(AND(TZ12&lt;&gt;"",TZ12&gt;=$UC$29),UA12,0),IF(AND(UX12&lt;&gt;"",UX12&gt;=$VK$29),UY12,0),IF(AND(VA12&lt;&gt;"",VA12&gt;=$VK$29),VB12,0),IF(AND(VE12&lt;&gt;"",VE12&gt;=$VK$29),VF12,0),IF(AND(VH12&lt;&gt;"",VH12&gt;=$VK$29),VI12,0),IF(AND(WF12&lt;&gt;"",WF12&gt;=$WS$29),WG12,0),IF(AND(WI12&lt;&gt;"",WI12&gt;=$WS$29),WJ12,0),IF(AND(WM12&lt;&gt;"",WM12&gt;=$WS$29),WN12,0),IF(AND(WP12&lt;&gt;"",WP12&gt;=$WS$29)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1.740000000000002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11.8</v>
      </c>
      <c r="Z12" s="22">
        <v>9.6</v>
      </c>
      <c r="AA12" s="22">
        <v>14.9</v>
      </c>
      <c r="AB12" s="22">
        <v>15.75</v>
      </c>
      <c r="AC12" s="22">
        <v>0</v>
      </c>
      <c r="AD12" s="22">
        <v>2.7</v>
      </c>
      <c r="AE12" s="22">
        <v>1.8</v>
      </c>
      <c r="AF12" s="22">
        <v>3.3</v>
      </c>
      <c r="AG12" s="22">
        <v>3.33</v>
      </c>
      <c r="AH12" s="22">
        <v>0</v>
      </c>
      <c r="AI12" s="22">
        <v>12.3</v>
      </c>
      <c r="AJ12" s="22">
        <v>8.4</v>
      </c>
      <c r="AK12" s="22">
        <v>13.2</v>
      </c>
      <c r="AL12" s="22">
        <v>14.33</v>
      </c>
      <c r="AM12" s="22">
        <v>0</v>
      </c>
      <c r="AN12" s="27"/>
      <c r="AO12" s="38">
        <f>IF(AA12&gt;0,AA12,"")</f>
        <v>14.9</v>
      </c>
      <c r="AP12" s="38">
        <f>IF(AB12&gt;0,AB12,"")</f>
        <v>15.75</v>
      </c>
      <c r="AQ12" s="40">
        <f>IF(SUM(Y12:AB12)-AC12&gt;0,SUM(Y12:AB12)-AC12,"")</f>
        <v>52.05</v>
      </c>
      <c r="AR12" s="40">
        <f>IF(AF12&gt;0,AF12,"")</f>
        <v>3.3</v>
      </c>
      <c r="AS12" s="40">
        <f>IF(AG12&gt;0,AG12,"")</f>
        <v>3.33</v>
      </c>
      <c r="AT12" s="40">
        <f>IF(SUM(AD12:AG12)-AH12&gt;0,SUM(AD12:AG12)-AH12,"")</f>
        <v>11.129999999999999</v>
      </c>
      <c r="AU12" s="40">
        <f>IF(AQ12="","",MAX(AQ12,AT12))</f>
        <v>52.05</v>
      </c>
      <c r="AV12" s="40">
        <f>IF(AK12&gt;0,AK12,"")</f>
        <v>13.2</v>
      </c>
      <c r="AW12" s="40">
        <f>IF(AL12&gt;0,AL12,"")</f>
        <v>14.33</v>
      </c>
      <c r="AX12" s="40">
        <f>IF(SUM(AI12:AL12)-AM12&gt;0,SUM(AI12:AL12)-AM12,"")</f>
        <v>48.230000000000004</v>
      </c>
      <c r="AY12" s="40">
        <f>IF(SUM(AU12,AX12)&gt;0,SUM(AU12,AX12),"")</f>
        <v>100.28</v>
      </c>
      <c r="AZ12" s="26">
        <v>10.1</v>
      </c>
      <c r="BA12" s="26">
        <v>7.7</v>
      </c>
      <c r="BB12" s="26">
        <v>12.6</v>
      </c>
      <c r="BC12" s="26">
        <v>13.81</v>
      </c>
      <c r="BD12" s="26">
        <v>0</v>
      </c>
      <c r="BE12" s="26">
        <v>13.1</v>
      </c>
      <c r="BF12" s="26">
        <v>9</v>
      </c>
      <c r="BG12" s="26">
        <v>14.7</v>
      </c>
      <c r="BH12" s="26">
        <v>15.69</v>
      </c>
      <c r="BI12" s="26">
        <v>0</v>
      </c>
      <c r="BJ12" s="26">
        <v>14.4</v>
      </c>
      <c r="BK12" s="26">
        <v>8.8000000000000007</v>
      </c>
      <c r="BL12" s="26">
        <v>14.7</v>
      </c>
      <c r="BM12" s="26">
        <v>15.48</v>
      </c>
      <c r="BN12" s="26">
        <v>0</v>
      </c>
      <c r="BO12" s="28"/>
      <c r="BP12" s="39">
        <f>IF(BB12&gt;0,BB12,"")</f>
        <v>12.6</v>
      </c>
      <c r="BQ12" s="39">
        <f>IF(BC12&gt;0,BC12,"")</f>
        <v>13.81</v>
      </c>
      <c r="BR12" s="11">
        <f>IF(SUM(AZ12:BC12)-BD12&gt;0,SUM(AZ12:BC12)-BD12,"")</f>
        <v>44.21</v>
      </c>
      <c r="BS12" s="11">
        <f>IF(BG12&gt;0,BG12,"")</f>
        <v>14.7</v>
      </c>
      <c r="BT12" s="11">
        <f>IF(BH12&gt;0,BH12,"")</f>
        <v>15.69</v>
      </c>
      <c r="BU12" s="11">
        <f>IF(SUM(BE12:BH12)-BI12&gt;0,SUM(BE12:BH12)-BI12,"")</f>
        <v>52.489999999999995</v>
      </c>
      <c r="BV12" s="11">
        <f>IF(BR12="","",MAX(BR12,BU12))</f>
        <v>52.489999999999995</v>
      </c>
      <c r="BW12" s="11">
        <f>IF(BL12&gt;0,BL12,"")</f>
        <v>14.7</v>
      </c>
      <c r="BX12" s="11">
        <f>IF(BM12&gt;0,BM12,"")</f>
        <v>15.48</v>
      </c>
      <c r="BY12" s="11">
        <f>IF(SUM(BJ12:BM12)-BN12&gt;0,SUM(BJ12:BM12)-BN12,"")</f>
        <v>53.38000000000001</v>
      </c>
      <c r="BZ12" s="11">
        <f>IF(SUM(BV12,BY12)&gt;0,SUM(BV12,BY12),"")</f>
        <v>105.87</v>
      </c>
      <c r="CA12" s="22">
        <v>11.3</v>
      </c>
      <c r="CB12" s="22">
        <v>9.4</v>
      </c>
      <c r="CC12" s="22">
        <v>14.4</v>
      </c>
      <c r="CD12" s="22">
        <v>15.17</v>
      </c>
      <c r="CE12" s="22">
        <v>0.1</v>
      </c>
      <c r="CF12" s="22">
        <v>1.4</v>
      </c>
      <c r="CG12" s="22">
        <v>1</v>
      </c>
      <c r="CH12" s="22">
        <v>2</v>
      </c>
      <c r="CI12" s="22">
        <v>1.67</v>
      </c>
      <c r="CJ12" s="22">
        <v>0</v>
      </c>
      <c r="CK12" s="22">
        <v>13</v>
      </c>
      <c r="CL12" s="22">
        <v>9</v>
      </c>
      <c r="CM12" s="22">
        <v>14.3</v>
      </c>
      <c r="CN12" s="22">
        <v>14.86</v>
      </c>
      <c r="CO12" s="22">
        <v>0.2</v>
      </c>
      <c r="CP12" s="27"/>
      <c r="CQ12" s="38">
        <f>IF(CC12&gt;0,CC12,"")</f>
        <v>14.4</v>
      </c>
      <c r="CR12" s="38">
        <f>IF(CD12&gt;0,CD12,"")</f>
        <v>15.17</v>
      </c>
      <c r="CS12" s="40">
        <f>IF(SUM(CA12:CD12)-CE12&gt;0,SUM(CA12:CD12)-CE12,"")</f>
        <v>50.17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6.07</v>
      </c>
      <c r="CW12" s="40">
        <f>IF(CS12="","",MAX(CS12,CV12))</f>
        <v>50.17</v>
      </c>
      <c r="CX12" s="40">
        <f>IF(CM12&gt;0,CM12,"")</f>
        <v>14.3</v>
      </c>
      <c r="CY12" s="40">
        <f>IF(CN12&gt;0,CN12,"")</f>
        <v>14.86</v>
      </c>
      <c r="CZ12" s="40">
        <f>IF(SUM(CK12:CN12)-CO12&gt;0,SUM(CK12:CN12)-CO12,"")</f>
        <v>50.959999999999994</v>
      </c>
      <c r="DA12" s="40">
        <f>IF(SUM(CW12,CZ12)&gt;0,SUM(CW12,CZ12),"")</f>
        <v>101.13</v>
      </c>
      <c r="DB12" s="51">
        <f>IF(MAX(ED12,FL12,GT12,IB12,JJ12,KR12,LZ12,NH12,OP12,PX12,RF12,SN12,TV12,VD12,WL12)-IF(N12="",0,N12)&gt;0.001,MAX(ED12,FL12,GT12,IB12,JJ12,KR12,LZ12,NH12,OP12,PX12,RF12,SN12,TV12,VD12,WL12)-IF(N12="",0,N12),"")</f>
        <v>1.740000000000002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11.3</v>
      </c>
      <c r="HC12" s="18">
        <v>8.8000000000000007</v>
      </c>
      <c r="HD12" s="18">
        <v>14.7</v>
      </c>
      <c r="HE12" s="18">
        <v>15.45</v>
      </c>
      <c r="HF12" s="18">
        <v>0</v>
      </c>
      <c r="HG12" s="18">
        <v>11.9</v>
      </c>
      <c r="HH12" s="18">
        <v>9.1999999999999993</v>
      </c>
      <c r="HI12" s="18">
        <v>15.3</v>
      </c>
      <c r="HJ12" s="18">
        <v>15.51</v>
      </c>
      <c r="HK12" s="18">
        <v>0</v>
      </c>
      <c r="HL12" s="18">
        <v>6.4</v>
      </c>
      <c r="HM12" s="18">
        <v>4.4000000000000004</v>
      </c>
      <c r="HN12" s="18">
        <v>8</v>
      </c>
      <c r="HO12" s="18">
        <v>8.09</v>
      </c>
      <c r="HP12" s="18">
        <v>0.2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15.45</v>
      </c>
      <c r="HX12" s="11">
        <f>IF(SUM(HB12:HE12)-HF12&gt;0,SUM(HB12:HE12)-HF12,"")</f>
        <v>50.25</v>
      </c>
      <c r="HY12" s="11">
        <f>IF(HI12&gt;0,HI12,"")</f>
        <v>15.3</v>
      </c>
      <c r="HZ12" s="11">
        <f>IF(HJ12&gt;0,HJ12,"")</f>
        <v>15.51</v>
      </c>
      <c r="IA12" s="11">
        <f>IF(SUM(HG12:HJ12)-HK12&gt;0,SUM(HG12:HJ12)-HK12,"")</f>
        <v>51.910000000000004</v>
      </c>
      <c r="IB12" s="11">
        <f>IF(MAX(HX12,IA12)&gt;0,MAX(HX12,IA12),"")</f>
        <v>51.910000000000004</v>
      </c>
      <c r="IC12" s="11">
        <f>IF(HN12&gt;0,HN12,"")</f>
        <v>8</v>
      </c>
      <c r="ID12" s="11">
        <f>IF(HO12&gt;0,HO12,"")</f>
        <v>8.09</v>
      </c>
      <c r="IE12" s="11">
        <f>IF(SUM(HL12:HO12)-HP12&gt;0,SUM(HL12:HO12)-HP12,"")</f>
        <v>26.69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78.600000000000009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8.5500000000000007</v>
      </c>
      <c r="WV12" s="26">
        <f>IF($CP12="P",CC12,(CC12+BB12)/2)</f>
        <v>13.5</v>
      </c>
      <c r="WW12" s="26">
        <f>IF($CP12="P",CD12,(CD12+BC12)/2)</f>
        <v>14.49</v>
      </c>
      <c r="WX12" s="26">
        <f>IF($CP12="P",CE12,(CE12+BD12)/2)</f>
        <v>0.05</v>
      </c>
      <c r="WY12" s="26">
        <f>IF($CP12="P",CF12,(CF12+BE12)/2)</f>
        <v>7.25</v>
      </c>
      <c r="WZ12" s="26">
        <f>IF($CP12="P",CG12,(CG12+BF12)/2)</f>
        <v>5</v>
      </c>
      <c r="XA12" s="26">
        <f>IF($CP12="P",CH12,(CH12+BG12)/2)</f>
        <v>8.35</v>
      </c>
      <c r="XB12" s="26">
        <f>IF($CP12="P",CI12,(CI12+BH12)/2)</f>
        <v>8.68</v>
      </c>
      <c r="XC12" s="26">
        <f>IF($CP12="P",CJ12,(CJ12+BI12)/2)</f>
        <v>0</v>
      </c>
      <c r="XD12" s="26">
        <f>IF($CP12="P",CK12,(CK12+BJ12)/2)</f>
        <v>13.7</v>
      </c>
      <c r="XE12" s="26">
        <f>IF($CP12="P",CL12,(CL12+BK12)/2)</f>
        <v>8.9</v>
      </c>
      <c r="XF12" s="26">
        <f>IF($CP12="P",CM12,(CM12+BL12)/2)</f>
        <v>14.5</v>
      </c>
      <c r="XG12" s="26">
        <f>IF($CP12="P",CN12,(CN12+BM12)/2)</f>
        <v>15.17</v>
      </c>
      <c r="XH12" s="26">
        <f>IF($CP12="P",CO12,(CO12+BN12)/2)</f>
        <v>0.1</v>
      </c>
      <c r="XI12" s="28" t="s">
        <v>53</v>
      </c>
      <c r="XJ12" s="11">
        <f>IF(WV12&gt;0,WV12,"")</f>
        <v>13.5</v>
      </c>
      <c r="XK12" s="11">
        <f>IF(WW12&gt;0,WW12,"")</f>
        <v>14.49</v>
      </c>
      <c r="XL12" s="11">
        <f>IF(SUM(WT12:WW12)-WX12&gt;0,SUM(WT12:WW12)-WX12,"")</f>
        <v>47.190000000000005</v>
      </c>
      <c r="XM12" s="11">
        <f>IF(XA12&gt;0,XA12,"")</f>
        <v>8.35</v>
      </c>
      <c r="XN12" s="11">
        <f>IF(XB12&gt;0,XB12,"")</f>
        <v>8.68</v>
      </c>
      <c r="XO12" s="11">
        <f>IF(SUM(WY12:XB12)-XC12&gt;0,SUM(WY12:XB12)-XC12,"")</f>
        <v>29.28</v>
      </c>
      <c r="XP12" s="11">
        <f>IF(MAX(XL12,XO12)&gt;0,MAX(XL12,XO12),"")</f>
        <v>47.190000000000005</v>
      </c>
      <c r="XQ12" s="11">
        <f>IF(XF12&gt;0,XF12,"")</f>
        <v>14.5</v>
      </c>
      <c r="XR12" s="11">
        <f>IF(XG12&gt;0,XG12,"")</f>
        <v>15.17</v>
      </c>
      <c r="XS12" s="11">
        <f>IF(SUM(XD12:XG12)-XH12&gt;0,SUM(XD12:XG12)-XH12,"")</f>
        <v>52.17</v>
      </c>
      <c r="XT12" s="11">
        <f>IF(SUM(XP12,XS12)&gt;0,SUM(XP12,XS12),"")</f>
        <v>99.360000000000014</v>
      </c>
    </row>
    <row r="13" spans="1:644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3</v>
      </c>
      <c r="D13" s="4">
        <v>2005</v>
      </c>
      <c r="E13" s="9">
        <f>SUM(J13:V13)+SUM(J13:T13)*0.0000001+SUM(J13)*0.0000000000001</f>
        <v>219.75002150100514</v>
      </c>
      <c r="F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G13" s="3" t="str">
        <f>IF(OR(AND(AQ13&gt;=AY$33,AQ13&lt;&gt;"",AN13=""),AND(AT13&gt;=AY$33,AT13&lt;&gt;"",AN13=""),AND(AX13&gt;=AY$33,AX13&lt;&gt;"",AN13=""),AND(BR13&gt;=BZ$33,BR13&lt;&gt;"",BO13=""),AND(BU13&gt;=BZ$33,BU13&lt;&gt;"",BO13=""),AND(BY13&gt;=BZ$33,BY13&lt;&gt;"",BO13=""),AND(CS13&gt;=DA$33,CS13&lt;&gt;"",CP13=""),AND(CV13&gt;=DA$33,CV13&lt;&gt;"",CP13=""),AND(CZ13&gt;=DA$33,CZ13&lt;&gt;"",CP13=""),AND(DZ13&gt;=EK$33,DZ13&lt;&gt;""),AND(EC13&gt;=EK$33,EC13&lt;&gt;""),AND(EG13&gt;=EK$33,EG13&lt;&gt;""),AND(EJ13&gt;=EK$33,EJ13&lt;&gt;""),AND(FH13&gt;=FS$33,FH13&lt;&gt;""),AND(FK13&gt;=FS$33,FK13&lt;&gt;""),AND(FO13&gt;=FS$33,FO13&lt;&gt;""),AND(FR13&gt;=FS$33,FR13&lt;&gt;""),AND(GP13&gt;=HA$33,GP13&lt;&gt;""),AND(GS13&gt;=HA$33,GS13&lt;&gt;""),AND(GW13&gt;=HA$33,GW13&lt;&gt;""),AND(GZ13&gt;=HA$33,GZ13&lt;&gt;""),AND(HX13&gt;=II$33,HX13&lt;&gt;""),AND(IA13&gt;=II$33,IA13&lt;&gt;""),AND(IE13&gt;=II$33,IE13&lt;&gt;""),AND(IH13&gt;=II$33,IH13&lt;&gt;""),AND(JF13&gt;=JQ$33,JF13&lt;&gt;""),AND(JI13&gt;=JQ$33,JI13&lt;&gt;""),AND(JM13&gt;=JQ$33,JM13&lt;&gt;""),AND(JP13&gt;=JQ$33,JP13&lt;&gt;""),AND(KN13&gt;=KY$33,KN13&lt;&gt;""),AND(KQ13&gt;=KY$33,KQ13&lt;&gt;""),AND(KU13&gt;=KY$33,KU13&lt;&gt;""),AND(KX13&gt;=KY$33,KX13&lt;&gt;""),AND(LV13&gt;=MG$33,LV13&lt;&gt;""),AND(LY13&gt;=MG$33,LY13&lt;&gt;""),AND(MC13&gt;=MG$33,MC13&lt;&gt;""),AND(MF13&gt;=MG$33,MF13&lt;&gt;""),AND(ND13&gt;=NO$33,ND13&lt;&gt;""),AND(NG13&gt;=NO$33,NG13&lt;&gt;""),AND(NK13&gt;=NO$33,NK13&lt;&gt;""),AND(NN13&gt;=NO$33,NN13&lt;&gt;""),AND(OL13&gt;=OW$33,OL13&lt;&gt;""),AND(OO13&gt;=OW$33,OO13&lt;&gt;""),AND(OS13&gt;=OW$33,OS13&lt;&gt;""),AND(OV13&gt;=OW$33,OV13&lt;&gt;""),AND(PT13&gt;=QE$33,PT13&lt;&gt;""),AND(PW13&gt;=QE$33,PW13&lt;&gt;""),AND(QA13&gt;=QE$33,QA13&lt;&gt;""),AND(QD13&gt;=QE$33,QD13&lt;&gt;""),AND(RB13&gt;=RM$33,RB13&lt;&gt;""),AND(RE13&gt;=RM$33,RE13&lt;&gt;""),AND(RI13&gt;=RM$33,RI13&lt;&gt;""),AND(RL13&gt;=RM$33,RL13&lt;&gt;""),AND(SJ13&gt;=SU$33,SJ13&lt;&gt;""),AND(SM13&gt;=SU$33,SM13&lt;&gt;""),AND(SQ13&gt;=SU$33,SQ13&lt;&gt;""),AND(ST13&gt;=SU$33,ST13&lt;&gt;""),AND(TR13&gt;=UC$33,TR13&lt;&gt;""),AND(TU13&gt;=UC$33,TU13&lt;&gt;""),AND(TY13&gt;=UC$33,TYY13&lt;&gt;""),AND(UB13&gt;=UC$33,UB13&lt;&gt;""),AND(UZ13&gt;=VK$33,UZ13&lt;&gt;""),AND(VC13&gt;=VK$33,VC13&lt;&gt;""),AND(VG13&gt;=VK$33,VG13&lt;&gt;""),AND(VJ13&gt;=VK$33,VJ13&lt;&gt;""),AND(WH13&gt;=WS$33,WH13&lt;&gt;""),AND(WK13&gt;=WS$33,WK13&lt;&gt;""),AND(WO13&gt;=WS$33,WO13&lt;&gt;""),AND(WR13&gt;=WS$33,WR13&lt;&gt;"")),"P","")</f>
        <v/>
      </c>
      <c r="H13" s="36" t="str">
        <f>IF(AND(G13="P",F13=""),"No DD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$356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Merit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Excellence",IF(I13="P","Worlds Team",IF(F13="P","National Team","")))))</f>
        <v/>
      </c>
      <c r="I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J13" s="8">
        <f>IF(COUNT(AQ13,AT13,BR13,BU13,CS13,CV13)&gt;0,LARGE((AQ13,AT13,BR13,BU13,CS13,CV13),1),0)</f>
        <v>51.749999999999993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51.01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47.57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50.58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$29),AP13,0),IF(AND(AR13&lt;&gt;"",AR13&gt;=$AY$29),AS13,0),IF(AND(AV13&lt;&gt;"",AV13&gt;=$AY$29),AW13,0),IF(AND(BP13&lt;&gt;"",BP13&gt;=$BZ$29),BQ13,0),IF(AND(BS13&lt;&gt;"",BS13&gt;=$BZ$29),BT13,0),IF(AND(BW13&lt;&gt;"",BW13&gt;=$BZ$29),BX13,0),IF(AND(CQ13&lt;&gt;"",CQ13&gt;=$DA$29),CR13,0),IF(AND(CT13&lt;&gt;"",CT13&gt;=$DA$29),CU13,0),IF(AND(CX13&lt;&gt;"",CX13&gt;=$DA$29),CY13,0),IF(AND(DX13&lt;&gt;"",DX13&gt;=$EK$29),DY13,0),IF(AND(EA13&lt;&gt;"",EA13&gt;=$EK$29),EB13,0),IF(AND(EE13&lt;&gt;"",EE13&gt;=$EK$29),EF13,0),IF(AND(EH13&lt;&gt;"",EH13&gt;=$EK$29),EI13,0),IF(AND(FF13&lt;&gt;"",FF13&gt;=$FS$29),FG13,0),IF(AND(FI13&lt;&gt;"",FI13&gt;=$FS$29),FJ13,0),IF(AND(FM13&lt;&gt;"",FM13&gt;=$FS$29),FN13,0),IF(AND(FP13&lt;&gt;"",FP13&gt;=$FS$29),FQ13,0),IF(AND(GN13&lt;&gt;"",GN13&gt;=$HA$29),GO13,0),IF(AND(GQ13&lt;&gt;"",GQ13&gt;=$HA$29),GR13,0),IF(AND(GU13&lt;&gt;"",GU13&gt;=$HA$29),GV13,0),IF(AND(GX13&lt;&gt;"",GX13&gt;=$HA$29),GY13,0),IF(AND(HV13&lt;&gt;"",HV13&gt;=$II$29),HW13,0),IF(AND(HY13&lt;&gt;"",HY13&gt;=$II$29),HZ13,0),IF(AND(IC13&lt;&gt;"",IC13&gt;=$II$29),ID13,0),IF(AND(IF13&lt;&gt;"",IF13&gt;=$II$29),IG13,0),IF(AND(JD13&lt;&gt;"",JD13&gt;=$JQ$29),JE13,0),IF(AND(JG13&lt;&gt;"",JG13&gt;=$JQ$29),JH13,0),IF(AND(JK13&lt;&gt;"",JK13&gt;=$JQ$29),JL13,0),IF(AND(JN13&lt;&gt;"",JN13&gt;=$JQ$29),JO13,0),IF(AND(KL13&lt;&gt;"",KL13&gt;=$KY$29),KM13,0),IF(AND(KO13&lt;&gt;"",KO13&gt;=$KY$29),KP13,0),IF(AND(KS13&lt;&gt;"",KS13&gt;=$KY$29),KT13,0),IF(AND(KV13&lt;&gt;"",KV13&gt;=$KY$29),KW13,0),IF(AND(LT13&lt;&gt;"",LT13&gt;=$MG$29),LU13,0),IF(AND(LW13&lt;&gt;"",LW13&gt;=$MG$29),LX13,0),IF(AND(MA13&lt;&gt;"",MA13&gt;=$MG$29),MB13,0),IF(AND(MD13&lt;&gt;"",MD13&gt;=$MG$29),ME13,0),IF(AND(NB13&lt;&gt;"",NB13&gt;=$NO$29),NC13,0),IF(AND(NE13&lt;&gt;"",NE13&gt;=$NO$29),NF13,0),IF(AND(NI13&lt;&gt;"",NI13&gt;=$NO$29),NJ13,0),IF(AND(NL13&lt;&gt;"",NL13&gt;=$NO$29),NM13,0),IF(AND(OJ13&lt;&gt;"",OJ13&gt;=$OW$29),OK13,0),IF(AND(OM13&lt;&gt;"",OM13&gt;=$OW$29),ON13,0),IF(AND(OQ13&lt;&gt;"",OQ13&gt;=$OW$29),OR13,0),IF(AND(OT13&lt;&gt;"",OT13&gt;=$OW$29),OU13,0),IF(AND(PR13&lt;&gt;"",PR13&gt;=$QE$29),PS13,0),IF(AND(PU13&lt;&gt;"",PU13&gt;=$QE$29),PV13,0),IF(AND(PY13&lt;&gt;"",PY13&gt;=$QE$29),PZ13,0),IF(AND(QB13&lt;&gt;"",QB13&gt;=$QE$29),QC13,0),IF(AND(QZ13&lt;&gt;"",QZ13&gt;=$RM$29),RA13,0),IF(AND(RC13&lt;&gt;"",RC13&gt;=$RM$29),RD13,0),IF(AND(RG13&lt;&gt;"",RG13&gt;=$RM$29),RH13,0),IF(AND(RJ13&lt;&gt;"",RJ13&gt;=$RM$29),RK13,0),IF(AND(SH13&lt;&gt;"",SH13&gt;=$SU$29),SI13,0),IF(AND(SK13&lt;&gt;"",SK13&gt;=$SU$29),SL13,0),IF(AND(SO13&lt;&gt;"",SO13&gt;=$SU$29),SP13,0),IF(AND(SR13&lt;&gt;"",SR13&gt;=$SU$29),SS13,0),IF(AND(TP13&lt;&gt;"",TP13&gt;=$UC$29),TQ13,0),IF(AND(TS13&lt;&gt;"",TS13&gt;=$UC$29),TT13,0),IF(AND(TW13&lt;&gt;"",TW13&gt;=$UC$29),TX13,0),IF(AND(TZ13&lt;&gt;"",TZ13&gt;=$UC$29),UA13,0),IF(AND(UX13&lt;&gt;"",UX13&gt;=$VK$29),UY13,0),IF(AND(VA13&lt;&gt;"",VA13&gt;=$VK$29),VB13,0),IF(AND(VE13&lt;&gt;"",VE13&gt;=$VK$29),VF13,0),IF(AND(VH13&lt;&gt;"",VH13&gt;=$VK$29),VI13,0),IF(AND(WF13&lt;&gt;"",WF13&gt;=$WS$29),WG13,0),IF(AND(WI13&lt;&gt;"",WI13&gt;=$WS$29),WJ13,0),IF(AND(WM13&lt;&gt;"",WM13&gt;=$WS$29),WN13,0),IF(AND(WP13&lt;&gt;"",WP13&gt;=$WS$29)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4.740000000000002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13.1</v>
      </c>
      <c r="Z13" s="22">
        <v>9</v>
      </c>
      <c r="AA13" s="22">
        <v>12.5</v>
      </c>
      <c r="AB13" s="22">
        <v>15.37</v>
      </c>
      <c r="AC13" s="22">
        <v>2.4</v>
      </c>
      <c r="AD13" s="22">
        <v>14</v>
      </c>
      <c r="AE13" s="22">
        <v>8.9</v>
      </c>
      <c r="AF13" s="22">
        <v>13.9</v>
      </c>
      <c r="AG13" s="22">
        <v>15.55</v>
      </c>
      <c r="AH13" s="22">
        <v>0.6</v>
      </c>
      <c r="AI13" s="22">
        <v>1.6</v>
      </c>
      <c r="AJ13" s="22">
        <v>1</v>
      </c>
      <c r="AK13" s="22">
        <v>2</v>
      </c>
      <c r="AL13" s="22">
        <v>1.72</v>
      </c>
      <c r="AM13" s="22">
        <v>0</v>
      </c>
      <c r="AN13" s="27"/>
      <c r="AO13" s="38">
        <f>IF(AA13&gt;0,AA13,"")</f>
        <v>12.5</v>
      </c>
      <c r="AP13" s="38">
        <f>IF(AB13&gt;0,AB13,"")</f>
        <v>15.37</v>
      </c>
      <c r="AQ13" s="40">
        <f>IF(SUM(Y13:AB13)-AC13&gt;0,SUM(Y13:AB13)-AC13,"")</f>
        <v>47.57</v>
      </c>
      <c r="AR13" s="40">
        <f>IF(AF13&gt;0,AF13,"")</f>
        <v>13.9</v>
      </c>
      <c r="AS13" s="40">
        <f>IF(AG13&gt;0,AG13,"")</f>
        <v>15.55</v>
      </c>
      <c r="AT13" s="40">
        <f>IF(SUM(AD13:AG13)-AH13&gt;0,SUM(AD13:AG13)-AH13,"")</f>
        <v>51.749999999999993</v>
      </c>
      <c r="AU13" s="40">
        <f>IF(AQ13="","",MAX(AQ13,AT13))</f>
        <v>51.749999999999993</v>
      </c>
      <c r="AV13" s="40">
        <f>IF(AK13&gt;0,AK13,"")</f>
        <v>2</v>
      </c>
      <c r="AW13" s="40">
        <f>IF(AL13&gt;0,AL13,"")</f>
        <v>1.72</v>
      </c>
      <c r="AX13" s="40">
        <f>IF(SUM(AI13:AL13)-AM13&gt;0,SUM(AI13:AL13)-AM13,"")</f>
        <v>6.3199999999999994</v>
      </c>
      <c r="AY13" s="40">
        <f>IF(SUM(AU13,AX13)&gt;0,SUM(AU13,AX13),"")</f>
        <v>58.069999999999993</v>
      </c>
      <c r="AZ13" s="26">
        <v>12.8</v>
      </c>
      <c r="BA13" s="26">
        <v>9.1</v>
      </c>
      <c r="BB13" s="26">
        <v>14.1</v>
      </c>
      <c r="BC13" s="26">
        <v>15.41</v>
      </c>
      <c r="BD13" s="26">
        <v>0.4</v>
      </c>
      <c r="BE13" s="26">
        <v>12.3</v>
      </c>
      <c r="BF13" s="26">
        <v>9.5</v>
      </c>
      <c r="BG13" s="26">
        <v>11.1</v>
      </c>
      <c r="BH13" s="26">
        <v>15.73</v>
      </c>
      <c r="BI13" s="26">
        <v>3.4</v>
      </c>
      <c r="BJ13" s="26">
        <v>14.3</v>
      </c>
      <c r="BK13" s="26">
        <v>9</v>
      </c>
      <c r="BL13" s="26">
        <v>13.1</v>
      </c>
      <c r="BM13" s="26">
        <v>15.58</v>
      </c>
      <c r="BN13" s="26">
        <v>1.4</v>
      </c>
      <c r="BO13" s="28"/>
      <c r="BP13" s="39">
        <f>IF(BB13&gt;0,BB13,"")</f>
        <v>14.1</v>
      </c>
      <c r="BQ13" s="39">
        <f>IF(BC13&gt;0,BC13,"")</f>
        <v>15.41</v>
      </c>
      <c r="BR13" s="11">
        <f>IF(SUM(AZ13:BC13)-BD13&gt;0,SUM(AZ13:BC13)-BD13,"")</f>
        <v>51.01</v>
      </c>
      <c r="BS13" s="11">
        <f>IF(BG13&gt;0,BG13,"")</f>
        <v>11.1</v>
      </c>
      <c r="BT13" s="11">
        <f>IF(BH13&gt;0,BH13,"")</f>
        <v>15.73</v>
      </c>
      <c r="BU13" s="11">
        <f>IF(SUM(BE13:BH13)-BI13&gt;0,SUM(BE13:BH13)-BI13,"")</f>
        <v>45.23</v>
      </c>
      <c r="BV13" s="11">
        <f>IF(BR13="","",MAX(BR13,BU13))</f>
        <v>51.01</v>
      </c>
      <c r="BW13" s="11">
        <f>IF(BL13&gt;0,BL13,"")</f>
        <v>13.1</v>
      </c>
      <c r="BX13" s="11">
        <f>IF(BM13&gt;0,BM13,"")</f>
        <v>15.58</v>
      </c>
      <c r="BY13" s="11">
        <f>IF(SUM(BJ13:BM13)-BN13&gt;0,SUM(BJ13:BM13)-BN13,"")</f>
        <v>50.58</v>
      </c>
      <c r="BZ13" s="11">
        <f>IF(SUM(BV13,BY13)&gt;0,SUM(BV13,BY13),"")</f>
        <v>101.59</v>
      </c>
      <c r="CA13" s="22">
        <v>12</v>
      </c>
      <c r="CB13" s="22">
        <v>9.4</v>
      </c>
      <c r="CC13" s="22">
        <v>11.7</v>
      </c>
      <c r="CD13" s="22">
        <v>16.170000000000002</v>
      </c>
      <c r="CE13" s="22">
        <v>4</v>
      </c>
      <c r="CF13" s="22">
        <v>5.6</v>
      </c>
      <c r="CG13" s="22">
        <v>3.8</v>
      </c>
      <c r="CH13" s="22">
        <v>6.3</v>
      </c>
      <c r="CI13" s="22">
        <v>6.78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11.7</v>
      </c>
      <c r="CR13" s="38">
        <f>IF(CD13&gt;0,CD13,"")</f>
        <v>16.170000000000002</v>
      </c>
      <c r="CS13" s="40">
        <f>IF(SUM(CA13:CD13)-CE13&gt;0,SUM(CA13:CD13)-CE13,"")</f>
        <v>45.269999999999996</v>
      </c>
      <c r="CT13" s="40">
        <f>IF(CH13&gt;0,CH13,"")</f>
        <v>6.3</v>
      </c>
      <c r="CU13" s="40">
        <f>IF(CI13&gt;0,CI13,"")</f>
        <v>6.78</v>
      </c>
      <c r="CV13" s="40">
        <f>IF(SUM(CF13:CI13)-CJ13&gt;0,SUM(CF13:CI13)-CJ13,"")</f>
        <v>22.48</v>
      </c>
      <c r="CW13" s="40">
        <f>IF(CS13="","",MAX(CS13,CV13))</f>
        <v>45.269999999999996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45.269999999999996</v>
      </c>
      <c r="DB13" s="51">
        <f>IF(MAX(ED13,FL13,GT13,IB13,JJ13,KR13,LZ13,NH13,OP13,PX13,RF13,SN13,TV13,VD13,WL13)-IF(N13="",0,N13)&gt;0.001,MAX(ED13,FL13,GT13,IB13,JJ13,KR13,LZ13,NH13,OP13,PX13,RF13,SN13,TV13,VD13,WL13)-IF(N13="",0,N13),"")</f>
        <v>4.740000000000002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1.6299999999999955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12.4</v>
      </c>
      <c r="WU13" s="26">
        <f>IF($CP13="P",CB13,(CB13+BA13)/2)</f>
        <v>9.25</v>
      </c>
      <c r="WV13" s="26">
        <f>IF($CP13="P",CC13,(CC13+BB13)/2)</f>
        <v>12.899999999999999</v>
      </c>
      <c r="WW13" s="26">
        <f>IF($CP13="P",CD13,(CD13+BC13)/2)</f>
        <v>15.790000000000001</v>
      </c>
      <c r="WX13" s="26">
        <f>IF($CP13="P",CE13,(CE13+BD13)/2)</f>
        <v>2.2000000000000002</v>
      </c>
      <c r="WY13" s="26">
        <f>IF($CP13="P",CF13,(CF13+BE13)/2)</f>
        <v>8.9499999999999993</v>
      </c>
      <c r="WZ13" s="26">
        <f>IF($CP13="P",CG13,(CG13+BF13)/2)</f>
        <v>6.65</v>
      </c>
      <c r="XA13" s="26">
        <f>IF($CP13="P",CH13,(CH13+BG13)/2)</f>
        <v>8.6999999999999993</v>
      </c>
      <c r="XB13" s="26">
        <f>IF($CP13="P",CI13,(CI13+BH13)/2)</f>
        <v>11.255000000000001</v>
      </c>
      <c r="XC13" s="26">
        <f>IF($CP13="P",CJ13,(CJ13+BI13)/2)</f>
        <v>1.7</v>
      </c>
      <c r="XD13" s="26">
        <f>IF($CP13="P",CK13,(CK13+BJ13)/2)</f>
        <v>7.15</v>
      </c>
      <c r="XE13" s="26">
        <f>IF($CP13="P",CL13,(CL13+BK13)/2)</f>
        <v>4.5</v>
      </c>
      <c r="XF13" s="26">
        <f>IF($CP13="P",CM13,(CM13+BL13)/2)</f>
        <v>6.55</v>
      </c>
      <c r="XG13" s="26">
        <f>IF($CP13="P",CN13,(CN13+BM13)/2)</f>
        <v>7.79</v>
      </c>
      <c r="XH13" s="26">
        <f>IF($CP13="P",CO13,(CO13+BN13)/2)</f>
        <v>0.7</v>
      </c>
      <c r="XI13" s="28" t="s">
        <v>53</v>
      </c>
      <c r="XJ13" s="11">
        <f>IF(WV13&gt;0,WV13,"")</f>
        <v>12.899999999999999</v>
      </c>
      <c r="XK13" s="11">
        <f>IF(WW13&gt;0,WW13,"")</f>
        <v>15.790000000000001</v>
      </c>
      <c r="XL13" s="11">
        <f>IF(SUM(WT13:WW13)-WX13&gt;0,SUM(WT13:WW13)-WX13,"")</f>
        <v>48.139999999999993</v>
      </c>
      <c r="XM13" s="11">
        <f>IF(XA13&gt;0,XA13,"")</f>
        <v>8.6999999999999993</v>
      </c>
      <c r="XN13" s="11">
        <f>IF(XB13&gt;0,XB13,"")</f>
        <v>11.255000000000001</v>
      </c>
      <c r="XO13" s="11">
        <f>IF(SUM(WY13:XB13)-XC13&gt;0,SUM(WY13:XB13)-XC13,"")</f>
        <v>33.854999999999997</v>
      </c>
      <c r="XP13" s="11">
        <f>IF(MAX(XL13,XO13)&gt;0,MAX(XL13,XO13),"")</f>
        <v>48.139999999999993</v>
      </c>
      <c r="XQ13" s="11">
        <f>IF(XF13&gt;0,XF13,"")</f>
        <v>6.55</v>
      </c>
      <c r="XR13" s="11">
        <f>IF(XG13&gt;0,XG13,"")</f>
        <v>7.79</v>
      </c>
      <c r="XS13" s="11">
        <f>IF(SUM(XD13:XG13)-XH13&gt;0,SUM(XD13:XG13)-XH13,"")</f>
        <v>25.29</v>
      </c>
      <c r="XT13" s="11">
        <f>IF(SUM(XP13,XS13)&gt;0,SUM(XP13,XS13),"")</f>
        <v>73.429999999999993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196</v>
      </c>
      <c r="C14" s="4" t="s">
        <v>3</v>
      </c>
      <c r="D14" s="4">
        <v>2007</v>
      </c>
      <c r="E14" s="9">
        <f>SUM(J14:V14)+SUM(J14:T14)*0.0000001+SUM(J14)*0.0000000000001</f>
        <v>219.05002190500525</v>
      </c>
      <c r="F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G14" s="3" t="str">
        <f>IF(OR(AND(AQ14&gt;=AY$33,AQ14&lt;&gt;"",AN14=""),AND(AT14&gt;=AY$33,AT14&lt;&gt;"",AN14=""),AND(AX14&gt;=AY$33,AX14&lt;&gt;"",AN14=""),AND(BR14&gt;=BZ$33,BR14&lt;&gt;"",BO14=""),AND(BU14&gt;=BZ$33,BU14&lt;&gt;"",BO14=""),AND(BY14&gt;=BZ$33,BY14&lt;&gt;"",BO14=""),AND(CS14&gt;=DA$33,CS14&lt;&gt;"",CP14=""),AND(CV14&gt;=DA$33,CV14&lt;&gt;"",CP14=""),AND(CZ14&gt;=DA$33,CZ14&lt;&gt;"",CP14=""),AND(DZ14&gt;=EK$33,DZ14&lt;&gt;""),AND(EC14&gt;=EK$33,EC14&lt;&gt;""),AND(EG14&gt;=EK$33,EG14&lt;&gt;""),AND(EJ14&gt;=EK$33,EJ14&lt;&gt;""),AND(FH14&gt;=FS$33,FH14&lt;&gt;""),AND(FK14&gt;=FS$33,FK14&lt;&gt;""),AND(FO14&gt;=FS$33,FO14&lt;&gt;""),AND(FR14&gt;=FS$33,FR14&lt;&gt;""),AND(GP14&gt;=HA$33,GP14&lt;&gt;""),AND(GS14&gt;=HA$33,GS14&lt;&gt;""),AND(GW14&gt;=HA$33,GW14&lt;&gt;""),AND(GZ14&gt;=HA$33,GZ14&lt;&gt;""),AND(HX14&gt;=II$33,HX14&lt;&gt;""),AND(IA14&gt;=II$33,IA14&lt;&gt;""),AND(IE14&gt;=II$33,IE14&lt;&gt;""),AND(IH14&gt;=II$33,IH14&lt;&gt;""),AND(JF14&gt;=JQ$33,JF14&lt;&gt;""),AND(JI14&gt;=JQ$33,JI14&lt;&gt;""),AND(JM14&gt;=JQ$33,JM14&lt;&gt;""),AND(JP14&gt;=JQ$33,JP14&lt;&gt;""),AND(KN14&gt;=KY$33,KN14&lt;&gt;""),AND(KQ14&gt;=KY$33,KQ14&lt;&gt;""),AND(KU14&gt;=KY$33,KU14&lt;&gt;""),AND(KX14&gt;=KY$33,KX14&lt;&gt;""),AND(LV14&gt;=MG$33,LV14&lt;&gt;""),AND(LY14&gt;=MG$33,LY14&lt;&gt;""),AND(MC14&gt;=MG$33,MC14&lt;&gt;""),AND(MF14&gt;=MG$33,MF14&lt;&gt;""),AND(ND14&gt;=NO$33,ND14&lt;&gt;""),AND(NG14&gt;=NO$33,NG14&lt;&gt;""),AND(NK14&gt;=NO$33,NK14&lt;&gt;""),AND(NN14&gt;=NO$33,NN14&lt;&gt;""),AND(OL14&gt;=OW$33,OL14&lt;&gt;""),AND(OO14&gt;=OW$33,OO14&lt;&gt;""),AND(OS14&gt;=OW$33,OS14&lt;&gt;""),AND(OV14&gt;=OW$33,OV14&lt;&gt;""),AND(PT14&gt;=QE$33,PT14&lt;&gt;""),AND(PW14&gt;=QE$33,PW14&lt;&gt;""),AND(QA14&gt;=QE$33,QA14&lt;&gt;""),AND(QD14&gt;=QE$33,QD14&lt;&gt;""),AND(RB14&gt;=RM$33,RB14&lt;&gt;""),AND(RE14&gt;=RM$33,RE14&lt;&gt;""),AND(RI14&gt;=RM$33,RI14&lt;&gt;""),AND(RL14&gt;=RM$33,RL14&lt;&gt;""),AND(SJ14&gt;=SU$33,SJ14&lt;&gt;""),AND(SM14&gt;=SU$33,SM14&lt;&gt;""),AND(SQ14&gt;=SU$33,SQ14&lt;&gt;""),AND(ST14&gt;=SU$33,ST14&lt;&gt;""),AND(TR14&gt;=UC$33,TR14&lt;&gt;""),AND(TU14&gt;=UC$33,TU14&lt;&gt;""),AND(TY14&gt;=UC$33,TYY14&lt;&gt;""),AND(UB14&gt;=UC$33,UB14&lt;&gt;""),AND(UZ14&gt;=VK$33,UZ14&lt;&gt;""),AND(VC14&gt;=VK$33,VC14&lt;&gt;""),AND(VG14&gt;=VK$33,VG14&lt;&gt;""),AND(VJ14&gt;=VK$33,VJ14&lt;&gt;""),AND(WH14&gt;=WS$33,WH14&lt;&gt;""),AND(WK14&gt;=WS$33,WK14&lt;&gt;""),AND(WO14&gt;=WS$33,WO14&lt;&gt;""),AND(WR14&gt;=WS$33,WR14&lt;&gt;"")),"P","")</f>
        <v/>
      </c>
      <c r="H14" s="36" t="str">
        <f>IF(AND(G14="P",F14=""),"No DD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$356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Merit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Excellence",IF(I14="P","Worlds Team",IF(F14="P","National Team","")))))</f>
        <v/>
      </c>
      <c r="I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J14" s="8">
        <f>IF(COUNT(AQ14,AT14,BR14,BU14,CS14,CV14)&gt;0,LARGE((AQ14,AT14,BR14,BU14,CS14,CV14),1),0)</f>
        <v>52.31</v>
      </c>
      <c r="K14" s="8" t="str">
        <f>IF(J14="","",IF(OR(J14=CS14,J14=CV14),$CA$1,IF(OR(J14=BR14,J14=BU14),$AZ$1,IF(OR(J14=AQ14,J14=AT14),$Y$1,""))))</f>
        <v>2025 3rd Domestic Trial</v>
      </c>
      <c r="L14" s="8">
        <f>IF(COUNT(AQ14,AT14,BR14,BU14,CS14,CV14)&gt;1,LARGE((AQ14,AT14,BR14,BU14,CS14,CV14),2),0)</f>
        <v>50.37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46.53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$29),AP14,0),IF(AND(AR14&lt;&gt;"",AR14&gt;=$AY$29),AS14,0),IF(AND(AV14&lt;&gt;"",AV14&gt;=$AY$29),AW14,0),IF(AND(BP14&lt;&gt;"",BP14&gt;=$BZ$29),BQ14,0),IF(AND(BS14&lt;&gt;"",BS14&gt;=$BZ$29),BT14,0),IF(AND(BW14&lt;&gt;"",BW14&gt;=$BZ$29),BX14,0),IF(AND(CQ14&lt;&gt;"",CQ14&gt;=$DA$29),CR14,0),IF(AND(CT14&lt;&gt;"",CT14&gt;=$DA$29),CU14,0),IF(AND(CX14&lt;&gt;"",CX14&gt;=$DA$29),CY14,0),IF(AND(DX14&lt;&gt;"",DX14&gt;=$EK$29),DY14,0),IF(AND(EA14&lt;&gt;"",EA14&gt;=$EK$29),EB14,0),IF(AND(EE14&lt;&gt;"",EE14&gt;=$EK$29),EF14,0),IF(AND(EH14&lt;&gt;"",EH14&gt;=$EK$29),EI14,0),IF(AND(FF14&lt;&gt;"",FF14&gt;=$FS$29),FG14,0),IF(AND(FI14&lt;&gt;"",FI14&gt;=$FS$29),FJ14,0),IF(AND(FM14&lt;&gt;"",FM14&gt;=$FS$29),FN14,0),IF(AND(FP14&lt;&gt;"",FP14&gt;=$FS$29),FQ14,0),IF(AND(GN14&lt;&gt;"",GN14&gt;=$HA$29),GO14,0),IF(AND(GQ14&lt;&gt;"",GQ14&gt;=$HA$29),GR14,0),IF(AND(GU14&lt;&gt;"",GU14&gt;=$HA$29),GV14,0),IF(AND(GX14&lt;&gt;"",GX14&gt;=$HA$29),GY14,0),IF(AND(HV14&lt;&gt;"",HV14&gt;=$II$29),HW14,0),IF(AND(HY14&lt;&gt;"",HY14&gt;=$II$29),HZ14,0),IF(AND(IC14&lt;&gt;"",IC14&gt;=$II$29),ID14,0),IF(AND(IF14&lt;&gt;"",IF14&gt;=$II$29),IG14,0),IF(AND(JD14&lt;&gt;"",JD14&gt;=$JQ$29),JE14,0),IF(AND(JG14&lt;&gt;"",JG14&gt;=$JQ$29),JH14,0),IF(AND(JK14&lt;&gt;"",JK14&gt;=$JQ$29),JL14,0),IF(AND(JN14&lt;&gt;"",JN14&gt;=$JQ$29),JO14,0),IF(AND(KL14&lt;&gt;"",KL14&gt;=$KY$29),KM14,0),IF(AND(KO14&lt;&gt;"",KO14&gt;=$KY$29),KP14,0),IF(AND(KS14&lt;&gt;"",KS14&gt;=$KY$29),KT14,0),IF(AND(KV14&lt;&gt;"",KV14&gt;=$KY$29),KW14,0),IF(AND(LT14&lt;&gt;"",LT14&gt;=$MG$29),LU14,0),IF(AND(LW14&lt;&gt;"",LW14&gt;=$MG$29),LX14,0),IF(AND(MA14&lt;&gt;"",MA14&gt;=$MG$29),MB14,0),IF(AND(MD14&lt;&gt;"",MD14&gt;=$MG$29),ME14,0),IF(AND(NB14&lt;&gt;"",NB14&gt;=$NO$29),NC14,0),IF(AND(NE14&lt;&gt;"",NE14&gt;=$NO$29),NF14,0),IF(AND(NI14&lt;&gt;"",NI14&gt;=$NO$29),NJ14,0),IF(AND(NL14&lt;&gt;"",NL14&gt;=$NO$29),NM14,0),IF(AND(OJ14&lt;&gt;"",OJ14&gt;=$OW$29),OK14,0),IF(AND(OM14&lt;&gt;"",OM14&gt;=$OW$29),ON14,0),IF(AND(OQ14&lt;&gt;"",OQ14&gt;=$OW$29),OR14,0),IF(AND(OT14&lt;&gt;"",OT14&gt;=$OW$29),OU14,0),IF(AND(PR14&lt;&gt;"",PR14&gt;=$QE$29),PS14,0),IF(AND(PU14&lt;&gt;"",PU14&gt;=$QE$29),PV14,0),IF(AND(PY14&lt;&gt;"",PY14&gt;=$QE$29),PZ14,0),IF(AND(QB14&lt;&gt;"",QB14&gt;=$QE$29),QC14,0),IF(AND(QZ14&lt;&gt;"",QZ14&gt;=$RM$29),RA14,0),IF(AND(RC14&lt;&gt;"",RC14&gt;=$RM$29),RD14,0),IF(AND(RG14&lt;&gt;"",RG14&gt;=$RM$29),RH14,0),IF(AND(RJ14&lt;&gt;"",RJ14&gt;=$RM$29),RK14,0),IF(AND(SH14&lt;&gt;"",SH14&gt;=$SU$29),SI14,0),IF(AND(SK14&lt;&gt;"",SK14&gt;=$SU$29),SL14,0),IF(AND(SO14&lt;&gt;"",SO14&gt;=$SU$29),SP14,0),IF(AND(SR14&lt;&gt;"",SR14&gt;=$SU$29),SS14,0),IF(AND(TP14&lt;&gt;"",TP14&gt;=$UC$29),TQ14,0),IF(AND(TS14&lt;&gt;"",TS14&gt;=$UC$29),TT14,0),IF(AND(TW14&lt;&gt;"",TW14&gt;=$UC$29),TX14,0),IF(AND(TZ14&lt;&gt;"",TZ14&gt;=$UC$29),UA14,0),IF(AND(UX14&lt;&gt;"",UX14&gt;=$VK$29),UY14,0),IF(AND(VA14&lt;&gt;"",VA14&gt;=$VK$29),VB14,0),IF(AND(VE14&lt;&gt;"",VE14&gt;=$VK$29),VF14,0),IF(AND(VH14&lt;&gt;"",VH14&gt;=$VK$29),VI14,0),IF(AND(WF14&lt;&gt;"",WF14&gt;=$WS$29),WG14,0),IF(AND(WI14&lt;&gt;"",WI14&gt;=$WS$29),WJ14,0),IF(AND(WM14&lt;&gt;"",WM14&gt;=$WS$29),WN14,0),IF(AND(WP14&lt;&gt;"",WP14&gt;=$WS$29)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12.2</v>
      </c>
      <c r="Z14" s="22">
        <v>8.4</v>
      </c>
      <c r="AA14" s="22">
        <v>12.8</v>
      </c>
      <c r="AB14" s="22">
        <v>13.33</v>
      </c>
      <c r="AC14" s="22">
        <v>0.2</v>
      </c>
      <c r="AD14" s="22">
        <v>15.2</v>
      </c>
      <c r="AE14" s="22">
        <v>9.1999999999999993</v>
      </c>
      <c r="AF14" s="22">
        <v>12.6</v>
      </c>
      <c r="AG14" s="22">
        <v>15.27</v>
      </c>
      <c r="AH14" s="22">
        <v>1.9</v>
      </c>
      <c r="AI14" s="22">
        <v>15.3</v>
      </c>
      <c r="AJ14" s="22">
        <v>9.1</v>
      </c>
      <c r="AK14" s="22">
        <v>15.1</v>
      </c>
      <c r="AL14" s="22">
        <v>15.24</v>
      </c>
      <c r="AM14" s="22">
        <v>0</v>
      </c>
      <c r="AN14" s="27"/>
      <c r="AO14" s="38">
        <f>IF(AA14&gt;0,AA14,"")</f>
        <v>12.8</v>
      </c>
      <c r="AP14" s="38">
        <f>IF(AB14&gt;0,AB14,"")</f>
        <v>13.33</v>
      </c>
      <c r="AQ14" s="40">
        <f>IF(SUM(Y14:AB14)-AC14&gt;0,SUM(Y14:AB14)-AC14,"")</f>
        <v>46.53</v>
      </c>
      <c r="AR14" s="40">
        <f>IF(AF14&gt;0,AF14,"")</f>
        <v>12.6</v>
      </c>
      <c r="AS14" s="40">
        <f>IF(AG14&gt;0,AG14,"")</f>
        <v>15.27</v>
      </c>
      <c r="AT14" s="40">
        <f>IF(SUM(AD14:AG14)-AH14&gt;0,SUM(AD14:AG14)-AH14,"")</f>
        <v>50.37</v>
      </c>
      <c r="AU14" s="40">
        <f>IF(AQ14="","",MAX(AQ14,AT14))</f>
        <v>50.37</v>
      </c>
      <c r="AV14" s="40">
        <f>IF(AK14&gt;0,AK14,"")</f>
        <v>15.1</v>
      </c>
      <c r="AW14" s="40">
        <f>IF(AL14&gt;0,AL14,"")</f>
        <v>15.24</v>
      </c>
      <c r="AX14" s="40">
        <f>IF(SUM(AI14:AL14)-AM14&gt;0,SUM(AI14:AL14)-AM14,"")</f>
        <v>54.74</v>
      </c>
      <c r="AY14" s="40">
        <f>IF(SUM(AU14,AX14)&gt;0,SUM(AU14,AX14),"")</f>
        <v>105.11</v>
      </c>
      <c r="AZ14" s="26">
        <v>11.8</v>
      </c>
      <c r="BA14" s="26">
        <v>8.6999999999999993</v>
      </c>
      <c r="BB14" s="26">
        <v>10.5</v>
      </c>
      <c r="BC14" s="26">
        <v>15.53</v>
      </c>
      <c r="BD14" s="26">
        <v>4</v>
      </c>
      <c r="BE14" s="26">
        <v>10.4</v>
      </c>
      <c r="BF14" s="26">
        <v>8.4</v>
      </c>
      <c r="BG14" s="26">
        <v>9.6999999999999993</v>
      </c>
      <c r="BH14" s="26">
        <v>13.32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10.5</v>
      </c>
      <c r="BQ14" s="39">
        <f>IF(BC14&gt;0,BC14,"")</f>
        <v>15.53</v>
      </c>
      <c r="BR14" s="11">
        <f>IF(SUM(AZ14:BC14)-BD14&gt;0,SUM(AZ14:BC14)-BD14,"")</f>
        <v>42.53</v>
      </c>
      <c r="BS14" s="11">
        <f>IF(BG14&gt;0,BG14,"")</f>
        <v>9.6999999999999993</v>
      </c>
      <c r="BT14" s="11">
        <f>IF(BH14&gt;0,BH14,"")</f>
        <v>13.32</v>
      </c>
      <c r="BU14" s="11">
        <f>IF(SUM(BE14:BH14)-BI14&gt;0,SUM(BE14:BH14)-BI14,"")</f>
        <v>41.82</v>
      </c>
      <c r="BV14" s="11">
        <f>IF(BR14="","",MAX(BR14,BU14))</f>
        <v>42.53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42.53</v>
      </c>
      <c r="CA14" s="22">
        <v>15.4</v>
      </c>
      <c r="CB14" s="22">
        <v>9</v>
      </c>
      <c r="CC14" s="22">
        <v>13.1</v>
      </c>
      <c r="CD14" s="22">
        <v>16.21</v>
      </c>
      <c r="CE14" s="22">
        <v>1.4</v>
      </c>
      <c r="CF14" s="22">
        <v>1.5</v>
      </c>
      <c r="CG14" s="22">
        <v>1</v>
      </c>
      <c r="CH14" s="22">
        <v>1.7</v>
      </c>
      <c r="CI14" s="22">
        <v>0</v>
      </c>
      <c r="CJ14" s="22">
        <v>0</v>
      </c>
      <c r="CK14" s="22">
        <v>2.7</v>
      </c>
      <c r="CL14" s="22">
        <v>1.7</v>
      </c>
      <c r="CM14" s="22">
        <v>4</v>
      </c>
      <c r="CN14" s="22">
        <v>3.48</v>
      </c>
      <c r="CO14" s="22">
        <v>0</v>
      </c>
      <c r="CP14" s="27"/>
      <c r="CQ14" s="38">
        <f>IF(CC14&gt;0,CC14,"")</f>
        <v>13.1</v>
      </c>
      <c r="CR14" s="38">
        <f>IF(CD14&gt;0,CD14,"")</f>
        <v>16.21</v>
      </c>
      <c r="CS14" s="40">
        <f>IF(SUM(CA14:CD14)-CE14&gt;0,SUM(CA14:CD14)-CE14,"")</f>
        <v>52.31</v>
      </c>
      <c r="CT14" s="40">
        <f>IF(CH14&gt;0,CH14,"")</f>
        <v>1.7</v>
      </c>
      <c r="CU14" s="40" t="str">
        <f>IF(CI14&gt;0,CI14,"")</f>
        <v/>
      </c>
      <c r="CV14" s="40">
        <f>IF(SUM(CF14:CI14)-CJ14&gt;0,SUM(CF14:CI14)-CJ14,"")</f>
        <v>4.2</v>
      </c>
      <c r="CW14" s="40">
        <f>IF(CS14="","",MAX(CS14,CV14))</f>
        <v>52.31</v>
      </c>
      <c r="CX14" s="40">
        <f>IF(CM14&gt;0,CM14,"")</f>
        <v>4</v>
      </c>
      <c r="CY14" s="40">
        <f>IF(CN14&gt;0,CN14,"")</f>
        <v>3.48</v>
      </c>
      <c r="CZ14" s="40">
        <f>IF(SUM(CK14:CN14)-CO14&gt;0,SUM(CK14:CN14)-CO14,"")</f>
        <v>11.88</v>
      </c>
      <c r="DA14" s="40">
        <f>IF(SUM(CW14,CZ14)&gt;0,SUM(CW14,CZ14),"")</f>
        <v>64.19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>
        <v>1.5</v>
      </c>
      <c r="HC14" s="18">
        <v>1</v>
      </c>
      <c r="HD14" s="18">
        <v>2</v>
      </c>
      <c r="HE14" s="18">
        <v>1.65</v>
      </c>
      <c r="HF14" s="18">
        <v>0</v>
      </c>
      <c r="HG14" s="18">
        <v>2.4</v>
      </c>
      <c r="HH14" s="18">
        <v>1.6</v>
      </c>
      <c r="HI14" s="18">
        <v>3.5</v>
      </c>
      <c r="HJ14" s="18">
        <v>3.19</v>
      </c>
      <c r="HK14" s="18">
        <v>0</v>
      </c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>
        <f>IF(HD14&gt;0,HD14,"")</f>
        <v>2</v>
      </c>
      <c r="HW14" s="11">
        <f>IF(HE14&gt;0,HE14,"")</f>
        <v>1.65</v>
      </c>
      <c r="HX14" s="11">
        <f>IF(SUM(HB14:HE14)-HF14&gt;0,SUM(HB14:HE14)-HF14,"")</f>
        <v>6.15</v>
      </c>
      <c r="HY14" s="11">
        <f>IF(HI14&gt;0,HI14,"")</f>
        <v>3.5</v>
      </c>
      <c r="HZ14" s="11">
        <f>IF(HJ14&gt;0,HJ14,"")</f>
        <v>3.19</v>
      </c>
      <c r="IA14" s="11">
        <f>IF(SUM(HG14:HJ14)-HK14&gt;0,SUM(HG14:HJ14)-HK14,"")</f>
        <v>10.69</v>
      </c>
      <c r="IB14" s="11">
        <f>IF(MAX(HX14,IA14)&gt;0,MAX(HX14,IA14),"")</f>
        <v>10.69</v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>
        <f>IF(SUM(IB14,IE14,IH14)&gt;0,SUM(IB14,IE14,IH14),"")</f>
        <v>10.69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13.600000000000001</v>
      </c>
      <c r="WU14" s="26">
        <f>IF($CP14="P",CB14,(CB14+BA14)/2)</f>
        <v>8.85</v>
      </c>
      <c r="WV14" s="26">
        <f>IF($CP14="P",CC14,(CC14+BB14)/2)</f>
        <v>11.8</v>
      </c>
      <c r="WW14" s="26">
        <f>IF($CP14="P",CD14,(CD14+BC14)/2)</f>
        <v>15.870000000000001</v>
      </c>
      <c r="WX14" s="26">
        <f>IF($CP14="P",CE14,(CE14+BD14)/2)</f>
        <v>2.7</v>
      </c>
      <c r="WY14" s="26">
        <f>IF($CP14="P",CF14,(CF14+BE14)/2)</f>
        <v>5.95</v>
      </c>
      <c r="WZ14" s="26">
        <f>IF($CP14="P",CG14,(CG14+BF14)/2)</f>
        <v>4.7</v>
      </c>
      <c r="XA14" s="26">
        <f>IF($CP14="P",CH14,(CH14+BG14)/2)</f>
        <v>5.6999999999999993</v>
      </c>
      <c r="XB14" s="26">
        <f>IF($CP14="P",CI14,(CI14+BH14)/2)</f>
        <v>6.66</v>
      </c>
      <c r="XC14" s="26">
        <f>IF($CP14="P",CJ14,(CJ14+BI14)/2)</f>
        <v>0</v>
      </c>
      <c r="XD14" s="26">
        <f>IF($CP14="P",CK14,(CK14+BJ14)/2)</f>
        <v>1.35</v>
      </c>
      <c r="XE14" s="26">
        <f>IF($CP14="P",CL14,(CL14+BK14)/2)</f>
        <v>0.85</v>
      </c>
      <c r="XF14" s="26">
        <f>IF($CP14="P",CM14,(CM14+BL14)/2)</f>
        <v>2</v>
      </c>
      <c r="XG14" s="26">
        <f>IF($CP14="P",CN14,(CN14+BM14)/2)</f>
        <v>1.74</v>
      </c>
      <c r="XH14" s="26">
        <f>IF($CP14="P",CO14,(CO14+BN14)/2)</f>
        <v>0</v>
      </c>
      <c r="XI14" s="28" t="s">
        <v>53</v>
      </c>
      <c r="XJ14" s="11">
        <f>IF(WV14&gt;0,WV14,"")</f>
        <v>11.8</v>
      </c>
      <c r="XK14" s="11">
        <f>IF(WW14&gt;0,WW14,"")</f>
        <v>15.870000000000001</v>
      </c>
      <c r="XL14" s="11">
        <f>IF(SUM(WT14:WW14)-WX14&gt;0,SUM(WT14:WW14)-WX14,"")</f>
        <v>47.42</v>
      </c>
      <c r="XM14" s="11">
        <f>IF(XA14&gt;0,XA14,"")</f>
        <v>5.6999999999999993</v>
      </c>
      <c r="XN14" s="11">
        <f>IF(XB14&gt;0,XB14,"")</f>
        <v>6.66</v>
      </c>
      <c r="XO14" s="11">
        <f>IF(SUM(WY14:XB14)-XC14&gt;0,SUM(WY14:XB14)-XC14,"")</f>
        <v>23.01</v>
      </c>
      <c r="XP14" s="11">
        <f>IF(MAX(XL14,XO14)&gt;0,MAX(XL14,XO14),"")</f>
        <v>47.42</v>
      </c>
      <c r="XQ14" s="11">
        <f>IF(XF14&gt;0,XF14,"")</f>
        <v>2</v>
      </c>
      <c r="XR14" s="11">
        <f>IF(XG14&gt;0,XG14,"")</f>
        <v>1.74</v>
      </c>
      <c r="XS14" s="11">
        <f>IF(SUM(XD14:XG14)-XH14&gt;0,SUM(XD14:XG14)-XH14,"")</f>
        <v>5.94</v>
      </c>
      <c r="XT14" s="11">
        <f>IF(SUM(XP14,XS14)&gt;0,SUM(XP14,XS14),"")</f>
        <v>53.36</v>
      </c>
    </row>
    <row r="15" spans="1:644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72</v>
      </c>
      <c r="C15" s="4" t="s">
        <v>71</v>
      </c>
      <c r="D15" s="4">
        <v>2001</v>
      </c>
      <c r="E15" s="9">
        <f>SUM(J15:V15)+SUM(J15:T15)*0.0000001+SUM(J15)*0.0000000000001</f>
        <v>212.0250197630055</v>
      </c>
      <c r="F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G15" s="3" t="str">
        <f>IF(OR(AND(AQ15&gt;=AY$33,AQ15&lt;&gt;"",AN15=""),AND(AT15&gt;=AY$33,AT15&lt;&gt;"",AN15=""),AND(AX15&gt;=AY$33,AX15&lt;&gt;"",AN15=""),AND(BR15&gt;=BZ$33,BR15&lt;&gt;"",BO15=""),AND(BU15&gt;=BZ$33,BU15&lt;&gt;"",BO15=""),AND(BY15&gt;=BZ$33,BY15&lt;&gt;"",BO15=""),AND(CS15&gt;=DA$33,CS15&lt;&gt;"",CP15=""),AND(CV15&gt;=DA$33,CV15&lt;&gt;"",CP15=""),AND(CZ15&gt;=DA$33,CZ15&lt;&gt;"",CP15=""),AND(DZ15&gt;=EK$33,DZ15&lt;&gt;""),AND(EC15&gt;=EK$33,EC15&lt;&gt;""),AND(EG15&gt;=EK$33,EG15&lt;&gt;""),AND(EJ15&gt;=EK$33,EJ15&lt;&gt;""),AND(FH15&gt;=FS$33,FH15&lt;&gt;""),AND(FK15&gt;=FS$33,FK15&lt;&gt;""),AND(FO15&gt;=FS$33,FO15&lt;&gt;""),AND(FR15&gt;=FS$33,FR15&lt;&gt;""),AND(GP15&gt;=HA$33,GP15&lt;&gt;""),AND(GS15&gt;=HA$33,GS15&lt;&gt;""),AND(GW15&gt;=HA$33,GW15&lt;&gt;""),AND(GZ15&gt;=HA$33,GZ15&lt;&gt;""),AND(HX15&gt;=II$33,HX15&lt;&gt;""),AND(IA15&gt;=II$33,IA15&lt;&gt;""),AND(IE15&gt;=II$33,IE15&lt;&gt;""),AND(IH15&gt;=II$33,IH15&lt;&gt;""),AND(JF15&gt;=JQ$33,JF15&lt;&gt;""),AND(JI15&gt;=JQ$33,JI15&lt;&gt;""),AND(JM15&gt;=JQ$33,JM15&lt;&gt;""),AND(JP15&gt;=JQ$33,JP15&lt;&gt;""),AND(KN15&gt;=KY$33,KN15&lt;&gt;""),AND(KQ15&gt;=KY$33,KQ15&lt;&gt;""),AND(KU15&gt;=KY$33,KU15&lt;&gt;""),AND(KX15&gt;=KY$33,KX15&lt;&gt;""),AND(LV15&gt;=MG$33,LV15&lt;&gt;""),AND(LY15&gt;=MG$33,LY15&lt;&gt;""),AND(MC15&gt;=MG$33,MC15&lt;&gt;""),AND(MF15&gt;=MG$33,MF15&lt;&gt;""),AND(ND15&gt;=NO$33,ND15&lt;&gt;""),AND(NG15&gt;=NO$33,NG15&lt;&gt;""),AND(NK15&gt;=NO$33,NK15&lt;&gt;""),AND(NN15&gt;=NO$33,NN15&lt;&gt;""),AND(OL15&gt;=OW$33,OL15&lt;&gt;""),AND(OO15&gt;=OW$33,OO15&lt;&gt;""),AND(OS15&gt;=OW$33,OS15&lt;&gt;""),AND(OV15&gt;=OW$33,OV15&lt;&gt;""),AND(PT15&gt;=QE$33,PT15&lt;&gt;""),AND(PW15&gt;=QE$33,PW15&lt;&gt;""),AND(QA15&gt;=QE$33,QA15&lt;&gt;""),AND(QD15&gt;=QE$33,QD15&lt;&gt;""),AND(RB15&gt;=RM$33,RB15&lt;&gt;""),AND(RE15&gt;=RM$33,RE15&lt;&gt;""),AND(RI15&gt;=RM$33,RI15&lt;&gt;""),AND(RL15&gt;=RM$33,RL15&lt;&gt;""),AND(SJ15&gt;=SU$33,SJ15&lt;&gt;""),AND(SM15&gt;=SU$33,SM15&lt;&gt;""),AND(SQ15&gt;=SU$33,SQ15&lt;&gt;""),AND(ST15&gt;=SU$33,ST15&lt;&gt;""),AND(TR15&gt;=UC$33,TR15&lt;&gt;""),AND(TU15&gt;=UC$33,TU15&lt;&gt;""),AND(TY15&gt;=UC$33,TYY15&lt;&gt;""),AND(UB15&gt;=UC$33,UB15&lt;&gt;""),AND(UZ15&gt;=VK$33,UZ15&lt;&gt;""),AND(VC15&gt;=VK$33,VC15&lt;&gt;""),AND(VG15&gt;=VK$33,VG15&lt;&gt;""),AND(VJ15&gt;=VK$33,VJ15&lt;&gt;""),AND(WH15&gt;=WS$33,WH15&lt;&gt;""),AND(WK15&gt;=WS$33,WK15&lt;&gt;""),AND(WO15&gt;=WS$33,WO15&lt;&gt;""),AND(WR15&gt;=WS$33,WR15&lt;&gt;"")),"P","")</f>
        <v/>
      </c>
      <c r="H15" s="36" t="str">
        <f>IF(AND(G15="P",F15=""),"No DD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$356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Merit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Excellence",IF(I15="P","Worlds Team",IF(F15="P","National Team","")))))</f>
        <v/>
      </c>
      <c r="I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J15" s="8">
        <f>IF(COUNT(AQ15,AT15,BR15,BU15,CS15,CV15)&gt;0,LARGE((AQ15,AT15,BR15,BU15,CS15,CV15),1),0)</f>
        <v>54.72</v>
      </c>
      <c r="K15" s="8" t="str">
        <f>IF(J15="","",IF(OR(J15=CS15,J15=CV15),$CA$1,IF(OR(J15=BR15,J15=BU15),$AZ$1,IF(OR(J15=AQ15,J15=AT15),$Y$1,""))))</f>
        <v>2025 3rd Domestic Trial</v>
      </c>
      <c r="L15" s="8">
        <f>IF(COUNT(AQ15,AT15,BR15,BU15,CS15,CV15)&gt;1,LARGE((AQ15,AT15,BR15,BU15,CS15,CV15),2),0)</f>
        <v>50.87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IF(COUNT(AQ15,AT15,BR15,BU15,CS15,CV15)&gt;2,LARGE((AQ15,AT15,BR15,BU15,CS15,CV15),3),0)</f>
        <v>32.379999999999995</v>
      </c>
      <c r="O15" s="8" t="str">
        <f>IF(N15="","",IF(OR(N15=CS15,N15=CV15),$CA$1,IF(OR(N15=BR15,N15=BU15),$AZ$1,IF(OR(N15=AQ15,N15=AT15),$Y$1,""))))</f>
        <v>2025 3rd Domestic Trial</v>
      </c>
      <c r="P15" s="8">
        <f>IF(MAX(AX15,BY15,CZ15)&gt;0,MAX(AX15,BY15,CZ15),0)</f>
        <v>28.74</v>
      </c>
      <c r="Q15" s="8" t="str">
        <f>IF(P15="","",IF(P15=CZ15,$CA$1,IF(P15=BY15,$AZ$1,IF(P15=AX15,$Y$1,""))))</f>
        <v>2025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16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3rd Domestic Trial</v>
      </c>
      <c r="T15" s="8">
        <f>MAX(IF(AND(AO15&lt;&gt;"",AO15&gt;=$AY$29),AP15,0),IF(AND(AR15&lt;&gt;"",AR15&gt;=$AY$29),AS15,0),IF(AND(AV15&lt;&gt;"",AV15&gt;=$AY$29),AW15,0),IF(AND(BP15&lt;&gt;"",BP15&gt;=$BZ$29),BQ15,0),IF(AND(BS15&lt;&gt;"",BS15&gt;=$BZ$29),BT15,0),IF(AND(BW15&lt;&gt;"",BW15&gt;=$BZ$29),BX15,0),IF(AND(CQ15&lt;&gt;"",CQ15&gt;=$DA$29),CR15,0),IF(AND(CT15&lt;&gt;"",CT15&gt;=$DA$29),CU15,0),IF(AND(CX15&lt;&gt;"",CX15&gt;=$DA$29),CY15,0),IF(AND(DX15&lt;&gt;"",DX15&gt;=$EK$29),DY15,0),IF(AND(EA15&lt;&gt;"",EA15&gt;=$EK$29),EB15,0),IF(AND(EE15&lt;&gt;"",EE15&gt;=$EK$29),EF15,0),IF(AND(EH15&lt;&gt;"",EH15&gt;=$EK$29),EI15,0),IF(AND(FF15&lt;&gt;"",FF15&gt;=$FS$29),FG15,0),IF(AND(FI15&lt;&gt;"",FI15&gt;=$FS$29),FJ15,0),IF(AND(FM15&lt;&gt;"",FM15&gt;=$FS$29),FN15,0),IF(AND(FP15&lt;&gt;"",FP15&gt;=$FS$29),FQ15,0),IF(AND(GN15&lt;&gt;"",GN15&gt;=$HA$29),GO15,0),IF(AND(GQ15&lt;&gt;"",GQ15&gt;=$HA$29),GR15,0),IF(AND(GU15&lt;&gt;"",GU15&gt;=$HA$29),GV15,0),IF(AND(GX15&lt;&gt;"",GX15&gt;=$HA$29),GY15,0),IF(AND(HV15&lt;&gt;"",HV15&gt;=$II$29),HW15,0),IF(AND(HY15&lt;&gt;"",HY15&gt;=$II$29),HZ15,0),IF(AND(IC15&lt;&gt;"",IC15&gt;=$II$29),ID15,0),IF(AND(IF15&lt;&gt;"",IF15&gt;=$II$29),IG15,0),IF(AND(JD15&lt;&gt;"",JD15&gt;=$JQ$29),JE15,0),IF(AND(JG15&lt;&gt;"",JG15&gt;=$JQ$29),JH15,0),IF(AND(JK15&lt;&gt;"",JK15&gt;=$JQ$29),JL15,0),IF(AND(JN15&lt;&gt;"",JN15&gt;=$JQ$29),JO15,0),IF(AND(KL15&lt;&gt;"",KL15&gt;=$KY$29),KM15,0),IF(AND(KO15&lt;&gt;"",KO15&gt;=$KY$29),KP15,0),IF(AND(KS15&lt;&gt;"",KS15&gt;=$KY$29),KT15,0),IF(AND(KV15&lt;&gt;"",KV15&gt;=$KY$29),KW15,0),IF(AND(LT15&lt;&gt;"",LT15&gt;=$MG$29),LU15,0),IF(AND(LW15&lt;&gt;"",LW15&gt;=$MG$29),LX15,0),IF(AND(MA15&lt;&gt;"",MA15&gt;=$MG$29),MB15,0),IF(AND(MD15&lt;&gt;"",MD15&gt;=$MG$29),ME15,0),IF(AND(NB15&lt;&gt;"",NB15&gt;=$NO$29),NC15,0),IF(AND(NE15&lt;&gt;"",NE15&gt;=$NO$29),NF15,0),IF(AND(NI15&lt;&gt;"",NI15&gt;=$NO$29),NJ15,0),IF(AND(NL15&lt;&gt;"",NL15&gt;=$NO$29),NM15,0),IF(AND(OJ15&lt;&gt;"",OJ15&gt;=$OW$29),OK15,0),IF(AND(OM15&lt;&gt;"",OM15&gt;=$OW$29),ON15,0),IF(AND(OQ15&lt;&gt;"",OQ15&gt;=$OW$29),OR15,0),IF(AND(OT15&lt;&gt;"",OT15&gt;=$OW$29),OU15,0),IF(AND(PR15&lt;&gt;"",PR15&gt;=$QE$29),PS15,0),IF(AND(PU15&lt;&gt;"",PU15&gt;=$QE$29),PV15,0),IF(AND(PY15&lt;&gt;"",PY15&gt;=$QE$29),PZ15,0),IF(AND(QB15&lt;&gt;"",QB15&gt;=$QE$29),QC15,0),IF(AND(QZ15&lt;&gt;"",QZ15&gt;=$RM$29),RA15,0),IF(AND(RC15&lt;&gt;"",RC15&gt;=$RM$29),RD15,0),IF(AND(RG15&lt;&gt;"",RG15&gt;=$RM$29),RH15,0),IF(AND(RJ15&lt;&gt;"",RJ15&gt;=$RM$29),RK15,0),IF(AND(SH15&lt;&gt;"",SH15&gt;=$SU$29),SI15,0),IF(AND(SK15&lt;&gt;"",SK15&gt;=$SU$29),SL15,0),IF(AND(SO15&lt;&gt;"",SO15&gt;=$SU$29),SP15,0),IF(AND(SR15&lt;&gt;"",SR15&gt;=$SU$29),SS15,0),IF(AND(TP15&lt;&gt;"",TP15&gt;=$UC$29),TQ15,0),IF(AND(TS15&lt;&gt;"",TS15&gt;=$UC$29),TT15,0),IF(AND(TW15&lt;&gt;"",TW15&gt;=$UC$29),TX15,0),IF(AND(TZ15&lt;&gt;"",TZ15&gt;=$UC$29),UA15,0),IF(AND(UX15&lt;&gt;"",UX15&gt;=$VK$29),UY15,0),IF(AND(VA15&lt;&gt;"",VA15&gt;=$VK$29),VB15,0),IF(AND(VE15&lt;&gt;"",VE15&gt;=$VK$29),VF15,0),IF(AND(VH15&lt;&gt;"",VH15&gt;=$VK$29),VI15,0),IF(AND(WF15&lt;&gt;"",WF15&gt;=$WS$29),WG15,0),IF(AND(WI15&lt;&gt;"",WI15&gt;=$WS$29),WJ15,0),IF(AND(WM15&lt;&gt;"",WM15&gt;=$WS$29),WN15,0),IF(AND(WP15&lt;&gt;"",WP15&gt;=$WS$29),WQ15,0),0)</f>
        <v>14.92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>2025 3rd Domestic Trial</v>
      </c>
      <c r="V15" s="8">
        <f>IF(MAX(DB15,DC15)&gt;0,MAX(DB15,DC15),"")</f>
        <v>14.395000000000003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2025 Pan Am Championships (May 18)</v>
      </c>
      <c r="Y15" s="22">
        <v>3.2</v>
      </c>
      <c r="Z15" s="22">
        <v>1.6</v>
      </c>
      <c r="AA15" s="22">
        <v>3.3</v>
      </c>
      <c r="AB15" s="22">
        <v>3.24</v>
      </c>
      <c r="AC15" s="22">
        <v>0</v>
      </c>
      <c r="AD15" s="22">
        <v>8.1</v>
      </c>
      <c r="AE15" s="22">
        <v>5.3</v>
      </c>
      <c r="AF15" s="22">
        <v>7</v>
      </c>
      <c r="AG15" s="22">
        <v>8.89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3.3</v>
      </c>
      <c r="AP15" s="38">
        <f>IF(AB15&gt;0,AB15,"")</f>
        <v>3.24</v>
      </c>
      <c r="AQ15" s="40">
        <f>IF(SUM(Y15:AB15)-AC15&gt;0,SUM(Y15:AB15)-AC15,"")</f>
        <v>11.340000000000002</v>
      </c>
      <c r="AR15" s="40">
        <f>IF(AF15&gt;0,AF15,"")</f>
        <v>7</v>
      </c>
      <c r="AS15" s="40">
        <f>IF(AG15&gt;0,AG15,"")</f>
        <v>8.89</v>
      </c>
      <c r="AT15" s="40">
        <f>IF(SUM(AD15:AG15)-AH15&gt;0,SUM(AD15:AG15)-AH15,"")</f>
        <v>29.29</v>
      </c>
      <c r="AU15" s="40">
        <f>IF(AQ15="","",MAX(AQ15,AT15))</f>
        <v>29.29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29.29</v>
      </c>
      <c r="AZ15" s="26">
        <v>1.8</v>
      </c>
      <c r="BA15" s="26">
        <v>1</v>
      </c>
      <c r="BB15" s="26">
        <v>2</v>
      </c>
      <c r="BC15" s="26">
        <v>1.66</v>
      </c>
      <c r="BD15" s="26">
        <v>0</v>
      </c>
      <c r="BE15" s="26">
        <v>10.9</v>
      </c>
      <c r="BF15" s="26">
        <v>8.9</v>
      </c>
      <c r="BG15" s="26">
        <v>15.6</v>
      </c>
      <c r="BH15" s="26">
        <v>15.47</v>
      </c>
      <c r="BI15" s="26">
        <v>0</v>
      </c>
      <c r="BJ15" s="26">
        <v>3.2</v>
      </c>
      <c r="BK15" s="26">
        <v>2</v>
      </c>
      <c r="BL15" s="26">
        <v>4</v>
      </c>
      <c r="BM15" s="26">
        <v>3.29</v>
      </c>
      <c r="BN15" s="26">
        <v>0</v>
      </c>
      <c r="BO15" s="28"/>
      <c r="BP15" s="39">
        <f>IF(BB15&gt;0,BB15,"")</f>
        <v>2</v>
      </c>
      <c r="BQ15" s="39">
        <f>IF(BC15&gt;0,BC15,"")</f>
        <v>1.66</v>
      </c>
      <c r="BR15" s="11">
        <f>IF(SUM(AZ15:BC15)-BD15&gt;0,SUM(AZ15:BC15)-BD15,"")</f>
        <v>6.46</v>
      </c>
      <c r="BS15" s="11">
        <f>IF(BG15&gt;0,BG15,"")</f>
        <v>15.6</v>
      </c>
      <c r="BT15" s="11">
        <f>IF(BH15&gt;0,BH15,"")</f>
        <v>15.47</v>
      </c>
      <c r="BU15" s="11">
        <f>IF(SUM(BE15:BH15)-BI15&gt;0,SUM(BE15:BH15)-BI15,"")</f>
        <v>50.87</v>
      </c>
      <c r="BV15" s="11">
        <f>IF(BR15="","",MAX(BR15,BU15))</f>
        <v>50.87</v>
      </c>
      <c r="BW15" s="11">
        <f>IF(BL15&gt;0,BL15,"")</f>
        <v>4</v>
      </c>
      <c r="BX15" s="11">
        <f>IF(BM15&gt;0,BM15,"")</f>
        <v>3.29</v>
      </c>
      <c r="BY15" s="11">
        <f>IF(SUM(BJ15:BM15)-BN15&gt;0,SUM(BJ15:BM15)-BN15,"")</f>
        <v>12.489999999999998</v>
      </c>
      <c r="BZ15" s="11">
        <f>IF(SUM(BV15,BY15)&gt;0,SUM(BV15,BY15),"")</f>
        <v>63.36</v>
      </c>
      <c r="CA15" s="22">
        <v>15.2</v>
      </c>
      <c r="CB15" s="22">
        <v>8.6</v>
      </c>
      <c r="CC15" s="22">
        <v>16</v>
      </c>
      <c r="CD15" s="22">
        <v>14.92</v>
      </c>
      <c r="CE15" s="22">
        <v>0</v>
      </c>
      <c r="CF15" s="22">
        <v>8.1</v>
      </c>
      <c r="CG15" s="22">
        <v>5.5</v>
      </c>
      <c r="CH15" s="22">
        <v>9.6</v>
      </c>
      <c r="CI15" s="22">
        <v>9.18</v>
      </c>
      <c r="CJ15" s="22">
        <v>0</v>
      </c>
      <c r="CK15" s="22">
        <v>7.4</v>
      </c>
      <c r="CL15" s="22">
        <v>4.8</v>
      </c>
      <c r="CM15" s="22">
        <v>8.6999999999999993</v>
      </c>
      <c r="CN15" s="22">
        <v>7.84</v>
      </c>
      <c r="CO15" s="22">
        <v>0</v>
      </c>
      <c r="CP15" s="27"/>
      <c r="CQ15" s="38">
        <f>IF(CC15&gt;0,CC15,"")</f>
        <v>16</v>
      </c>
      <c r="CR15" s="38">
        <f>IF(CD15&gt;0,CD15,"")</f>
        <v>14.92</v>
      </c>
      <c r="CS15" s="40">
        <f>IF(SUM(CA15:CD15)-CE15&gt;0,SUM(CA15:CD15)-CE15,"")</f>
        <v>54.72</v>
      </c>
      <c r="CT15" s="40">
        <f>IF(CH15&gt;0,CH15,"")</f>
        <v>9.6</v>
      </c>
      <c r="CU15" s="40">
        <f>IF(CI15&gt;0,CI15,"")</f>
        <v>9.18</v>
      </c>
      <c r="CV15" s="40">
        <f>IF(SUM(CF15:CI15)-CJ15&gt;0,SUM(CF15:CI15)-CJ15,"")</f>
        <v>32.379999999999995</v>
      </c>
      <c r="CW15" s="40">
        <f>IF(CS15="","",MAX(CS15,CV15))</f>
        <v>54.72</v>
      </c>
      <c r="CX15" s="40">
        <f>IF(CM15&gt;0,CM15,"")</f>
        <v>8.6999999999999993</v>
      </c>
      <c r="CY15" s="40">
        <f>IF(CN15&gt;0,CN15,"")</f>
        <v>7.84</v>
      </c>
      <c r="CZ15" s="40">
        <f>IF(SUM(CK15:CN15)-CO15&gt;0,SUM(CK15:CN15)-CO15,"")</f>
        <v>28.74</v>
      </c>
      <c r="DA15" s="40">
        <f>IF(SUM(CW15,CZ15)&gt;0,SUM(CW15,CZ15),"")</f>
        <v>83.46</v>
      </c>
      <c r="DB15" s="51">
        <f>IF(MAX(ED15,FL15,GT15,IB15,JJ15,KR15,LZ15,NH15,OP15,PX15,RF15,SN15,TV15,VD15,WL15)-IF(N15="",0,N15)&gt;0.001,MAX(ED15,FL15,GT15,IB15,JJ15,KR15,LZ15,NH15,OP15,PX15,RF15,SN15,TV15,VD15,WL15)-IF(N15="",0,N15),"")</f>
        <v>14.395000000000003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>
        <v>1.4</v>
      </c>
      <c r="EM15" s="18">
        <v>0.8</v>
      </c>
      <c r="EN15" s="18">
        <v>2</v>
      </c>
      <c r="EO15" s="18">
        <v>1.69</v>
      </c>
      <c r="EP15" s="18">
        <v>0</v>
      </c>
      <c r="EQ15" s="18">
        <v>12.7</v>
      </c>
      <c r="ER15" s="18">
        <v>8</v>
      </c>
      <c r="ES15" s="18">
        <v>12.8</v>
      </c>
      <c r="ET15" s="18">
        <v>13.275</v>
      </c>
      <c r="EU15" s="18">
        <v>0</v>
      </c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>
        <f>IF(EN15&gt;0,EN15,"")</f>
        <v>2</v>
      </c>
      <c r="FG15" s="11">
        <f>IF(EO15&gt;0,EO15,"")</f>
        <v>1.69</v>
      </c>
      <c r="FH15" s="11">
        <f>IF(SUM(EL15:EO15)-EP15&gt;0,SUM(EL15:EO15)-EP15,"")</f>
        <v>5.8900000000000006</v>
      </c>
      <c r="FI15" s="11">
        <f>IF(ES15&gt;0,ES15,"")</f>
        <v>12.8</v>
      </c>
      <c r="FJ15" s="11">
        <f>IF(ET15&gt;0,ET15,"")</f>
        <v>13.275</v>
      </c>
      <c r="FK15" s="11">
        <f>IF(SUM(EQ15:ET15)-EU15&gt;0,SUM(EQ15:ET15)-EU15,"")</f>
        <v>46.774999999999999</v>
      </c>
      <c r="FL15" s="11">
        <f>IF(MAX(FH15,FK15)&gt;0,MAX(FH15,FK15),"")</f>
        <v>46.774999999999999</v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>
        <f>IF(SUM(FL15,FO15,FR15)&gt;0,SUM(FL15,FO15,FR15),"")</f>
        <v>46.774999999999999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8.5</v>
      </c>
      <c r="WU15" s="26">
        <f>IF($CP15="P",CB15,(CB15+BA15)/2)</f>
        <v>4.8</v>
      </c>
      <c r="WV15" s="26">
        <f>IF($CP15="P",CC15,(CC15+BB15)/2)</f>
        <v>9</v>
      </c>
      <c r="WW15" s="26">
        <f>IF($CP15="P",CD15,(CD15+BC15)/2)</f>
        <v>8.2899999999999991</v>
      </c>
      <c r="WX15" s="26">
        <f>IF($CP15="P",CE15,(CE15+BD15)/2)</f>
        <v>0</v>
      </c>
      <c r="WY15" s="26">
        <f>IF($CP15="P",CF15,(CF15+BE15)/2)</f>
        <v>9.5</v>
      </c>
      <c r="WZ15" s="26">
        <f>IF($CP15="P",CG15,(CG15+BF15)/2)</f>
        <v>7.2</v>
      </c>
      <c r="XA15" s="26">
        <f>IF($CP15="P",CH15,(CH15+BG15)/2)</f>
        <v>12.6</v>
      </c>
      <c r="XB15" s="26">
        <f>IF($CP15="P",CI15,(CI15+BH15)/2)</f>
        <v>12.324999999999999</v>
      </c>
      <c r="XC15" s="26">
        <f>IF($CP15="P",CJ15,(CJ15+BI15)/2)</f>
        <v>0</v>
      </c>
      <c r="XD15" s="26">
        <f>IF($CP15="P",CK15,(CK15+BJ15)/2)</f>
        <v>5.3000000000000007</v>
      </c>
      <c r="XE15" s="26">
        <f>IF($CP15="P",CL15,(CL15+BK15)/2)</f>
        <v>3.4</v>
      </c>
      <c r="XF15" s="26">
        <f>IF($CP15="P",CM15,(CM15+BL15)/2)</f>
        <v>6.35</v>
      </c>
      <c r="XG15" s="26">
        <f>IF($CP15="P",CN15,(CN15+BM15)/2)</f>
        <v>5.5649999999999995</v>
      </c>
      <c r="XH15" s="26">
        <f>IF($CP15="P",CO15,(CO15+BN15)/2)</f>
        <v>0</v>
      </c>
      <c r="XI15" s="28" t="s">
        <v>53</v>
      </c>
      <c r="XJ15" s="11">
        <f>IF(WV15&gt;0,WV15,"")</f>
        <v>9</v>
      </c>
      <c r="XK15" s="11">
        <f>IF(WW15&gt;0,WW15,"")</f>
        <v>8.2899999999999991</v>
      </c>
      <c r="XL15" s="11">
        <f>IF(SUM(WT15:WW15)-WX15&gt;0,SUM(WT15:WW15)-WX15,"")</f>
        <v>30.59</v>
      </c>
      <c r="XM15" s="11">
        <f>IF(XA15&gt;0,XA15,"")</f>
        <v>12.6</v>
      </c>
      <c r="XN15" s="11">
        <f>IF(XB15&gt;0,XB15,"")</f>
        <v>12.324999999999999</v>
      </c>
      <c r="XO15" s="11">
        <f>IF(SUM(WY15:XB15)-XC15&gt;0,SUM(WY15:XB15)-XC15,"")</f>
        <v>41.625</v>
      </c>
      <c r="XP15" s="11">
        <f>IF(MAX(XL15,XO15)&gt;0,MAX(XL15,XO15),"")</f>
        <v>41.625</v>
      </c>
      <c r="XQ15" s="11">
        <f>IF(XF15&gt;0,XF15,"")</f>
        <v>6.35</v>
      </c>
      <c r="XR15" s="11">
        <f>IF(XG15&gt;0,XG15,"")</f>
        <v>5.5649999999999995</v>
      </c>
      <c r="XS15" s="11">
        <f>IF(SUM(XD15:XG15)-XH15&gt;0,SUM(XD15:XG15)-XH15,"")</f>
        <v>20.615000000000002</v>
      </c>
      <c r="XT15" s="11">
        <f>IF(SUM(XP15,XS15)&gt;0,SUM(XP15,XS15),"")</f>
        <v>62.24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122</v>
      </c>
      <c r="C16" s="4" t="s">
        <v>5</v>
      </c>
      <c r="D16" s="4">
        <v>2004</v>
      </c>
      <c r="E16" s="9">
        <f>SUM(J16:V16)+SUM(J16:T16)*0.0000001+SUM(J16)*0.0000000000001</f>
        <v>204.96002049600509</v>
      </c>
      <c r="F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G16" s="3" t="str">
        <f>IF(OR(AND(AQ16&gt;=AY$33,AQ16&lt;&gt;"",AN16=""),AND(AT16&gt;=AY$33,AT16&lt;&gt;"",AN16=""),AND(AX16&gt;=AY$33,AX16&lt;&gt;"",AN16=""),AND(BR16&gt;=BZ$33,BR16&lt;&gt;"",BO16=""),AND(BU16&gt;=BZ$33,BU16&lt;&gt;"",BO16=""),AND(BY16&gt;=BZ$33,BY16&lt;&gt;"",BO16=""),AND(CS16&gt;=DA$33,CS16&lt;&gt;"",CP16=""),AND(CV16&gt;=DA$33,CV16&lt;&gt;"",CP16=""),AND(CZ16&gt;=DA$33,CZ16&lt;&gt;"",CP16=""),AND(DZ16&gt;=EK$33,DZ16&lt;&gt;""),AND(EC16&gt;=EK$33,EC16&lt;&gt;""),AND(EG16&gt;=EK$33,EG16&lt;&gt;""),AND(EJ16&gt;=EK$33,EJ16&lt;&gt;""),AND(FH16&gt;=FS$33,FH16&lt;&gt;""),AND(FK16&gt;=FS$33,FK16&lt;&gt;""),AND(FO16&gt;=FS$33,FO16&lt;&gt;""),AND(FR16&gt;=FS$33,FR16&lt;&gt;""),AND(GP16&gt;=HA$33,GP16&lt;&gt;""),AND(GS16&gt;=HA$33,GS16&lt;&gt;""),AND(GW16&gt;=HA$33,GW16&lt;&gt;""),AND(GZ16&gt;=HA$33,GZ16&lt;&gt;""),AND(HX16&gt;=II$33,HX16&lt;&gt;""),AND(IA16&gt;=II$33,IA16&lt;&gt;""),AND(IE16&gt;=II$33,IE16&lt;&gt;""),AND(IH16&gt;=II$33,IH16&lt;&gt;""),AND(JF16&gt;=JQ$33,JF16&lt;&gt;""),AND(JI16&gt;=JQ$33,JI16&lt;&gt;""),AND(JM16&gt;=JQ$33,JM16&lt;&gt;""),AND(JP16&gt;=JQ$33,JP16&lt;&gt;""),AND(KN16&gt;=KY$33,KN16&lt;&gt;""),AND(KQ16&gt;=KY$33,KQ16&lt;&gt;""),AND(KU16&gt;=KY$33,KU16&lt;&gt;""),AND(KX16&gt;=KY$33,KX16&lt;&gt;""),AND(LV16&gt;=MG$33,LV16&lt;&gt;""),AND(LY16&gt;=MG$33,LY16&lt;&gt;""),AND(MC16&gt;=MG$33,MC16&lt;&gt;""),AND(MF16&gt;=MG$33,MF16&lt;&gt;""),AND(ND16&gt;=NO$33,ND16&lt;&gt;""),AND(NG16&gt;=NO$33,NG16&lt;&gt;""),AND(NK16&gt;=NO$33,NK16&lt;&gt;""),AND(NN16&gt;=NO$33,NN16&lt;&gt;""),AND(OL16&gt;=OW$33,OL16&lt;&gt;""),AND(OO16&gt;=OW$33,OO16&lt;&gt;""),AND(OS16&gt;=OW$33,OS16&lt;&gt;""),AND(OV16&gt;=OW$33,OV16&lt;&gt;""),AND(PT16&gt;=QE$33,PT16&lt;&gt;""),AND(PW16&gt;=QE$33,PW16&lt;&gt;""),AND(QA16&gt;=QE$33,QA16&lt;&gt;""),AND(QD16&gt;=QE$33,QD16&lt;&gt;""),AND(RB16&gt;=RM$33,RB16&lt;&gt;""),AND(RE16&gt;=RM$33,RE16&lt;&gt;""),AND(RI16&gt;=RM$33,RI16&lt;&gt;""),AND(RL16&gt;=RM$33,RL16&lt;&gt;""),AND(SJ16&gt;=SU$33,SJ16&lt;&gt;""),AND(SM16&gt;=SU$33,SM16&lt;&gt;""),AND(SQ16&gt;=SU$33,SQ16&lt;&gt;""),AND(ST16&gt;=SU$33,ST16&lt;&gt;""),AND(TR16&gt;=UC$33,TR16&lt;&gt;""),AND(TU16&gt;=UC$33,TU16&lt;&gt;""),AND(TY16&gt;=UC$33,TYY16&lt;&gt;""),AND(UB16&gt;=UC$33,UB16&lt;&gt;""),AND(UZ16&gt;=VK$33,UZ16&lt;&gt;""),AND(VC16&gt;=VK$33,VC16&lt;&gt;""),AND(VG16&gt;=VK$33,VG16&lt;&gt;""),AND(VJ16&gt;=VK$33,VJ16&lt;&gt;""),AND(WH16&gt;=WS$33,WH16&lt;&gt;""),AND(WK16&gt;=WS$33,WK16&lt;&gt;""),AND(WO16&gt;=WS$33,WO16&lt;&gt;""),AND(WR16&gt;=WS$33,WR16&lt;&gt;"")),"P","")</f>
        <v/>
      </c>
      <c r="H16" s="36" t="str">
        <f>IF(AND(G16="P",F16=""),"No DD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$356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Merit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Excellence",IF(I16="P","Worlds Team",IF(F16="P","National Team","")))))</f>
        <v/>
      </c>
      <c r="I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J16" s="8">
        <f>IF(COUNT(AQ16,AT16,BR16,BU16,CS16,CV16)&gt;0,LARGE((AQ16,AT16,BR16,BU16,CS16,CV16),1),0)</f>
        <v>50.97</v>
      </c>
      <c r="K16" s="8" t="str">
        <f>IF(J16="","",IF(OR(J16=CS16,J16=CV16),$CA$1,IF(OR(J16=BR16,J16=BU16),$AZ$1,IF(OR(J16=AQ16,J16=AT16),$Y$1,""))))</f>
        <v>2025 Elite Canada</v>
      </c>
      <c r="L16" s="8">
        <f>IF(COUNT(AQ16,AT16,BR16,BU16,CS16,CV16)&gt;1,LARGE((AQ16,AT16,BR16,BU16,CS16,CV16),2),0)</f>
        <v>48.97</v>
      </c>
      <c r="M16" s="8" t="str">
        <f>IF(L16="","",IF(OR(L16=CS16,L16=CV16),$CA$1,IF(OR(L16=BR16,L16=BU16),$AZ$1,IF(OR(L16=AQ16,L16=AT16),$Y$1,""))))</f>
        <v>2025 3rd Domestic Trial</v>
      </c>
      <c r="N16" s="8">
        <f>IF(COUNT(AQ16,AT16,BR16,BU16,CS16,CV16)&gt;2,LARGE((AQ16,AT16,BR16,BU16,CS16,CV16),3),0)</f>
        <v>36.21</v>
      </c>
      <c r="O16" s="8" t="str">
        <f>IF(N16="","",IF(OR(N16=CS16,N16=CV16),$CA$1,IF(OR(N16=BR16,N16=BU16),$AZ$1,IF(OR(N16=AQ16,N16=AT16),$Y$1,""))))</f>
        <v>2025 Elite Canada</v>
      </c>
      <c r="P16" s="8">
        <f>IF(MAX(AX16,BY16,CZ16)&gt;0,MAX(AX16,BY16,CZ16),0)</f>
        <v>53.91</v>
      </c>
      <c r="Q16" s="8" t="str">
        <f>IF(P16="","",IF(P16=CZ16,$CA$1,IF(P16=BY16,$AZ$1,IF(P16=AX16,$Y$1,""))))</f>
        <v>2025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Elite Canada</v>
      </c>
      <c r="T16" s="8">
        <f>MAX(IF(AND(AO16&lt;&gt;"",AO16&gt;=$AY$29),AP16,0),IF(AND(AR16&lt;&gt;"",AR16&gt;=$AY$29),AS16,0),IF(AND(AV16&lt;&gt;"",AV16&gt;=$AY$29),AW16,0),IF(AND(BP16&lt;&gt;"",BP16&gt;=$BZ$29),BQ16,0),IF(AND(BS16&lt;&gt;"",BS16&gt;=$BZ$29),BT16,0),IF(AND(BW16&lt;&gt;"",BW16&gt;=$BZ$29),BX16,0),IF(AND(CQ16&lt;&gt;"",CQ16&gt;=$DA$29),CR16,0),IF(AND(CT16&lt;&gt;"",CT16&gt;=$DA$29),CU16,0),IF(AND(CX16&lt;&gt;"",CX16&gt;=$DA$29),CY16,0),IF(AND(DX16&lt;&gt;"",DX16&gt;=$EK$29),DY16,0),IF(AND(EA16&lt;&gt;"",EA16&gt;=$EK$29),EB16,0),IF(AND(EE16&lt;&gt;"",EE16&gt;=$EK$29),EF16,0),IF(AND(EH16&lt;&gt;"",EH16&gt;=$EK$29),EI16,0),IF(AND(FF16&lt;&gt;"",FF16&gt;=$FS$29),FG16,0),IF(AND(FI16&lt;&gt;"",FI16&gt;=$FS$29),FJ16,0),IF(AND(FM16&lt;&gt;"",FM16&gt;=$FS$29),FN16,0),IF(AND(FP16&lt;&gt;"",FP16&gt;=$FS$29),FQ16,0),IF(AND(GN16&lt;&gt;"",GN16&gt;=$HA$29),GO16,0),IF(AND(GQ16&lt;&gt;"",GQ16&gt;=$HA$29),GR16,0),IF(AND(GU16&lt;&gt;"",GU16&gt;=$HA$29),GV16,0),IF(AND(GX16&lt;&gt;"",GX16&gt;=$HA$29),GY16,0),IF(AND(HV16&lt;&gt;"",HV16&gt;=$II$29),HW16,0),IF(AND(HY16&lt;&gt;"",HY16&gt;=$II$29),HZ16,0),IF(AND(IC16&lt;&gt;"",IC16&gt;=$II$29),ID16,0),IF(AND(IF16&lt;&gt;"",IF16&gt;=$II$29),IG16,0),IF(AND(JD16&lt;&gt;"",JD16&gt;=$JQ$29),JE16,0),IF(AND(JG16&lt;&gt;"",JG16&gt;=$JQ$29),JH16,0),IF(AND(JK16&lt;&gt;"",JK16&gt;=$JQ$29),JL16,0),IF(AND(JN16&lt;&gt;"",JN16&gt;=$JQ$29),JO16,0),IF(AND(KL16&lt;&gt;"",KL16&gt;=$KY$29),KM16,0),IF(AND(KO16&lt;&gt;"",KO16&gt;=$KY$29),KP16,0),IF(AND(KS16&lt;&gt;"",KS16&gt;=$KY$29),KT16,0),IF(AND(KV16&lt;&gt;"",KV16&gt;=$KY$29),KW16,0),IF(AND(LT16&lt;&gt;"",LT16&gt;=$MG$29),LU16,0),IF(AND(LW16&lt;&gt;"",LW16&gt;=$MG$29),LX16,0),IF(AND(MA16&lt;&gt;"",MA16&gt;=$MG$29),MB16,0),IF(AND(MD16&lt;&gt;"",MD16&gt;=$MG$29),ME16,0),IF(AND(NB16&lt;&gt;"",NB16&gt;=$NO$29),NC16,0),IF(AND(NE16&lt;&gt;"",NE16&gt;=$NO$29),NF16,0),IF(AND(NI16&lt;&gt;"",NI16&gt;=$NO$29),NJ16,0),IF(AND(NL16&lt;&gt;"",NL16&gt;=$NO$29),NM16,0),IF(AND(OJ16&lt;&gt;"",OJ16&gt;=$OW$29),OK16,0),IF(AND(OM16&lt;&gt;"",OM16&gt;=$OW$29),ON16,0),IF(AND(OQ16&lt;&gt;"",OQ16&gt;=$OW$29),OR16,0),IF(AND(OT16&lt;&gt;"",OT16&gt;=$OW$29),OU16,0),IF(AND(PR16&lt;&gt;"",PR16&gt;=$QE$29),PS16,0),IF(AND(PU16&lt;&gt;"",PU16&gt;=$QE$29),PV16,0),IF(AND(PY16&lt;&gt;"",PY16&gt;=$QE$29),PZ16,0),IF(AND(QB16&lt;&gt;"",QB16&gt;=$QE$29),QC16,0),IF(AND(QZ16&lt;&gt;"",QZ16&gt;=$RM$29),RA16,0),IF(AND(RC16&lt;&gt;"",RC16&gt;=$RM$29),RD16,0),IF(AND(RG16&lt;&gt;"",RG16&gt;=$RM$29),RH16,0),IF(AND(RJ16&lt;&gt;"",RJ16&gt;=$RM$29),RK16,0),IF(AND(SH16&lt;&gt;"",SH16&gt;=$SU$29),SI16,0),IF(AND(SK16&lt;&gt;"",SK16&gt;=$SU$29),SL16,0),IF(AND(SO16&lt;&gt;"",SO16&gt;=$SU$29),SP16,0),IF(AND(SR16&lt;&gt;"",SR16&gt;=$SU$29),SS16,0),IF(AND(TP16&lt;&gt;"",TP16&gt;=$UC$29),TQ16,0),IF(AND(TS16&lt;&gt;"",TS16&gt;=$UC$29),TT16,0),IF(AND(TW16&lt;&gt;"",TW16&gt;=$UC$29),TX16,0),IF(AND(TZ16&lt;&gt;"",TZ16&gt;=$UC$29),UA16,0),IF(AND(UX16&lt;&gt;"",UX16&gt;=$VK$29),UY16,0),IF(AND(VA16&lt;&gt;"",VA16&gt;=$VK$29),VB16,0),IF(AND(VE16&lt;&gt;"",VE16&gt;=$VK$29),VF16,0),IF(AND(VH16&lt;&gt;"",VH16&gt;=$VK$29),VI16,0),IF(AND(WF16&lt;&gt;"",WF16&gt;=$WS$29),WG16,0),IF(AND(WI16&lt;&gt;"",WI16&gt;=$WS$29),WJ16,0),IF(AND(WM16&lt;&gt;"",WM16&gt;=$WS$29),WN16,0),IF(AND(WP16&lt;&gt;"",WP16&gt;=$WS$29)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11.3</v>
      </c>
      <c r="Z16" s="22">
        <v>9.5</v>
      </c>
      <c r="AA16" s="22">
        <v>14.5</v>
      </c>
      <c r="AB16" s="22">
        <v>15.67</v>
      </c>
      <c r="AC16" s="22">
        <v>0</v>
      </c>
      <c r="AD16" s="22">
        <v>8.3000000000000007</v>
      </c>
      <c r="AE16" s="22">
        <v>6.2</v>
      </c>
      <c r="AF16" s="22">
        <v>10.4</v>
      </c>
      <c r="AG16" s="22">
        <v>11.31</v>
      </c>
      <c r="AH16" s="22">
        <v>0</v>
      </c>
      <c r="AI16" s="22">
        <v>12.9</v>
      </c>
      <c r="AJ16" s="22">
        <v>9.6999999999999993</v>
      </c>
      <c r="AK16" s="22">
        <v>14.9</v>
      </c>
      <c r="AL16" s="22">
        <v>16.41</v>
      </c>
      <c r="AM16" s="22">
        <v>0</v>
      </c>
      <c r="AN16" s="27"/>
      <c r="AO16" s="38">
        <f>IF(AA16&gt;0,AA16,"")</f>
        <v>14.5</v>
      </c>
      <c r="AP16" s="38">
        <f>IF(AB16&gt;0,AB16,"")</f>
        <v>15.67</v>
      </c>
      <c r="AQ16" s="40">
        <f>IF(SUM(Y16:AB16)-AC16&gt;0,SUM(Y16:AB16)-AC16,"")</f>
        <v>50.97</v>
      </c>
      <c r="AR16" s="40">
        <f>IF(AF16&gt;0,AF16,"")</f>
        <v>10.4</v>
      </c>
      <c r="AS16" s="40">
        <f>IF(AG16&gt;0,AG16,"")</f>
        <v>11.31</v>
      </c>
      <c r="AT16" s="40">
        <f>IF(SUM(AD16:AG16)-AH16&gt;0,SUM(AD16:AG16)-AH16,"")</f>
        <v>36.21</v>
      </c>
      <c r="AU16" s="40">
        <f>IF(AQ16="","",MAX(AQ16,AT16))</f>
        <v>50.97</v>
      </c>
      <c r="AV16" s="40">
        <f>IF(AK16&gt;0,AK16,"")</f>
        <v>14.9</v>
      </c>
      <c r="AW16" s="40">
        <f>IF(AL16&gt;0,AL16,"")</f>
        <v>16.41</v>
      </c>
      <c r="AX16" s="40">
        <f>IF(SUM(AI16:AL16)-AM16&gt;0,SUM(AI16:AL16)-AM16,"")</f>
        <v>53.91</v>
      </c>
      <c r="AY16" s="40">
        <f>IF(SUM(AU16,AX16)&gt;0,SUM(AU16,AX16),"")</f>
        <v>104.88</v>
      </c>
      <c r="AZ16" s="26">
        <v>2.6</v>
      </c>
      <c r="BA16" s="26">
        <v>1.8</v>
      </c>
      <c r="BB16" s="26">
        <v>3.3</v>
      </c>
      <c r="BC16" s="26">
        <v>3.4</v>
      </c>
      <c r="BD16" s="26">
        <v>0</v>
      </c>
      <c r="BE16" s="26">
        <v>7.9</v>
      </c>
      <c r="BF16" s="26">
        <v>6.5</v>
      </c>
      <c r="BG16" s="26">
        <v>10.6</v>
      </c>
      <c r="BH16" s="26">
        <v>11.15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3.3</v>
      </c>
      <c r="BQ16" s="39">
        <f>IF(BC16&gt;0,BC16,"")</f>
        <v>3.4</v>
      </c>
      <c r="BR16" s="11">
        <f>IF(SUM(AZ16:BC16)-BD16&gt;0,SUM(AZ16:BC16)-BD16,"")</f>
        <v>11.1</v>
      </c>
      <c r="BS16" s="11">
        <f>IF(BG16&gt;0,BG16,"")</f>
        <v>10.6</v>
      </c>
      <c r="BT16" s="11">
        <f>IF(BH16&gt;0,BH16,"")</f>
        <v>11.15</v>
      </c>
      <c r="BU16" s="11">
        <f>IF(SUM(BE16:BH16)-BI16&gt;0,SUM(BE16:BH16)-BI16,"")</f>
        <v>36.15</v>
      </c>
      <c r="BV16" s="11">
        <f>IF(BR16="","",MAX(BR16,BU16))</f>
        <v>36.15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36.15</v>
      </c>
      <c r="CA16" s="22">
        <v>11.4</v>
      </c>
      <c r="CB16" s="22">
        <v>8.8000000000000007</v>
      </c>
      <c r="CC16" s="22">
        <v>13.4</v>
      </c>
      <c r="CD16" s="22">
        <v>16.47</v>
      </c>
      <c r="CE16" s="22">
        <v>1.1000000000000001</v>
      </c>
      <c r="CF16" s="22">
        <v>2.2000000000000002</v>
      </c>
      <c r="CG16" s="22">
        <v>1.7</v>
      </c>
      <c r="CH16" s="22">
        <v>4</v>
      </c>
      <c r="CI16" s="22">
        <v>3.57</v>
      </c>
      <c r="CJ16" s="22">
        <v>0.2</v>
      </c>
      <c r="CK16" s="22">
        <v>9.9</v>
      </c>
      <c r="CL16" s="22">
        <v>7.9</v>
      </c>
      <c r="CM16" s="22">
        <v>11.9</v>
      </c>
      <c r="CN16" s="22">
        <v>15.03</v>
      </c>
      <c r="CO16" s="22">
        <v>0</v>
      </c>
      <c r="CP16" s="27"/>
      <c r="CQ16" s="38">
        <f>IF(CC16&gt;0,CC16,"")</f>
        <v>13.4</v>
      </c>
      <c r="CR16" s="38">
        <f>IF(CD16&gt;0,CD16,"")</f>
        <v>16.47</v>
      </c>
      <c r="CS16" s="40">
        <f>IF(SUM(CA16:CD16)-CE16&gt;0,SUM(CA16:CD16)-CE16,"")</f>
        <v>48.97</v>
      </c>
      <c r="CT16" s="40">
        <f>IF(CH16&gt;0,CH16,"")</f>
        <v>4</v>
      </c>
      <c r="CU16" s="40">
        <f>IF(CI16&gt;0,CI16,"")</f>
        <v>3.57</v>
      </c>
      <c r="CV16" s="40">
        <f>IF(SUM(CF16:CI16)-CJ16&gt;0,SUM(CF16:CI16)-CJ16,"")</f>
        <v>11.270000000000001</v>
      </c>
      <c r="CW16" s="40">
        <f>IF(CS16="","",MAX(CS16,CV16))</f>
        <v>48.97</v>
      </c>
      <c r="CX16" s="40">
        <f>IF(CM16&gt;0,CM16,"")</f>
        <v>11.9</v>
      </c>
      <c r="CY16" s="40">
        <f>IF(CN16&gt;0,CN16,"")</f>
        <v>15.03</v>
      </c>
      <c r="CZ16" s="40">
        <f>IF(SUM(CK16:CN16)-CO16&gt;0,SUM(CK16:CN16)-CO16,"")</f>
        <v>44.730000000000004</v>
      </c>
      <c r="DA16" s="40">
        <f>IF(SUM(CW16,CZ16)&gt;0,SUM(CW16,CZ16),"")</f>
        <v>93.7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7</v>
      </c>
      <c r="WU16" s="26">
        <f>IF($CP16="P",CB16,(CB16+BA16)/2)</f>
        <v>5.3000000000000007</v>
      </c>
      <c r="WV16" s="26">
        <f>IF($CP16="P",CC16,(CC16+BB16)/2)</f>
        <v>8.35</v>
      </c>
      <c r="WW16" s="26">
        <f>IF($CP16="P",CD16,(CD16+BC16)/2)</f>
        <v>9.9349999999999987</v>
      </c>
      <c r="WX16" s="26">
        <f>IF($CP16="P",CE16,(CE16+BD16)/2)</f>
        <v>0.55000000000000004</v>
      </c>
      <c r="WY16" s="26">
        <f>IF($CP16="P",CF16,(CF16+BE16)/2)</f>
        <v>5.0500000000000007</v>
      </c>
      <c r="WZ16" s="26">
        <f>IF($CP16="P",CG16,(CG16+BF16)/2)</f>
        <v>4.0999999999999996</v>
      </c>
      <c r="XA16" s="26">
        <f>IF($CP16="P",CH16,(CH16+BG16)/2)</f>
        <v>7.3</v>
      </c>
      <c r="XB16" s="26">
        <f>IF($CP16="P",CI16,(CI16+BH16)/2)</f>
        <v>7.36</v>
      </c>
      <c r="XC16" s="26">
        <f>IF($CP16="P",CJ16,(CJ16+BI16)/2)</f>
        <v>0.1</v>
      </c>
      <c r="XD16" s="26">
        <f>IF($CP16="P",CK16,(CK16+BJ16)/2)</f>
        <v>4.95</v>
      </c>
      <c r="XE16" s="26">
        <f>IF($CP16="P",CL16,(CL16+BK16)/2)</f>
        <v>3.95</v>
      </c>
      <c r="XF16" s="26">
        <f>IF($CP16="P",CM16,(CM16+BL16)/2)</f>
        <v>5.95</v>
      </c>
      <c r="XG16" s="26">
        <f>IF($CP16="P",CN16,(CN16+BM16)/2)</f>
        <v>7.5149999999999997</v>
      </c>
      <c r="XH16" s="26">
        <f>IF($CP16="P",CO16,(CO16+BN16)/2)</f>
        <v>0</v>
      </c>
      <c r="XI16" s="28" t="s">
        <v>53</v>
      </c>
      <c r="XJ16" s="11">
        <f>IF(WV16&gt;0,WV16,"")</f>
        <v>8.35</v>
      </c>
      <c r="XK16" s="11">
        <f>IF(WW16&gt;0,WW16,"")</f>
        <v>9.9349999999999987</v>
      </c>
      <c r="XL16" s="11">
        <f>IF(SUM(WT16:WW16)-WX16&gt;0,SUM(WT16:WW16)-WX16,"")</f>
        <v>30.034999999999997</v>
      </c>
      <c r="XM16" s="11">
        <f>IF(XA16&gt;0,XA16,"")</f>
        <v>7.3</v>
      </c>
      <c r="XN16" s="11">
        <f>IF(XB16&gt;0,XB16,"")</f>
        <v>7.36</v>
      </c>
      <c r="XO16" s="11">
        <f>IF(SUM(WY16:XB16)-XC16&gt;0,SUM(WY16:XB16)-XC16,"")</f>
        <v>23.709999999999997</v>
      </c>
      <c r="XP16" s="11">
        <f>IF(MAX(XL16,XO16)&gt;0,MAX(XL16,XO16),"")</f>
        <v>30.034999999999997</v>
      </c>
      <c r="XQ16" s="11">
        <f>IF(XF16&gt;0,XF16,"")</f>
        <v>5.95</v>
      </c>
      <c r="XR16" s="11">
        <f>IF(XG16&gt;0,XG16,"")</f>
        <v>7.5149999999999997</v>
      </c>
      <c r="XS16" s="11">
        <f>IF(SUM(XD16:XG16)-XH16&gt;0,SUM(XD16:XG16)-XH16,"")</f>
        <v>22.365000000000002</v>
      </c>
      <c r="XT16" s="11">
        <f>IF(SUM(XP16,XS16)&gt;0,SUM(XP16,XS16),"")</f>
        <v>52.4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158</v>
      </c>
      <c r="C17" s="4" t="s">
        <v>5</v>
      </c>
      <c r="D17" s="4">
        <v>2002</v>
      </c>
      <c r="E17" s="9">
        <f>SUM(J17:V17)+SUM(J17:T17)*0.0000001+SUM(J17)*0.0000000000001</f>
        <v>201.0500201050049</v>
      </c>
      <c r="F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G17" s="3" t="str">
        <f>IF(OR(AND(AQ17&gt;=AY$33,AQ17&lt;&gt;"",AN17=""),AND(AT17&gt;=AY$33,AT17&lt;&gt;"",AN17=""),AND(AX17&gt;=AY$33,AX17&lt;&gt;"",AN17=""),AND(BR17&gt;=BZ$33,BR17&lt;&gt;"",BO17=""),AND(BU17&gt;=BZ$33,BU17&lt;&gt;"",BO17=""),AND(BY17&gt;=BZ$33,BY17&lt;&gt;"",BO17=""),AND(CS17&gt;=DA$33,CS17&lt;&gt;"",CP17=""),AND(CV17&gt;=DA$33,CV17&lt;&gt;"",CP17=""),AND(CZ17&gt;=DA$33,CZ17&lt;&gt;"",CP17=""),AND(DZ17&gt;=EK$33,DZ17&lt;&gt;""),AND(EC17&gt;=EK$33,EC17&lt;&gt;""),AND(EG17&gt;=EK$33,EG17&lt;&gt;""),AND(EJ17&gt;=EK$33,EJ17&lt;&gt;""),AND(FH17&gt;=FS$33,FH17&lt;&gt;""),AND(FK17&gt;=FS$33,FK17&lt;&gt;""),AND(FO17&gt;=FS$33,FO17&lt;&gt;""),AND(FR17&gt;=FS$33,FR17&lt;&gt;""),AND(GP17&gt;=HA$33,GP17&lt;&gt;""),AND(GS17&gt;=HA$33,GS17&lt;&gt;""),AND(GW17&gt;=HA$33,GW17&lt;&gt;""),AND(GZ17&gt;=HA$33,GZ17&lt;&gt;""),AND(HX17&gt;=II$33,HX17&lt;&gt;""),AND(IA17&gt;=II$33,IA17&lt;&gt;""),AND(IE17&gt;=II$33,IE17&lt;&gt;""),AND(IH17&gt;=II$33,IH17&lt;&gt;""),AND(JF17&gt;=JQ$33,JF17&lt;&gt;""),AND(JI17&gt;=JQ$33,JI17&lt;&gt;""),AND(JM17&gt;=JQ$33,JM17&lt;&gt;""),AND(JP17&gt;=JQ$33,JP17&lt;&gt;""),AND(KN17&gt;=KY$33,KN17&lt;&gt;""),AND(KQ17&gt;=KY$33,KQ17&lt;&gt;""),AND(KU17&gt;=KY$33,KU17&lt;&gt;""),AND(KX17&gt;=KY$33,KX17&lt;&gt;""),AND(LV17&gt;=MG$33,LV17&lt;&gt;""),AND(LY17&gt;=MG$33,LY17&lt;&gt;""),AND(MC17&gt;=MG$33,MC17&lt;&gt;""),AND(MF17&gt;=MG$33,MF17&lt;&gt;""),AND(ND17&gt;=NO$33,ND17&lt;&gt;""),AND(NG17&gt;=NO$33,NG17&lt;&gt;""),AND(NK17&gt;=NO$33,NK17&lt;&gt;""),AND(NN17&gt;=NO$33,NN17&lt;&gt;""),AND(OL17&gt;=OW$33,OL17&lt;&gt;""),AND(OO17&gt;=OW$33,OO17&lt;&gt;""),AND(OS17&gt;=OW$33,OS17&lt;&gt;""),AND(OV17&gt;=OW$33,OV17&lt;&gt;""),AND(PT17&gt;=QE$33,PT17&lt;&gt;""),AND(PW17&gt;=QE$33,PW17&lt;&gt;""),AND(QA17&gt;=QE$33,QA17&lt;&gt;""),AND(QD17&gt;=QE$33,QD17&lt;&gt;""),AND(RB17&gt;=RM$33,RB17&lt;&gt;""),AND(RE17&gt;=RM$33,RE17&lt;&gt;""),AND(RI17&gt;=RM$33,RI17&lt;&gt;""),AND(RL17&gt;=RM$33,RL17&lt;&gt;""),AND(SJ17&gt;=SU$33,SJ17&lt;&gt;""),AND(SM17&gt;=SU$33,SM17&lt;&gt;""),AND(SQ17&gt;=SU$33,SQ17&lt;&gt;""),AND(ST17&gt;=SU$33,ST17&lt;&gt;""),AND(TR17&gt;=UC$33,TR17&lt;&gt;""),AND(TU17&gt;=UC$33,TU17&lt;&gt;""),AND(TY17&gt;=UC$33,TYY17&lt;&gt;""),AND(UB17&gt;=UC$33,UB17&lt;&gt;""),AND(UZ17&gt;=VK$33,UZ17&lt;&gt;""),AND(VC17&gt;=VK$33,VC17&lt;&gt;""),AND(VG17&gt;=VK$33,VG17&lt;&gt;""),AND(VJ17&gt;=VK$33,VJ17&lt;&gt;""),AND(WH17&gt;=WS$33,WH17&lt;&gt;""),AND(WK17&gt;=WS$33,WK17&lt;&gt;""),AND(WO17&gt;=WS$33,WO17&lt;&gt;""),AND(WR17&gt;=WS$33,WR17&lt;&gt;"")),"P","")</f>
        <v/>
      </c>
      <c r="H17" s="36" t="str">
        <f>IF(AND(G17="P",F17=""),"No DD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$356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Merit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Excellence",IF(I17="P","Worlds Team",IF(F17="P","National Team","")))))</f>
        <v/>
      </c>
      <c r="I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J17" s="8">
        <f>IF(COUNT(AQ17,AT17,BR17,BU17,CS17,CV17)&gt;0,LARGE((AQ17,AT17,BR17,BU17,CS17,CV17),1),0)</f>
        <v>49.419999999999987</v>
      </c>
      <c r="K17" s="8" t="str">
        <f>IF(J17="","",IF(OR(J17=CS17,J17=CV17),$CA$1,IF(OR(J17=BR17,J17=BU17),$AZ$1,IF(OR(J17=AQ17,J17=AT17),$Y$1,""))))</f>
        <v>2025 Elite Canada</v>
      </c>
      <c r="L17" s="8">
        <f>IF(COUNT(AQ17,AT17,BR17,BU17,CS17,CV17)&gt;1,LARGE((AQ17,AT17,BR17,BU17,CS17,CV17),2),0)</f>
        <v>47.339999999999996</v>
      </c>
      <c r="M17" s="8" t="str">
        <f>IF(L17="","",IF(OR(L17=CS17,L17=CV17),$CA$1,IF(OR(L17=BR17,L17=BU17),$AZ$1,IF(OR(L17=AQ17,L17=AT17),$Y$1,""))))</f>
        <v>2025 3rd Domestic Trial</v>
      </c>
      <c r="N17" s="8">
        <f>IF(COUNT(AQ17,AT17,BR17,BU17,CS17,CV17)&gt;2,LARGE((AQ17,AT17,BR17,BU17,CS17,CV17),3),0)</f>
        <v>46.82</v>
      </c>
      <c r="O17" s="8" t="str">
        <f>IF(N17="","",IF(OR(N17=CS17,N17=CV17),$CA$1,IF(OR(N17=BR17,N17=BU17),$AZ$1,IF(OR(N17=AQ17,N17=AT17),$Y$1,""))))</f>
        <v>2025 Nationals</v>
      </c>
      <c r="P17" s="8">
        <f>IF(MAX(AX17,BY17,CZ17)&gt;0,MAX(AX17,BY17,CZ17),0)</f>
        <v>42.769999999999996</v>
      </c>
      <c r="Q17" s="8" t="str">
        <f>IF(P17="","",IF(P17=CZ17,$CA$1,IF(P17=BY17,$AZ$1,IF(P17=AX17,$Y$1,""))))</f>
        <v>2025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$29),AP17,0),IF(AND(AR17&lt;&gt;"",AR17&gt;=$AY$29),AS17,0),IF(AND(AV17&lt;&gt;"",AV17&gt;=$AY$29),AW17,0),IF(AND(BP17&lt;&gt;"",BP17&gt;=$BZ$29),BQ17,0),IF(AND(BS17&lt;&gt;"",BS17&gt;=$BZ$29),BT17,0),IF(AND(BW17&lt;&gt;"",BW17&gt;=$BZ$29),BX17,0),IF(AND(CQ17&lt;&gt;"",CQ17&gt;=$DA$29),CR17,0),IF(AND(CT17&lt;&gt;"",CT17&gt;=$DA$29),CU17,0),IF(AND(CX17&lt;&gt;"",CX17&gt;=$DA$29),CY17,0),IF(AND(DX17&lt;&gt;"",DX17&gt;=$EK$29),DY17,0),IF(AND(EA17&lt;&gt;"",EA17&gt;=$EK$29),EB17,0),IF(AND(EE17&lt;&gt;"",EE17&gt;=$EK$29),EF17,0),IF(AND(EH17&lt;&gt;"",EH17&gt;=$EK$29),EI17,0),IF(AND(FF17&lt;&gt;"",FF17&gt;=$FS$29),FG17,0),IF(AND(FI17&lt;&gt;"",FI17&gt;=$FS$29),FJ17,0),IF(AND(FM17&lt;&gt;"",FM17&gt;=$FS$29),FN17,0),IF(AND(FP17&lt;&gt;"",FP17&gt;=$FS$29),FQ17,0),IF(AND(GN17&lt;&gt;"",GN17&gt;=$HA$29),GO17,0),IF(AND(GQ17&lt;&gt;"",GQ17&gt;=$HA$29),GR17,0),IF(AND(GU17&lt;&gt;"",GU17&gt;=$HA$29),GV17,0),IF(AND(GX17&lt;&gt;"",GX17&gt;=$HA$29),GY17,0),IF(AND(HV17&lt;&gt;"",HV17&gt;=$II$29),HW17,0),IF(AND(HY17&lt;&gt;"",HY17&gt;=$II$29),HZ17,0),IF(AND(IC17&lt;&gt;"",IC17&gt;=$II$29),ID17,0),IF(AND(IF17&lt;&gt;"",IF17&gt;=$II$29),IG17,0),IF(AND(JD17&lt;&gt;"",JD17&gt;=$JQ$29),JE17,0),IF(AND(JG17&lt;&gt;"",JG17&gt;=$JQ$29),JH17,0),IF(AND(JK17&lt;&gt;"",JK17&gt;=$JQ$29),JL17,0),IF(AND(JN17&lt;&gt;"",JN17&gt;=$JQ$29),JO17,0),IF(AND(KL17&lt;&gt;"",KL17&gt;=$KY$29),KM17,0),IF(AND(KO17&lt;&gt;"",KO17&gt;=$KY$29),KP17,0),IF(AND(KS17&lt;&gt;"",KS17&gt;=$KY$29),KT17,0),IF(AND(KV17&lt;&gt;"",KV17&gt;=$KY$29),KW17,0),IF(AND(LT17&lt;&gt;"",LT17&gt;=$MG$29),LU17,0),IF(AND(LW17&lt;&gt;"",LW17&gt;=$MG$29),LX17,0),IF(AND(MA17&lt;&gt;"",MA17&gt;=$MG$29),MB17,0),IF(AND(MD17&lt;&gt;"",MD17&gt;=$MG$29),ME17,0),IF(AND(NB17&lt;&gt;"",NB17&gt;=$NO$29),NC17,0),IF(AND(NE17&lt;&gt;"",NE17&gt;=$NO$29),NF17,0),IF(AND(NI17&lt;&gt;"",NI17&gt;=$NO$29),NJ17,0),IF(AND(NL17&lt;&gt;"",NL17&gt;=$NO$29),NM17,0),IF(AND(OJ17&lt;&gt;"",OJ17&gt;=$OW$29),OK17,0),IF(AND(OM17&lt;&gt;"",OM17&gt;=$OW$29),ON17,0),IF(AND(OQ17&lt;&gt;"",OQ17&gt;=$OW$29),OR17,0),IF(AND(OT17&lt;&gt;"",OT17&gt;=$OW$29),OU17,0),IF(AND(PR17&lt;&gt;"",PR17&gt;=$QE$29),PS17,0),IF(AND(PU17&lt;&gt;"",PU17&gt;=$QE$29),PV17,0),IF(AND(PY17&lt;&gt;"",PY17&gt;=$QE$29),PZ17,0),IF(AND(QB17&lt;&gt;"",QB17&gt;=$QE$29),QC17,0),IF(AND(QZ17&lt;&gt;"",QZ17&gt;=$RM$29),RA17,0),IF(AND(RC17&lt;&gt;"",RC17&gt;=$RM$29),RD17,0),IF(AND(RG17&lt;&gt;"",RG17&gt;=$RM$29),RH17,0),IF(AND(RJ17&lt;&gt;"",RJ17&gt;=$RM$29),RK17,0),IF(AND(SH17&lt;&gt;"",SH17&gt;=$SU$29),SI17,0),IF(AND(SK17&lt;&gt;"",SK17&gt;=$SU$29),SL17,0),IF(AND(SO17&lt;&gt;"",SO17&gt;=$SU$29),SP17,0),IF(AND(SR17&lt;&gt;"",SR17&gt;=$SU$29),SS17,0),IF(AND(TP17&lt;&gt;"",TP17&gt;=$UC$29),TQ17,0),IF(AND(TS17&lt;&gt;"",TS17&gt;=$UC$29),TT17,0),IF(AND(TW17&lt;&gt;"",TW17&gt;=$UC$29),TX17,0),IF(AND(TZ17&lt;&gt;"",TZ17&gt;=$UC$29),UA17,0),IF(AND(UX17&lt;&gt;"",UX17&gt;=$VK$29),UY17,0),IF(AND(VA17&lt;&gt;"",VA17&gt;=$VK$29),VB17,0),IF(AND(VE17&lt;&gt;"",VE17&gt;=$VK$29),VF17,0),IF(AND(VH17&lt;&gt;"",VH17&gt;=$VK$29),VI17,0),IF(AND(WF17&lt;&gt;"",WF17&gt;=$WS$29),WG17,0),IF(AND(WI17&lt;&gt;"",WI17&gt;=$WS$29),WJ17,0),IF(AND(WM17&lt;&gt;"",WM17&gt;=$WS$29),WN17,0),IF(AND(WP17&lt;&gt;"",WP17&gt;=$WS$29)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6.7</v>
      </c>
      <c r="Z17" s="22">
        <v>4.5999999999999996</v>
      </c>
      <c r="AA17" s="22">
        <v>7.6</v>
      </c>
      <c r="AB17" s="22">
        <v>7.67</v>
      </c>
      <c r="AC17" s="22">
        <v>0</v>
      </c>
      <c r="AD17" s="22">
        <v>10.7</v>
      </c>
      <c r="AE17" s="22">
        <v>9.1999999999999993</v>
      </c>
      <c r="AF17" s="22">
        <v>14.7</v>
      </c>
      <c r="AG17" s="22">
        <v>15.02</v>
      </c>
      <c r="AH17" s="22">
        <v>0.2</v>
      </c>
      <c r="AI17" s="22">
        <v>12.2</v>
      </c>
      <c r="AJ17" s="22">
        <v>8.8000000000000007</v>
      </c>
      <c r="AK17" s="22">
        <v>10.8</v>
      </c>
      <c r="AL17" s="22">
        <v>14.67</v>
      </c>
      <c r="AM17" s="22">
        <v>3.7</v>
      </c>
      <c r="AN17" s="27"/>
      <c r="AO17" s="38">
        <f>IF(AA17&gt;0,AA17,"")</f>
        <v>7.6</v>
      </c>
      <c r="AP17" s="38">
        <f>IF(AB17&gt;0,AB17,"")</f>
        <v>7.67</v>
      </c>
      <c r="AQ17" s="40">
        <f>IF(SUM(Y17:AB17)-AC17&gt;0,SUM(Y17:AB17)-AC17,"")</f>
        <v>26.57</v>
      </c>
      <c r="AR17" s="40">
        <f>IF(AF17&gt;0,AF17,"")</f>
        <v>14.7</v>
      </c>
      <c r="AS17" s="40">
        <f>IF(AG17&gt;0,AG17,"")</f>
        <v>15.02</v>
      </c>
      <c r="AT17" s="40">
        <f>IF(SUM(AD17:AG17)-AH17&gt;0,SUM(AD17:AG17)-AH17,"")</f>
        <v>49.419999999999987</v>
      </c>
      <c r="AU17" s="40">
        <f>IF(AQ17="","",MAX(AQ17,AT17))</f>
        <v>49.419999999999987</v>
      </c>
      <c r="AV17" s="40">
        <f>IF(AK17&gt;0,AK17,"")</f>
        <v>10.8</v>
      </c>
      <c r="AW17" s="40">
        <f>IF(AL17&gt;0,AL17,"")</f>
        <v>14.67</v>
      </c>
      <c r="AX17" s="40">
        <f>IF(SUM(AI17:AL17)-AM17&gt;0,SUM(AI17:AL17)-AM17,"")</f>
        <v>42.769999999999996</v>
      </c>
      <c r="AY17" s="40">
        <f>IF(SUM(AU17,AX17)&gt;0,SUM(AU17,AX17),"")</f>
        <v>92.189999999999984</v>
      </c>
      <c r="AZ17" s="26">
        <v>10.9</v>
      </c>
      <c r="BA17" s="26">
        <v>9.4</v>
      </c>
      <c r="BB17" s="26">
        <v>13.2</v>
      </c>
      <c r="BC17" s="26">
        <v>14.62</v>
      </c>
      <c r="BD17" s="26">
        <v>1.3</v>
      </c>
      <c r="BE17" s="26">
        <v>10.1</v>
      </c>
      <c r="BF17" s="26">
        <v>8</v>
      </c>
      <c r="BG17" s="26">
        <v>10.8</v>
      </c>
      <c r="BH17" s="26">
        <v>12.93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13.2</v>
      </c>
      <c r="BQ17" s="39">
        <f>IF(BC17&gt;0,BC17,"")</f>
        <v>14.62</v>
      </c>
      <c r="BR17" s="11">
        <f>IF(SUM(AZ17:BC17)-BD17&gt;0,SUM(AZ17:BC17)-BD17,"")</f>
        <v>46.82</v>
      </c>
      <c r="BS17" s="11">
        <f>IF(BG17&gt;0,BG17,"")</f>
        <v>10.8</v>
      </c>
      <c r="BT17" s="11">
        <f>IF(BH17&gt;0,BH17,"")</f>
        <v>12.93</v>
      </c>
      <c r="BU17" s="11">
        <f>IF(SUM(BE17:BH17)-BI17&gt;0,SUM(BE17:BH17)-BI17,"")</f>
        <v>41.83</v>
      </c>
      <c r="BV17" s="11">
        <f>IF(BR17="","",MAX(BR17,BU17))</f>
        <v>46.82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46.82</v>
      </c>
      <c r="CA17" s="22">
        <v>12.4</v>
      </c>
      <c r="CB17" s="22">
        <v>7.9</v>
      </c>
      <c r="CC17" s="22">
        <v>12.5</v>
      </c>
      <c r="CD17" s="22">
        <v>14.54</v>
      </c>
      <c r="CE17" s="22">
        <v>0</v>
      </c>
      <c r="CF17" s="22">
        <v>8.6</v>
      </c>
      <c r="CG17" s="22">
        <v>5.7</v>
      </c>
      <c r="CH17" s="22">
        <v>8.6999999999999993</v>
      </c>
      <c r="CI17" s="22">
        <v>11.81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12.5</v>
      </c>
      <c r="CR17" s="38">
        <f>IF(CD17&gt;0,CD17,"")</f>
        <v>14.54</v>
      </c>
      <c r="CS17" s="40">
        <f>IF(SUM(CA17:CD17)-CE17&gt;0,SUM(CA17:CD17)-CE17,"")</f>
        <v>47.339999999999996</v>
      </c>
      <c r="CT17" s="40">
        <f>IF(CH17&gt;0,CH17,"")</f>
        <v>8.6999999999999993</v>
      </c>
      <c r="CU17" s="40">
        <f>IF(CI17&gt;0,CI17,"")</f>
        <v>11.81</v>
      </c>
      <c r="CV17" s="40">
        <f>IF(SUM(CF17:CI17)-CJ17&gt;0,SUM(CF17:CI17)-CJ17,"")</f>
        <v>34.81</v>
      </c>
      <c r="CW17" s="40">
        <f>IF(CS17="","",MAX(CS17,CV17))</f>
        <v>47.339999999999996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47.339999999999996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11.65</v>
      </c>
      <c r="WU17" s="26">
        <f>IF($CP17="P",CB17,(CB17+BA17)/2)</f>
        <v>8.65</v>
      </c>
      <c r="WV17" s="26">
        <f>IF($CP17="P",CC17,(CC17+BB17)/2)</f>
        <v>12.85</v>
      </c>
      <c r="WW17" s="26">
        <f>IF($CP17="P",CD17,(CD17+BC17)/2)</f>
        <v>14.579999999999998</v>
      </c>
      <c r="WX17" s="26">
        <f>IF($CP17="P",CE17,(CE17+BD17)/2)</f>
        <v>0.65</v>
      </c>
      <c r="WY17" s="26">
        <f>IF($CP17="P",CF17,(CF17+BE17)/2)</f>
        <v>9.35</v>
      </c>
      <c r="WZ17" s="26">
        <f>IF($CP17="P",CG17,(CG17+BF17)/2)</f>
        <v>6.85</v>
      </c>
      <c r="XA17" s="26">
        <f>IF($CP17="P",CH17,(CH17+BG17)/2)</f>
        <v>9.75</v>
      </c>
      <c r="XB17" s="26">
        <f>IF($CP17="P",CI17,(CI17+BH17)/2)</f>
        <v>12.370000000000001</v>
      </c>
      <c r="XC17" s="26">
        <f>IF($CP17="P",CJ17,(CJ17+BI17)/2)</f>
        <v>0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12.85</v>
      </c>
      <c r="XK17" s="11">
        <f>IF(WW17&gt;0,WW17,"")</f>
        <v>14.579999999999998</v>
      </c>
      <c r="XL17" s="11">
        <f>IF(SUM(WT17:WW17)-WX17&gt;0,SUM(WT17:WW17)-WX17,"")</f>
        <v>47.08</v>
      </c>
      <c r="XM17" s="11">
        <f>IF(XA17&gt;0,XA17,"")</f>
        <v>9.75</v>
      </c>
      <c r="XN17" s="11">
        <f>IF(XB17&gt;0,XB17,"")</f>
        <v>12.370000000000001</v>
      </c>
      <c r="XO17" s="11">
        <f>IF(SUM(WY17:XB17)-XC17&gt;0,SUM(WY17:XB17)-XC17,"")</f>
        <v>38.32</v>
      </c>
      <c r="XP17" s="11">
        <f>IF(MAX(XL17,XO17)&gt;0,MAX(XL17,XO17),"")</f>
        <v>47.08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47.08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197</v>
      </c>
      <c r="C18" s="4" t="s">
        <v>5</v>
      </c>
      <c r="D18" s="4">
        <v>2007</v>
      </c>
      <c r="E18" s="9">
        <f>SUM(J18:V18)+SUM(J18:T18)*0.0000001+SUM(J18)*0.0000000000001</f>
        <v>165.2700165270052</v>
      </c>
      <c r="F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G18" s="3" t="str">
        <f>IF(OR(AND(AQ18&gt;=AY$33,AQ18&lt;&gt;"",AN18=""),AND(AT18&gt;=AY$33,AT18&lt;&gt;"",AN18=""),AND(AX18&gt;=AY$33,AX18&lt;&gt;"",AN18=""),AND(BR18&gt;=BZ$33,BR18&lt;&gt;"",BO18=""),AND(BU18&gt;=BZ$33,BU18&lt;&gt;"",BO18=""),AND(BY18&gt;=BZ$33,BY18&lt;&gt;"",BO18=""),AND(CS18&gt;=DA$33,CS18&lt;&gt;"",CP18=""),AND(CV18&gt;=DA$33,CV18&lt;&gt;"",CP18=""),AND(CZ18&gt;=DA$33,CZ18&lt;&gt;"",CP18=""),AND(DZ18&gt;=EK$33,DZ18&lt;&gt;""),AND(EC18&gt;=EK$33,EC18&lt;&gt;""),AND(EG18&gt;=EK$33,EG18&lt;&gt;""),AND(EJ18&gt;=EK$33,EJ18&lt;&gt;""),AND(FH18&gt;=FS$33,FH18&lt;&gt;""),AND(FK18&gt;=FS$33,FK18&lt;&gt;""),AND(FO18&gt;=FS$33,FO18&lt;&gt;""),AND(FR18&gt;=FS$33,FR18&lt;&gt;""),AND(GP18&gt;=HA$33,GP18&lt;&gt;""),AND(GS18&gt;=HA$33,GS18&lt;&gt;""),AND(GW18&gt;=HA$33,GW18&lt;&gt;""),AND(GZ18&gt;=HA$33,GZ18&lt;&gt;""),AND(HX18&gt;=II$33,HX18&lt;&gt;""),AND(IA18&gt;=II$33,IA18&lt;&gt;""),AND(IE18&gt;=II$33,IE18&lt;&gt;""),AND(IH18&gt;=II$33,IH18&lt;&gt;""),AND(JF18&gt;=JQ$33,JF18&lt;&gt;""),AND(JI18&gt;=JQ$33,JI18&lt;&gt;""),AND(JM18&gt;=JQ$33,JM18&lt;&gt;""),AND(JP18&gt;=JQ$33,JP18&lt;&gt;""),AND(KN18&gt;=KY$33,KN18&lt;&gt;""),AND(KQ18&gt;=KY$33,KQ18&lt;&gt;""),AND(KU18&gt;=KY$33,KU18&lt;&gt;""),AND(KX18&gt;=KY$33,KX18&lt;&gt;""),AND(LV18&gt;=MG$33,LV18&lt;&gt;""),AND(LY18&gt;=MG$33,LY18&lt;&gt;""),AND(MC18&gt;=MG$33,MC18&lt;&gt;""),AND(MF18&gt;=MG$33,MF18&lt;&gt;""),AND(ND18&gt;=NO$33,ND18&lt;&gt;""),AND(NG18&gt;=NO$33,NG18&lt;&gt;""),AND(NK18&gt;=NO$33,NK18&lt;&gt;""),AND(NN18&gt;=NO$33,NN18&lt;&gt;""),AND(OL18&gt;=OW$33,OL18&lt;&gt;""),AND(OO18&gt;=OW$33,OO18&lt;&gt;""),AND(OS18&gt;=OW$33,OS18&lt;&gt;""),AND(OV18&gt;=OW$33,OV18&lt;&gt;""),AND(PT18&gt;=QE$33,PT18&lt;&gt;""),AND(PW18&gt;=QE$33,PW18&lt;&gt;""),AND(QA18&gt;=QE$33,QA18&lt;&gt;""),AND(QD18&gt;=QE$33,QD18&lt;&gt;""),AND(RB18&gt;=RM$33,RB18&lt;&gt;""),AND(RE18&gt;=RM$33,RE18&lt;&gt;""),AND(RI18&gt;=RM$33,RI18&lt;&gt;""),AND(RL18&gt;=RM$33,RL18&lt;&gt;""),AND(SJ18&gt;=SU$33,SJ18&lt;&gt;""),AND(SM18&gt;=SU$33,SM18&lt;&gt;""),AND(SQ18&gt;=SU$33,SQ18&lt;&gt;""),AND(ST18&gt;=SU$33,ST18&lt;&gt;""),AND(TR18&gt;=UC$33,TR18&lt;&gt;""),AND(TU18&gt;=UC$33,TU18&lt;&gt;""),AND(TY18&gt;=UC$33,TYY18&lt;&gt;""),AND(UB18&gt;=UC$33,UB18&lt;&gt;""),AND(UZ18&gt;=VK$33,UZ18&lt;&gt;""),AND(VC18&gt;=VK$33,VC18&lt;&gt;""),AND(VG18&gt;=VK$33,VG18&lt;&gt;""),AND(VJ18&gt;=VK$33,VJ18&lt;&gt;""),AND(WH18&gt;=WS$33,WH18&lt;&gt;""),AND(WK18&gt;=WS$33,WK18&lt;&gt;""),AND(WO18&gt;=WS$33,WO18&lt;&gt;""),AND(WR18&gt;=WS$33,WR18&lt;&gt;"")),"P","")</f>
        <v/>
      </c>
      <c r="H18" s="36" t="str">
        <f>IF(AND(G18="P",F18=""),"No DD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$356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Merit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Excellence",IF(I18="P","Worlds Team",IF(F18="P","National Team","")))))</f>
        <v/>
      </c>
      <c r="I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J18" s="8">
        <f>IF(COUNT(AQ18,AT18,BR18,BU18,CS18,CV18)&gt;0,LARGE((AQ18,AT18,BR18,BU18,CS18,CV18),1),0)</f>
        <v>51.67</v>
      </c>
      <c r="K18" s="8" t="str">
        <f>IF(J18="","",IF(OR(J18=CS18,J18=CV18),$CA$1,IF(OR(J18=BR18,J18=BU18),$AZ$1,IF(OR(J18=AQ18,J18=AT18),$Y$1,""))))</f>
        <v>2025 Nationals</v>
      </c>
      <c r="L18" s="8">
        <f>IF(COUNT(AQ18,AT18,BR18,BU18,CS18,CV18)&gt;1,LARGE((AQ18,AT18,BR18,BU18,CS18,CV18),2),0)</f>
        <v>49.86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43.16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5.68</v>
      </c>
      <c r="Q18" s="8" t="str">
        <f>IF(P18="","",IF(P18=CZ18,$CA$1,IF(P18=BY18,$AZ$1,IF(P18=AX18,$Y$1,""))))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Nationals</v>
      </c>
      <c r="T18" s="8">
        <f>MAX(IF(AND(AO18&lt;&gt;"",AO18&gt;=$AY$29),AP18,0),IF(AND(AR18&lt;&gt;"",AR18&gt;=$AY$29),AS18,0),IF(AND(AV18&lt;&gt;"",AV18&gt;=$AY$29),AW18,0),IF(AND(BP18&lt;&gt;"",BP18&gt;=$BZ$29),BQ18,0),IF(AND(BS18&lt;&gt;"",BS18&gt;=$BZ$29),BT18,0),IF(AND(BW18&lt;&gt;"",BW18&gt;=$BZ$29),BX18,0),IF(AND(CQ18&lt;&gt;"",CQ18&gt;=$DA$29),CR18,0),IF(AND(CT18&lt;&gt;"",CT18&gt;=$DA$29),CU18,0),IF(AND(CX18&lt;&gt;"",CX18&gt;=$DA$29),CY18,0),IF(AND(DX18&lt;&gt;"",DX18&gt;=$EK$29),DY18,0),IF(AND(EA18&lt;&gt;"",EA18&gt;=$EK$29),EB18,0),IF(AND(EE18&lt;&gt;"",EE18&gt;=$EK$29),EF18,0),IF(AND(EH18&lt;&gt;"",EH18&gt;=$EK$29),EI18,0),IF(AND(FF18&lt;&gt;"",FF18&gt;=$FS$29),FG18,0),IF(AND(FI18&lt;&gt;"",FI18&gt;=$FS$29),FJ18,0),IF(AND(FM18&lt;&gt;"",FM18&gt;=$FS$29),FN18,0),IF(AND(FP18&lt;&gt;"",FP18&gt;=$FS$29),FQ18,0),IF(AND(GN18&lt;&gt;"",GN18&gt;=$HA$29),GO18,0),IF(AND(GQ18&lt;&gt;"",GQ18&gt;=$HA$29),GR18,0),IF(AND(GU18&lt;&gt;"",GU18&gt;=$HA$29),GV18,0),IF(AND(GX18&lt;&gt;"",GX18&gt;=$HA$29),GY18,0),IF(AND(HV18&lt;&gt;"",HV18&gt;=$II$29),HW18,0),IF(AND(HY18&lt;&gt;"",HY18&gt;=$II$29),HZ18,0),IF(AND(IC18&lt;&gt;"",IC18&gt;=$II$29),ID18,0),IF(AND(IF18&lt;&gt;"",IF18&gt;=$II$29),IG18,0),IF(AND(JD18&lt;&gt;"",JD18&gt;=$JQ$29),JE18,0),IF(AND(JG18&lt;&gt;"",JG18&gt;=$JQ$29),JH18,0),IF(AND(JK18&lt;&gt;"",JK18&gt;=$JQ$29),JL18,0),IF(AND(JN18&lt;&gt;"",JN18&gt;=$JQ$29),JO18,0),IF(AND(KL18&lt;&gt;"",KL18&gt;=$KY$29),KM18,0),IF(AND(KO18&lt;&gt;"",KO18&gt;=$KY$29),KP18,0),IF(AND(KS18&lt;&gt;"",KS18&gt;=$KY$29),KT18,0),IF(AND(KV18&lt;&gt;"",KV18&gt;=$KY$29),KW18,0),IF(AND(LT18&lt;&gt;"",LT18&gt;=$MG$29),LU18,0),IF(AND(LW18&lt;&gt;"",LW18&gt;=$MG$29),LX18,0),IF(AND(MA18&lt;&gt;"",MA18&gt;=$MG$29),MB18,0),IF(AND(MD18&lt;&gt;"",MD18&gt;=$MG$29),ME18,0),IF(AND(NB18&lt;&gt;"",NB18&gt;=$NO$29),NC18,0),IF(AND(NE18&lt;&gt;"",NE18&gt;=$NO$29),NF18,0),IF(AND(NI18&lt;&gt;"",NI18&gt;=$NO$29),NJ18,0),IF(AND(NL18&lt;&gt;"",NL18&gt;=$NO$29),NM18,0),IF(AND(OJ18&lt;&gt;"",OJ18&gt;=$OW$29),OK18,0),IF(AND(OM18&lt;&gt;"",OM18&gt;=$OW$29),ON18,0),IF(AND(OQ18&lt;&gt;"",OQ18&gt;=$OW$29),OR18,0),IF(AND(OT18&lt;&gt;"",OT18&gt;=$OW$29),OU18,0),IF(AND(PR18&lt;&gt;"",PR18&gt;=$QE$29),PS18,0),IF(AND(PU18&lt;&gt;"",PU18&gt;=$QE$29),PV18,0),IF(AND(PY18&lt;&gt;"",PY18&gt;=$QE$29),PZ18,0),IF(AND(QB18&lt;&gt;"",QB18&gt;=$QE$29),QC18,0),IF(AND(QZ18&lt;&gt;"",QZ18&gt;=$RM$29),RA18,0),IF(AND(RC18&lt;&gt;"",RC18&gt;=$RM$29),RD18,0),IF(AND(RG18&lt;&gt;"",RG18&gt;=$RM$29),RH18,0),IF(AND(RJ18&lt;&gt;"",RJ18&gt;=$RM$29),RK18,0),IF(AND(SH18&lt;&gt;"",SH18&gt;=$SU$29),SI18,0),IF(AND(SK18&lt;&gt;"",SK18&gt;=$SU$29),SL18,0),IF(AND(SO18&lt;&gt;"",SO18&gt;=$SU$29),SP18,0),IF(AND(SR18&lt;&gt;"",SR18&gt;=$SU$29),SS18,0),IF(AND(TP18&lt;&gt;"",TP18&gt;=$UC$29),TQ18,0),IF(AND(TS18&lt;&gt;"",TS18&gt;=$UC$29),TT18,0),IF(AND(TW18&lt;&gt;"",TW18&gt;=$UC$29),TX18,0),IF(AND(TZ18&lt;&gt;"",TZ18&gt;=$UC$29),UA18,0),IF(AND(UX18&lt;&gt;"",UX18&gt;=$VK$29),UY18,0),IF(AND(VA18&lt;&gt;"",VA18&gt;=$VK$29),VB18,0),IF(AND(VE18&lt;&gt;"",VE18&gt;=$VK$29),VF18,0),IF(AND(VH18&lt;&gt;"",VH18&gt;=$VK$29),VI18,0),IF(AND(WF18&lt;&gt;"",WF18&gt;=$WS$29),WG18,0),IF(AND(WI18&lt;&gt;"",WI18&gt;=$WS$29),WJ18,0),IF(AND(WM18&lt;&gt;"",WM18&gt;=$WS$29),WN18,0),IF(AND(WP18&lt;&gt;"",WP18&gt;=$WS$29)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11.3</v>
      </c>
      <c r="Z18" s="22">
        <v>7.7</v>
      </c>
      <c r="AA18" s="22">
        <v>11.7</v>
      </c>
      <c r="AB18" s="22">
        <v>12.46</v>
      </c>
      <c r="AC18" s="22">
        <v>0</v>
      </c>
      <c r="AD18" s="22">
        <v>2.8</v>
      </c>
      <c r="AE18" s="22">
        <v>1.7</v>
      </c>
      <c r="AF18" s="22">
        <v>3.3</v>
      </c>
      <c r="AG18" s="22">
        <v>3.3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11.7</v>
      </c>
      <c r="AP18" s="38">
        <f>IF(AB18&gt;0,AB18,"")</f>
        <v>12.46</v>
      </c>
      <c r="AQ18" s="40">
        <f>IF(SUM(Y18:AB18)-AC18&gt;0,SUM(Y18:AB18)-AC18,"")</f>
        <v>43.16</v>
      </c>
      <c r="AR18" s="40">
        <f>IF(AF18&gt;0,AF18,"")</f>
        <v>3.3</v>
      </c>
      <c r="AS18" s="40">
        <f>IF(AG18&gt;0,AG18,"")</f>
        <v>3.3</v>
      </c>
      <c r="AT18" s="40">
        <f>IF(SUM(AD18:AG18)-AH18&gt;0,SUM(AD18:AG18)-AH18,"")</f>
        <v>11.1</v>
      </c>
      <c r="AU18" s="40">
        <f>IF(AQ18="","",MAX(AQ18,AT18))</f>
        <v>43.16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43.16</v>
      </c>
      <c r="AZ18" s="26">
        <v>12.1</v>
      </c>
      <c r="BA18" s="26">
        <v>9.1</v>
      </c>
      <c r="BB18" s="26">
        <v>14.9</v>
      </c>
      <c r="BC18" s="26">
        <v>15.57</v>
      </c>
      <c r="BD18" s="26">
        <v>0</v>
      </c>
      <c r="BE18" s="26">
        <v>12.1</v>
      </c>
      <c r="BF18" s="26">
        <v>8.6999999999999993</v>
      </c>
      <c r="BG18" s="26">
        <v>14</v>
      </c>
      <c r="BH18" s="26">
        <v>15.56</v>
      </c>
      <c r="BI18" s="26">
        <v>0.5</v>
      </c>
      <c r="BJ18" s="26">
        <v>1.2</v>
      </c>
      <c r="BK18" s="26">
        <v>1</v>
      </c>
      <c r="BL18" s="26">
        <v>2</v>
      </c>
      <c r="BM18" s="26">
        <v>1.68</v>
      </c>
      <c r="BN18" s="26">
        <v>0.2</v>
      </c>
      <c r="BO18" s="28"/>
      <c r="BP18" s="39">
        <f>IF(BB18&gt;0,BB18,"")</f>
        <v>14.9</v>
      </c>
      <c r="BQ18" s="39">
        <f>IF(BC18&gt;0,BC18,"")</f>
        <v>15.57</v>
      </c>
      <c r="BR18" s="11">
        <f>IF(SUM(AZ18:BC18)-BD18&gt;0,SUM(AZ18:BC18)-BD18,"")</f>
        <v>51.67</v>
      </c>
      <c r="BS18" s="11">
        <f>IF(BG18&gt;0,BG18,"")</f>
        <v>14</v>
      </c>
      <c r="BT18" s="11">
        <f>IF(BH18&gt;0,BH18,"")</f>
        <v>15.56</v>
      </c>
      <c r="BU18" s="11">
        <f>IF(SUM(BE18:BH18)-BI18&gt;0,SUM(BE18:BH18)-BI18,"")</f>
        <v>49.86</v>
      </c>
      <c r="BV18" s="11">
        <f>IF(BR18="","",MAX(BR18,BU18))</f>
        <v>51.67</v>
      </c>
      <c r="BW18" s="11">
        <f>IF(BL18&gt;0,BL18,"")</f>
        <v>2</v>
      </c>
      <c r="BX18" s="11">
        <f>IF(BM18&gt;0,BM18,"")</f>
        <v>1.68</v>
      </c>
      <c r="BY18" s="11">
        <f>IF(SUM(BJ18:BM18)-BN18&gt;0,SUM(BJ18:BM18)-BN18,"")</f>
        <v>5.68</v>
      </c>
      <c r="BZ18" s="11">
        <f>IF(SUM(BV18,BY18)&gt;0,SUM(BV18,BY18),"")</f>
        <v>57.35</v>
      </c>
      <c r="CA18" s="22">
        <v>4.5999999999999996</v>
      </c>
      <c r="CB18" s="22">
        <v>2.9</v>
      </c>
      <c r="CC18" s="22">
        <v>5.2</v>
      </c>
      <c r="CD18" s="22">
        <v>5.0599999999999996</v>
      </c>
      <c r="CE18" s="22">
        <v>0</v>
      </c>
      <c r="CF18" s="22">
        <v>9.6999999999999993</v>
      </c>
      <c r="CG18" s="22">
        <v>6.4</v>
      </c>
      <c r="CH18" s="22">
        <v>10.6</v>
      </c>
      <c r="CI18" s="22">
        <v>11.69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5.2</v>
      </c>
      <c r="CR18" s="38">
        <f>IF(CD18&gt;0,CD18,"")</f>
        <v>5.0599999999999996</v>
      </c>
      <c r="CS18" s="40">
        <f>IF(SUM(CA18:CD18)-CE18&gt;0,SUM(CA18:CD18)-CE18,"")</f>
        <v>17.759999999999998</v>
      </c>
      <c r="CT18" s="40">
        <f>IF(CH18&gt;0,CH18,"")</f>
        <v>10.6</v>
      </c>
      <c r="CU18" s="40">
        <f>IF(CI18&gt;0,CI18,"")</f>
        <v>11.69</v>
      </c>
      <c r="CV18" s="40">
        <f>IF(SUM(CF18:CI18)-CJ18&gt;0,SUM(CF18:CI18)-CJ18,"")</f>
        <v>38.39</v>
      </c>
      <c r="CW18" s="40">
        <f>IF(CS18="","",MAX(CS18,CV18))</f>
        <v>38.39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38.39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8.35</v>
      </c>
      <c r="WU18" s="26">
        <f>IF($CP18="P",CB18,(CB18+BA18)/2)</f>
        <v>6</v>
      </c>
      <c r="WV18" s="26">
        <f>IF($CP18="P",CC18,(CC18+BB18)/2)</f>
        <v>10.050000000000001</v>
      </c>
      <c r="WW18" s="26">
        <f>IF($CP18="P",CD18,(CD18+BC18)/2)</f>
        <v>10.315</v>
      </c>
      <c r="WX18" s="26">
        <f>IF($CP18="P",CE18,(CE18+BD18)/2)</f>
        <v>0</v>
      </c>
      <c r="WY18" s="26">
        <f>IF($CP18="P",CF18,(CF18+BE18)/2)</f>
        <v>10.899999999999999</v>
      </c>
      <c r="WZ18" s="26">
        <f>IF($CP18="P",CG18,(CG18+BF18)/2)</f>
        <v>7.55</v>
      </c>
      <c r="XA18" s="26">
        <f>IF($CP18="P",CH18,(CH18+BG18)/2)</f>
        <v>12.3</v>
      </c>
      <c r="XB18" s="26">
        <f>IF($CP18="P",CI18,(CI18+BH18)/2)</f>
        <v>13.625</v>
      </c>
      <c r="XC18" s="26">
        <f>IF($CP18="P",CJ18,(CJ18+BI18)/2)</f>
        <v>0.25</v>
      </c>
      <c r="XD18" s="26">
        <f>IF($CP18="P",CK18,(CK18+BJ18)/2)</f>
        <v>0.6</v>
      </c>
      <c r="XE18" s="26">
        <f>IF($CP18="P",CL18,(CL18+BK18)/2)</f>
        <v>0.5</v>
      </c>
      <c r="XF18" s="26">
        <f>IF($CP18="P",CM18,(CM18+BL18)/2)</f>
        <v>1</v>
      </c>
      <c r="XG18" s="26">
        <f>IF($CP18="P",CN18,(CN18+BM18)/2)</f>
        <v>0.84</v>
      </c>
      <c r="XH18" s="26">
        <f>IF($CP18="P",CO18,(CO18+BN18)/2)</f>
        <v>0.1</v>
      </c>
      <c r="XI18" s="28" t="s">
        <v>53</v>
      </c>
      <c r="XJ18" s="11">
        <f>IF(WV18&gt;0,WV18,"")</f>
        <v>10.050000000000001</v>
      </c>
      <c r="XK18" s="11">
        <f>IF(WW18&gt;0,WW18,"")</f>
        <v>10.315</v>
      </c>
      <c r="XL18" s="11">
        <f>IF(SUM(WT18:WW18)-WX18&gt;0,SUM(WT18:WW18)-WX18,"")</f>
        <v>34.714999999999996</v>
      </c>
      <c r="XM18" s="11">
        <f>IF(XA18&gt;0,XA18,"")</f>
        <v>12.3</v>
      </c>
      <c r="XN18" s="11">
        <f>IF(XB18&gt;0,XB18,"")</f>
        <v>13.625</v>
      </c>
      <c r="XO18" s="11">
        <f>IF(SUM(WY18:XB18)-XC18&gt;0,SUM(WY18:XB18)-XC18,"")</f>
        <v>44.125</v>
      </c>
      <c r="XP18" s="11">
        <f>IF(MAX(XL18,XO18)&gt;0,MAX(XL18,XO18),"")</f>
        <v>44.125</v>
      </c>
      <c r="XQ18" s="11">
        <f>IF(XF18&gt;0,XF18,"")</f>
        <v>1</v>
      </c>
      <c r="XR18" s="11">
        <f>IF(XG18&gt;0,XG18,"")</f>
        <v>0.84</v>
      </c>
      <c r="XS18" s="11">
        <f>IF(SUM(XD18:XG18)-XH18&gt;0,SUM(XD18:XG18)-XH18,"")</f>
        <v>2.84</v>
      </c>
      <c r="XT18" s="11">
        <f>IF(SUM(XP18,XS18)&gt;0,SUM(XP18,XS18),"")</f>
        <v>46.965000000000003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144</v>
      </c>
      <c r="C19" s="4" t="s">
        <v>7</v>
      </c>
      <c r="D19" s="4">
        <v>2006</v>
      </c>
      <c r="E19" s="9">
        <f>SUM(J19:V19)+SUM(J19:T19)*0.0000001+SUM(J19)*0.0000000000001</f>
        <v>158.40001413800502</v>
      </c>
      <c r="F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G19" s="3" t="str">
        <f>IF(OR(AND(AQ19&gt;=AY$33,AQ19&lt;&gt;"",AN19=""),AND(AT19&gt;=AY$33,AT19&lt;&gt;"",AN19=""),AND(AX19&gt;=AY$33,AX19&lt;&gt;"",AN19=""),AND(BR19&gt;=BZ$33,BR19&lt;&gt;"",BO19=""),AND(BU19&gt;=BZ$33,BU19&lt;&gt;"",BO19=""),AND(BY19&gt;=BZ$33,BY19&lt;&gt;"",BO19=""),AND(CS19&gt;=DA$33,CS19&lt;&gt;"",CP19=""),AND(CV19&gt;=DA$33,CV19&lt;&gt;"",CP19=""),AND(CZ19&gt;=DA$33,CZ19&lt;&gt;"",CP19=""),AND(DZ19&gt;=EK$33,DZ19&lt;&gt;""),AND(EC19&gt;=EK$33,EC19&lt;&gt;""),AND(EG19&gt;=EK$33,EG19&lt;&gt;""),AND(EJ19&gt;=EK$33,EJ19&lt;&gt;""),AND(FH19&gt;=FS$33,FH19&lt;&gt;""),AND(FK19&gt;=FS$33,FK19&lt;&gt;""),AND(FO19&gt;=FS$33,FO19&lt;&gt;""),AND(FR19&gt;=FS$33,FR19&lt;&gt;""),AND(GP19&gt;=HA$33,GP19&lt;&gt;""),AND(GS19&gt;=HA$33,GS19&lt;&gt;""),AND(GW19&gt;=HA$33,GW19&lt;&gt;""),AND(GZ19&gt;=HA$33,GZ19&lt;&gt;""),AND(HX19&gt;=II$33,HX19&lt;&gt;""),AND(IA19&gt;=II$33,IA19&lt;&gt;""),AND(IE19&gt;=II$33,IE19&lt;&gt;""),AND(IH19&gt;=II$33,IH19&lt;&gt;""),AND(JF19&gt;=JQ$33,JF19&lt;&gt;""),AND(JI19&gt;=JQ$33,JI19&lt;&gt;""),AND(JM19&gt;=JQ$33,JM19&lt;&gt;""),AND(JP19&gt;=JQ$33,JP19&lt;&gt;""),AND(KN19&gt;=KY$33,KN19&lt;&gt;""),AND(KQ19&gt;=KY$33,KQ19&lt;&gt;""),AND(KU19&gt;=KY$33,KU19&lt;&gt;""),AND(KX19&gt;=KY$33,KX19&lt;&gt;""),AND(LV19&gt;=MG$33,LV19&lt;&gt;""),AND(LY19&gt;=MG$33,LY19&lt;&gt;""),AND(MC19&gt;=MG$33,MC19&lt;&gt;""),AND(MF19&gt;=MG$33,MF19&lt;&gt;""),AND(ND19&gt;=NO$33,ND19&lt;&gt;""),AND(NG19&gt;=NO$33,NG19&lt;&gt;""),AND(NK19&gt;=NO$33,NK19&lt;&gt;""),AND(NN19&gt;=NO$33,NN19&lt;&gt;""),AND(OL19&gt;=OW$33,OL19&lt;&gt;""),AND(OO19&gt;=OW$33,OO19&lt;&gt;""),AND(OS19&gt;=OW$33,OS19&lt;&gt;""),AND(OV19&gt;=OW$33,OV19&lt;&gt;""),AND(PT19&gt;=QE$33,PT19&lt;&gt;""),AND(PW19&gt;=QE$33,PW19&lt;&gt;""),AND(QA19&gt;=QE$33,QA19&lt;&gt;""),AND(QD19&gt;=QE$33,QD19&lt;&gt;""),AND(RB19&gt;=RM$33,RB19&lt;&gt;""),AND(RE19&gt;=RM$33,RE19&lt;&gt;""),AND(RI19&gt;=RM$33,RI19&lt;&gt;""),AND(RL19&gt;=RM$33,RL19&lt;&gt;""),AND(SJ19&gt;=SU$33,SJ19&lt;&gt;""),AND(SM19&gt;=SU$33,SM19&lt;&gt;""),AND(SQ19&gt;=SU$33,SQ19&lt;&gt;""),AND(ST19&gt;=SU$33,ST19&lt;&gt;""),AND(TR19&gt;=UC$33,TR19&lt;&gt;""),AND(TU19&gt;=UC$33,TU19&lt;&gt;""),AND(TY19&gt;=UC$33,TYY19&lt;&gt;""),AND(UB19&gt;=UC$33,UB19&lt;&gt;""),AND(UZ19&gt;=VK$33,UZ19&lt;&gt;""),AND(VC19&gt;=VK$33,VC19&lt;&gt;""),AND(VG19&gt;=VK$33,VG19&lt;&gt;""),AND(VJ19&gt;=VK$33,VJ19&lt;&gt;""),AND(WH19&gt;=WS$33,WH19&lt;&gt;""),AND(WK19&gt;=WS$33,WK19&lt;&gt;""),AND(WO19&gt;=WS$33,WO19&lt;&gt;""),AND(WR19&gt;=WS$33,WR19&lt;&gt;"")),"P","")</f>
        <v/>
      </c>
      <c r="H19" s="36" t="str">
        <f>IF(AND(G19="P",F19=""),"No DD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$356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Merit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Excellence",IF(I19="P","Worlds Team",IF(F19="P","National Team","")))))</f>
        <v/>
      </c>
      <c r="I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J19" s="8">
        <f>IF(COUNT(AQ19,AT19,BR19,BU19,CS19,CV19)&gt;0,LARGE((AQ19,AT19,BR19,BU19,CS19,CV19),1),0)</f>
        <v>50.3</v>
      </c>
      <c r="K19" s="8" t="str">
        <f>IF(J19="","",IF(OR(J19=CS19,J19=CV19),$CA$1,IF(OR(J19=BR19,J19=BU19),$AZ$1,IF(OR(J19=AQ19,J19=AT19),$Y$1,""))))</f>
        <v>2025 Nationals</v>
      </c>
      <c r="L19" s="8">
        <f>IF(COUNT(AQ19,AT19,BR19,BU19,CS19,CV19)&gt;1,LARGE((AQ19,AT19,BR19,BU19,CS19,CV19),2),0)</f>
        <v>40.43</v>
      </c>
      <c r="M19" s="8" t="str">
        <f>IF(L19="","",IF(OR(L19=CS19,L19=CV19),$CA$1,IF(OR(L19=BR19,L19=BU19),$AZ$1,IF(OR(L19=AQ19,L19=AT19),$Y$1,""))))</f>
        <v>2025 Nationals</v>
      </c>
      <c r="N19" s="8">
        <f>IF(COUNT(AQ19,AT19,BR19,BU19,CS19,CV19)&gt;2,LARGE((AQ19,AT19,BR19,BU19,CS19,CV19),3),0)</f>
        <v>35.85</v>
      </c>
      <c r="O19" s="8" t="str">
        <f>IF(N19="","",IF(OR(N19=CS19,N19=CV19),$CA$1,IF(OR(N19=BR19,N19=BU19),$AZ$1,IF(OR(N19=AQ19,N19=AT19),$Y$1,""))))</f>
        <v>2025 Elite Canada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14.8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World Cup ITA (April 5)</v>
      </c>
      <c r="T19" s="8">
        <f>MAX(IF(AND(AO19&lt;&gt;"",AO19&gt;=$AY$29),AP19,0),IF(AND(AR19&lt;&gt;"",AR19&gt;=$AY$29),AS19,0),IF(AND(AV19&lt;&gt;"",AV19&gt;=$AY$29),AW19,0),IF(AND(BP19&lt;&gt;"",BP19&gt;=$BZ$29),BQ19,0),IF(AND(BS19&lt;&gt;"",BS19&gt;=$BZ$29),BT19,0),IF(AND(BW19&lt;&gt;"",BW19&gt;=$BZ$29),BX19,0),IF(AND(CQ19&lt;&gt;"",CQ19&gt;=$DA$29),CR19,0),IF(AND(CT19&lt;&gt;"",CT19&gt;=$DA$29),CU19,0),IF(AND(CX19&lt;&gt;"",CX19&gt;=$DA$29),CY19,0),IF(AND(DX19&lt;&gt;"",DX19&gt;=$EK$29),DY19,0),IF(AND(EA19&lt;&gt;"",EA19&gt;=$EK$29),EB19,0),IF(AND(EE19&lt;&gt;"",EE19&gt;=$EK$29),EF19,0),IF(AND(EH19&lt;&gt;"",EH19&gt;=$EK$29),EI19,0),IF(AND(FF19&lt;&gt;"",FF19&gt;=$FS$29),FG19,0),IF(AND(FI19&lt;&gt;"",FI19&gt;=$FS$29),FJ19,0),IF(AND(FM19&lt;&gt;"",FM19&gt;=$FS$29),FN19,0),IF(AND(FP19&lt;&gt;"",FP19&gt;=$FS$29),FQ19,0),IF(AND(GN19&lt;&gt;"",GN19&gt;=$HA$29),GO19,0),IF(AND(GQ19&lt;&gt;"",GQ19&gt;=$HA$29),GR19,0),IF(AND(GU19&lt;&gt;"",GU19&gt;=$HA$29),GV19,0),IF(AND(GX19&lt;&gt;"",GX19&gt;=$HA$29),GY19,0),IF(AND(HV19&lt;&gt;"",HV19&gt;=$II$29),HW19,0),IF(AND(HY19&lt;&gt;"",HY19&gt;=$II$29),HZ19,0),IF(AND(IC19&lt;&gt;"",IC19&gt;=$II$29),ID19,0),IF(AND(IF19&lt;&gt;"",IF19&gt;=$II$29),IG19,0),IF(AND(JD19&lt;&gt;"",JD19&gt;=$JQ$29),JE19,0),IF(AND(JG19&lt;&gt;"",JG19&gt;=$JQ$29),JH19,0),IF(AND(JK19&lt;&gt;"",JK19&gt;=$JQ$29),JL19,0),IF(AND(JN19&lt;&gt;"",JN19&gt;=$JQ$29),JO19,0),IF(AND(KL19&lt;&gt;"",KL19&gt;=$KY$29),KM19,0),IF(AND(KO19&lt;&gt;"",KO19&gt;=$KY$29),KP19,0),IF(AND(KS19&lt;&gt;"",KS19&gt;=$KY$29),KT19,0),IF(AND(KV19&lt;&gt;"",KV19&gt;=$KY$29),KW19,0),IF(AND(LT19&lt;&gt;"",LT19&gt;=$MG$29),LU19,0),IF(AND(LW19&lt;&gt;"",LW19&gt;=$MG$29),LX19,0),IF(AND(MA19&lt;&gt;"",MA19&gt;=$MG$29),MB19,0),IF(AND(MD19&lt;&gt;"",MD19&gt;=$MG$29),ME19,0),IF(AND(NB19&lt;&gt;"",NB19&gt;=$NO$29),NC19,0),IF(AND(NE19&lt;&gt;"",NE19&gt;=$NO$29),NF19,0),IF(AND(NI19&lt;&gt;"",NI19&gt;=$NO$29),NJ19,0),IF(AND(NL19&lt;&gt;"",NL19&gt;=$NO$29),NM19,0),IF(AND(OJ19&lt;&gt;"",OJ19&gt;=$OW$29),OK19,0),IF(AND(OM19&lt;&gt;"",OM19&gt;=$OW$29),ON19,0),IF(AND(OQ19&lt;&gt;"",OQ19&gt;=$OW$29),OR19,0),IF(AND(OT19&lt;&gt;"",OT19&gt;=$OW$29),OU19,0),IF(AND(PR19&lt;&gt;"",PR19&gt;=$QE$29),PS19,0),IF(AND(PU19&lt;&gt;"",PU19&gt;=$QE$29),PV19,0),IF(AND(PY19&lt;&gt;"",PY19&gt;=$QE$29),PZ19,0),IF(AND(QB19&lt;&gt;"",QB19&gt;=$QE$29),QC19,0),IF(AND(QZ19&lt;&gt;"",QZ19&gt;=$RM$29),RA19,0),IF(AND(RC19&lt;&gt;"",RC19&gt;=$RM$29),RD19,0),IF(AND(RG19&lt;&gt;"",RG19&gt;=$RM$29),RH19,0),IF(AND(RJ19&lt;&gt;"",RJ19&gt;=$RM$29),RK19,0),IF(AND(SH19&lt;&gt;"",SH19&gt;=$SU$29),SI19,0),IF(AND(SK19&lt;&gt;"",SK19&gt;=$SU$29),SL19,0),IF(AND(SO19&lt;&gt;"",SO19&gt;=$SU$29),SP19,0),IF(AND(SR19&lt;&gt;"",SR19&gt;=$SU$29),SS19,0),IF(AND(TP19&lt;&gt;"",TP19&gt;=$UC$29),TQ19,0),IF(AND(TS19&lt;&gt;"",TS19&gt;=$UC$29),TT19,0),IF(AND(TW19&lt;&gt;"",TW19&gt;=$UC$29),TX19,0),IF(AND(TZ19&lt;&gt;"",TZ19&gt;=$UC$29),UA19,0),IF(AND(UX19&lt;&gt;"",UX19&gt;=$VK$29),UY19,0),IF(AND(VA19&lt;&gt;"",VA19&gt;=$VK$29),VB19,0),IF(AND(VE19&lt;&gt;"",VE19&gt;=$VK$29),VF19,0),IF(AND(VH19&lt;&gt;"",VH19&gt;=$VK$29),VI19,0),IF(AND(WF19&lt;&gt;"",WF19&gt;=$WS$29),WG19,0),IF(AND(WI19&lt;&gt;"",WI19&gt;=$WS$29),WJ19,0),IF(AND(WM19&lt;&gt;"",WM19&gt;=$WS$29),WN19,0),IF(AND(WP19&lt;&gt;"",WP19&gt;=$WS$29)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17.019999999999996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2025 World Cup ITA (April 5)</v>
      </c>
      <c r="Y19" s="22">
        <v>1.6</v>
      </c>
      <c r="Z19" s="22">
        <v>1</v>
      </c>
      <c r="AA19" s="22">
        <v>2</v>
      </c>
      <c r="AB19" s="22">
        <v>1.72</v>
      </c>
      <c r="AC19" s="22">
        <v>0</v>
      </c>
      <c r="AD19" s="22">
        <v>9.8000000000000007</v>
      </c>
      <c r="AE19" s="22">
        <v>5.9</v>
      </c>
      <c r="AF19" s="22">
        <v>9</v>
      </c>
      <c r="AG19" s="22">
        <v>11.15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2</v>
      </c>
      <c r="AP19" s="38">
        <f>IF(AB19&gt;0,AB19,"")</f>
        <v>1.72</v>
      </c>
      <c r="AQ19" s="40">
        <f>IF(SUM(Y19:AB19)-AC19&gt;0,SUM(Y19:AB19)-AC19,"")</f>
        <v>6.3199999999999994</v>
      </c>
      <c r="AR19" s="40">
        <f>IF(AF19&gt;0,AF19,"")</f>
        <v>9</v>
      </c>
      <c r="AS19" s="40">
        <f>IF(AG19&gt;0,AG19,"")</f>
        <v>11.15</v>
      </c>
      <c r="AT19" s="40">
        <f>IF(SUM(AD19:AG19)-AH19&gt;0,SUM(AD19:AG19)-AH19,"")</f>
        <v>35.85</v>
      </c>
      <c r="AU19" s="40">
        <f>IF(AQ19="","",MAX(AQ19,AT19))</f>
        <v>35.85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35.85</v>
      </c>
      <c r="AZ19" s="26">
        <v>12</v>
      </c>
      <c r="BA19" s="26">
        <v>6.3</v>
      </c>
      <c r="BB19" s="26">
        <v>11</v>
      </c>
      <c r="BC19" s="26">
        <v>11.13</v>
      </c>
      <c r="BD19" s="26">
        <v>0</v>
      </c>
      <c r="BE19" s="26">
        <v>14.7</v>
      </c>
      <c r="BF19" s="26">
        <v>7.6</v>
      </c>
      <c r="BG19" s="26">
        <v>13.8</v>
      </c>
      <c r="BH19" s="26">
        <v>14.2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</v>
      </c>
      <c r="BQ19" s="39">
        <f>IF(BC19&gt;0,BC19,"")</f>
        <v>11.13</v>
      </c>
      <c r="BR19" s="11">
        <f>IF(SUM(AZ19:BC19)-BD19&gt;0,SUM(AZ19:BC19)-BD19,"")</f>
        <v>40.43</v>
      </c>
      <c r="BS19" s="11">
        <f>IF(BG19&gt;0,BG19,"")</f>
        <v>13.8</v>
      </c>
      <c r="BT19" s="11">
        <f>IF(BH19&gt;0,BH19,"")</f>
        <v>14.2</v>
      </c>
      <c r="BU19" s="11">
        <f>IF(SUM(BE19:BH19)-BI19&gt;0,SUM(BE19:BH19)-BI19,"")</f>
        <v>50.3</v>
      </c>
      <c r="BV19" s="11">
        <f>IF(BR19="","",MAX(BR19,BU19))</f>
        <v>50.3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50.3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17.019999999999996</v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>
        <v>14.3</v>
      </c>
      <c r="DE19" s="17">
        <v>8.6999999999999993</v>
      </c>
      <c r="DF19" s="17">
        <v>14.8</v>
      </c>
      <c r="DG19" s="17">
        <v>15.07</v>
      </c>
      <c r="DH19" s="17">
        <v>0</v>
      </c>
      <c r="DI19" s="17">
        <v>13.8</v>
      </c>
      <c r="DJ19" s="17">
        <v>8.6999999999999993</v>
      </c>
      <c r="DK19" s="17">
        <v>14.4</v>
      </c>
      <c r="DL19" s="17">
        <v>15.35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IF(DF19&gt;0,DF19,"")</f>
        <v>14.8</v>
      </c>
      <c r="DY19" s="40">
        <f>IF(DG19&gt;0,DG19,"")</f>
        <v>15.07</v>
      </c>
      <c r="DZ19" s="40">
        <f>IF(SUM(DD19:DG19)-DH19&gt;0,SUM(DD19:DG19)-DH19,"")</f>
        <v>52.87</v>
      </c>
      <c r="EA19" s="40">
        <f>IF(DK19&gt;0,DK19,"")</f>
        <v>14.4</v>
      </c>
      <c r="EB19" s="40">
        <f>IF(DL19&gt;0,DL19,"")</f>
        <v>15.35</v>
      </c>
      <c r="EC19" s="40">
        <f>IF(SUM(DI19:DL19)-DM19&gt;0,SUM(DI19:DL19)-DM19,"")</f>
        <v>52.25</v>
      </c>
      <c r="ED19" s="40">
        <f>IF(MAX(DZ19,EC19)&gt;0,MAX(DZ19,EC19),"")</f>
        <v>52.87</v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>
        <f>IF(SUM(ED19,EG19,EJ19)&gt;0,SUM(ED19,EG19,EJ19),"")</f>
        <v>52.87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</v>
      </c>
      <c r="WU19" s="26">
        <f>IF($CP19="P",CB19,(CB19+BA19)/2)</f>
        <v>3.15</v>
      </c>
      <c r="WV19" s="26">
        <f>IF($CP19="P",CC19,(CC19+BB19)/2)</f>
        <v>5.5</v>
      </c>
      <c r="WW19" s="26">
        <f>IF($CP19="P",CD19,(CD19+BC19)/2)</f>
        <v>5.5650000000000004</v>
      </c>
      <c r="WX19" s="26">
        <f>IF($CP19="P",CE19,(CE19+BD19)/2)</f>
        <v>0</v>
      </c>
      <c r="WY19" s="26">
        <f>IF($CP19="P",CF19,(CF19+BE19)/2)</f>
        <v>7.35</v>
      </c>
      <c r="WZ19" s="26">
        <f>IF($CP19="P",CG19,(CG19+BF19)/2)</f>
        <v>3.8</v>
      </c>
      <c r="XA19" s="26">
        <f>IF($CP19="P",CH19,(CH19+BG19)/2)</f>
        <v>6.9</v>
      </c>
      <c r="XB19" s="26">
        <f>IF($CP19="P",CI19,(CI19+BH19)/2)</f>
        <v>7.1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5.5</v>
      </c>
      <c r="XK19" s="11">
        <f>IF(WW19&gt;0,WW19,"")</f>
        <v>5.5650000000000004</v>
      </c>
      <c r="XL19" s="11">
        <f>IF(SUM(WT19:WW19)-WX19&gt;0,SUM(WT19:WW19)-WX19,"")</f>
        <v>20.215</v>
      </c>
      <c r="XM19" s="11">
        <f>IF(XA19&gt;0,XA19,"")</f>
        <v>6.9</v>
      </c>
      <c r="XN19" s="11">
        <f>IF(XB19&gt;0,XB19,"")</f>
        <v>7.1</v>
      </c>
      <c r="XO19" s="11">
        <f>IF(SUM(WY19:XB19)-XC19&gt;0,SUM(WY19:XB19)-XC19,"")</f>
        <v>25.15</v>
      </c>
      <c r="XP19" s="11">
        <f>IF(MAX(XL19,XO19)&gt;0,MAX(XL19,XO19),"")</f>
        <v>25.15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25.15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150</v>
      </c>
      <c r="C20" s="4" t="s">
        <v>3</v>
      </c>
      <c r="D20" s="4">
        <v>2005</v>
      </c>
      <c r="E20" s="9">
        <f>SUM(J20:V20)+SUM(J20:T20)*0.0000001+SUM(J20)*0.0000000000001</f>
        <v>158.05001580500527</v>
      </c>
      <c r="F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G20" s="3" t="str">
        <f>IF(OR(AND(AQ20&gt;=AY$33,AQ20&lt;&gt;"",AN20=""),AND(AT20&gt;=AY$33,AT20&lt;&gt;"",AN20=""),AND(AX20&gt;=AY$33,AX20&lt;&gt;"",AN20=""),AND(BR20&gt;=BZ$33,BR20&lt;&gt;"",BO20=""),AND(BU20&gt;=BZ$33,BU20&lt;&gt;"",BO20=""),AND(BY20&gt;=BZ$33,BY20&lt;&gt;"",BO20=""),AND(CS20&gt;=DA$33,CS20&lt;&gt;"",CP20=""),AND(CV20&gt;=DA$33,CV20&lt;&gt;"",CP20=""),AND(CZ20&gt;=DA$33,CZ20&lt;&gt;"",CP20=""),AND(DZ20&gt;=EK$33,DZ20&lt;&gt;""),AND(EC20&gt;=EK$33,EC20&lt;&gt;""),AND(EG20&gt;=EK$33,EG20&lt;&gt;""),AND(EJ20&gt;=EK$33,EJ20&lt;&gt;""),AND(FH20&gt;=FS$33,FH20&lt;&gt;""),AND(FK20&gt;=FS$33,FK20&lt;&gt;""),AND(FO20&gt;=FS$33,FO20&lt;&gt;""),AND(FR20&gt;=FS$33,FR20&lt;&gt;""),AND(GP20&gt;=HA$33,GP20&lt;&gt;""),AND(GS20&gt;=HA$33,GS20&lt;&gt;""),AND(GW20&gt;=HA$33,GW20&lt;&gt;""),AND(GZ20&gt;=HA$33,GZ20&lt;&gt;""),AND(HX20&gt;=II$33,HX20&lt;&gt;""),AND(IA20&gt;=II$33,IA20&lt;&gt;""),AND(IE20&gt;=II$33,IE20&lt;&gt;""),AND(IH20&gt;=II$33,IH20&lt;&gt;""),AND(JF20&gt;=JQ$33,JF20&lt;&gt;""),AND(JI20&gt;=JQ$33,JI20&lt;&gt;""),AND(JM20&gt;=JQ$33,JM20&lt;&gt;""),AND(JP20&gt;=JQ$33,JP20&lt;&gt;""),AND(KN20&gt;=KY$33,KN20&lt;&gt;""),AND(KQ20&gt;=KY$33,KQ20&lt;&gt;""),AND(KU20&gt;=KY$33,KU20&lt;&gt;""),AND(KX20&gt;=KY$33,KX20&lt;&gt;""),AND(LV20&gt;=MG$33,LV20&lt;&gt;""),AND(LY20&gt;=MG$33,LY20&lt;&gt;""),AND(MC20&gt;=MG$33,MC20&lt;&gt;""),AND(MF20&gt;=MG$33,MF20&lt;&gt;""),AND(ND20&gt;=NO$33,ND20&lt;&gt;""),AND(NG20&gt;=NO$33,NG20&lt;&gt;""),AND(NK20&gt;=NO$33,NK20&lt;&gt;""),AND(NN20&gt;=NO$33,NN20&lt;&gt;""),AND(OL20&gt;=OW$33,OL20&lt;&gt;""),AND(OO20&gt;=OW$33,OO20&lt;&gt;""),AND(OS20&gt;=OW$33,OS20&lt;&gt;""),AND(OV20&gt;=OW$33,OV20&lt;&gt;""),AND(PT20&gt;=QE$33,PT20&lt;&gt;""),AND(PW20&gt;=QE$33,PW20&lt;&gt;""),AND(QA20&gt;=QE$33,QA20&lt;&gt;""),AND(QD20&gt;=QE$33,QD20&lt;&gt;""),AND(RB20&gt;=RM$33,RB20&lt;&gt;""),AND(RE20&gt;=RM$33,RE20&lt;&gt;""),AND(RI20&gt;=RM$33,RI20&lt;&gt;""),AND(RL20&gt;=RM$33,RL20&lt;&gt;""),AND(SJ20&gt;=SU$33,SJ20&lt;&gt;""),AND(SM20&gt;=SU$33,SM20&lt;&gt;""),AND(SQ20&gt;=SU$33,SQ20&lt;&gt;""),AND(ST20&gt;=SU$33,ST20&lt;&gt;""),AND(TR20&gt;=UC$33,TR20&lt;&gt;""),AND(TU20&gt;=UC$33,TU20&lt;&gt;""),AND(TY20&gt;=UC$33,TYY20&lt;&gt;""),AND(UB20&gt;=UC$33,UB20&lt;&gt;""),AND(UZ20&gt;=VK$33,UZ20&lt;&gt;""),AND(VC20&gt;=VK$33,VC20&lt;&gt;""),AND(VG20&gt;=VK$33,VG20&lt;&gt;""),AND(VJ20&gt;=VK$33,VJ20&lt;&gt;""),AND(WH20&gt;=WS$33,WH20&lt;&gt;""),AND(WK20&gt;=WS$33,WK20&lt;&gt;""),AND(WO20&gt;=WS$33,WO20&lt;&gt;""),AND(WR20&gt;=WS$33,WR20&lt;&gt;"")),"P","")</f>
        <v/>
      </c>
      <c r="H20" s="36" t="str">
        <f>IF(AND(G20="P",F20=""),"No DD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$356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Merit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Excellence",IF(I20="P","Worlds Team",IF(F20="P","National Team","")))))</f>
        <v/>
      </c>
      <c r="I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J20" s="8">
        <f>IF(COUNT(AQ20,AT20,BR20,BU20,CS20,CV20)&gt;0,LARGE((AQ20,AT20,BR20,BU20,CS20,CV20),1),0)</f>
        <v>52.61</v>
      </c>
      <c r="K20" s="8" t="str">
        <f>IF(J20="","",IF(OR(J20=CS20,J20=CV20),$CA$1,IF(OR(J20=BR20,J20=BU20),$AZ$1,IF(OR(J20=AQ20,J20=AT20),$Y$1,""))))</f>
        <v>2025 Nationals</v>
      </c>
      <c r="L20" s="8">
        <f>IF(COUNT(AQ20,AT20,BR20,BU20,CS20,CV20)&gt;1,LARGE((AQ20,AT20,BR20,BU20,CS20,CV20),2),0)</f>
        <v>21.73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16.260000000000002</v>
      </c>
      <c r="O20" s="8" t="str">
        <f>IF(N20="","",IF(OR(N20=CS20,N20=CV20),$CA$1,IF(OR(N20=BR20,N20=BU20),$AZ$1,IF(OR(N20=AQ20,N20=AT20),$Y$1,""))))</f>
        <v>2025 Elite Canada</v>
      </c>
      <c r="P20" s="8">
        <f>IF(MAX(AX20,BY20,CZ20)&gt;0,MAX(AX20,BY20,CZ20),0)</f>
        <v>52.850000000000009</v>
      </c>
      <c r="Q20" s="8" t="str">
        <f>IF(P20="","",IF(P20=CZ20,$CA$1,IF(P20=BY20,$AZ$1,IF(P20=AX20,$Y$1,""))))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2025 Nationals</v>
      </c>
      <c r="T20" s="8">
        <f>MAX(IF(AND(AO20&lt;&gt;"",AO20&gt;=$AY$29),AP20,0),IF(AND(AR20&lt;&gt;"",AR20&gt;=$AY$29),AS20,0),IF(AND(AV20&lt;&gt;"",AV20&gt;=$AY$29),AW20,0),IF(AND(BP20&lt;&gt;"",BP20&gt;=$BZ$29),BQ20,0),IF(AND(BS20&lt;&gt;"",BS20&gt;=$BZ$29),BT20,0),IF(AND(BW20&lt;&gt;"",BW20&gt;=$BZ$29),BX20,0),IF(AND(CQ20&lt;&gt;"",CQ20&gt;=$DA$29),CR20,0),IF(AND(CT20&lt;&gt;"",CT20&gt;=$DA$29),CU20,0),IF(AND(CX20&lt;&gt;"",CX20&gt;=$DA$29),CY20,0),IF(AND(DX20&lt;&gt;"",DX20&gt;=$EK$29),DY20,0),IF(AND(EA20&lt;&gt;"",EA20&gt;=$EK$29),EB20,0),IF(AND(EE20&lt;&gt;"",EE20&gt;=$EK$29),EF20,0),IF(AND(EH20&lt;&gt;"",EH20&gt;=$EK$29),EI20,0),IF(AND(FF20&lt;&gt;"",FF20&gt;=$FS$29),FG20,0),IF(AND(FI20&lt;&gt;"",FI20&gt;=$FS$29),FJ20,0),IF(AND(FM20&lt;&gt;"",FM20&gt;=$FS$29),FN20,0),IF(AND(FP20&lt;&gt;"",FP20&gt;=$FS$29),FQ20,0),IF(AND(GN20&lt;&gt;"",GN20&gt;=$HA$29),GO20,0),IF(AND(GQ20&lt;&gt;"",GQ20&gt;=$HA$29),GR20,0),IF(AND(GU20&lt;&gt;"",GU20&gt;=$HA$29),GV20,0),IF(AND(GX20&lt;&gt;"",GX20&gt;=$HA$29),GY20,0),IF(AND(HV20&lt;&gt;"",HV20&gt;=$II$29),HW20,0),IF(AND(HY20&lt;&gt;"",HY20&gt;=$II$29),HZ20,0),IF(AND(IC20&lt;&gt;"",IC20&gt;=$II$29),ID20,0),IF(AND(IF20&lt;&gt;"",IF20&gt;=$II$29),IG20,0),IF(AND(JD20&lt;&gt;"",JD20&gt;=$JQ$29),JE20,0),IF(AND(JG20&lt;&gt;"",JG20&gt;=$JQ$29),JH20,0),IF(AND(JK20&lt;&gt;"",JK20&gt;=$JQ$29),JL20,0),IF(AND(JN20&lt;&gt;"",JN20&gt;=$JQ$29),JO20,0),IF(AND(KL20&lt;&gt;"",KL20&gt;=$KY$29),KM20,0),IF(AND(KO20&lt;&gt;"",KO20&gt;=$KY$29),KP20,0),IF(AND(KS20&lt;&gt;"",KS20&gt;=$KY$29),KT20,0),IF(AND(KV20&lt;&gt;"",KV20&gt;=$KY$29),KW20,0),IF(AND(LT20&lt;&gt;"",LT20&gt;=$MG$29),LU20,0),IF(AND(LW20&lt;&gt;"",LW20&gt;=$MG$29),LX20,0),IF(AND(MA20&lt;&gt;"",MA20&gt;=$MG$29),MB20,0),IF(AND(MD20&lt;&gt;"",MD20&gt;=$MG$29),ME20,0),IF(AND(NB20&lt;&gt;"",NB20&gt;=$NO$29),NC20,0),IF(AND(NE20&lt;&gt;"",NE20&gt;=$NO$29),NF20,0),IF(AND(NI20&lt;&gt;"",NI20&gt;=$NO$29),NJ20,0),IF(AND(NL20&lt;&gt;"",NL20&gt;=$NO$29),NM20,0),IF(AND(OJ20&lt;&gt;"",OJ20&gt;=$OW$29),OK20,0),IF(AND(OM20&lt;&gt;"",OM20&gt;=$OW$29),ON20,0),IF(AND(OQ20&lt;&gt;"",OQ20&gt;=$OW$29),OR20,0),IF(AND(OT20&lt;&gt;"",OT20&gt;=$OW$29),OU20,0),IF(AND(PR20&lt;&gt;"",PR20&gt;=$QE$29),PS20,0),IF(AND(PU20&lt;&gt;"",PU20&gt;=$QE$29),PV20,0),IF(AND(PY20&lt;&gt;"",PY20&gt;=$QE$29),PZ20,0),IF(AND(QB20&lt;&gt;"",QB20&gt;=$QE$29),QC20,0),IF(AND(QZ20&lt;&gt;"",QZ20&gt;=$RM$29),RA20,0),IF(AND(RC20&lt;&gt;"",RC20&gt;=$RM$29),RD20,0),IF(AND(RG20&lt;&gt;"",RG20&gt;=$RM$29),RH20,0),IF(AND(RJ20&lt;&gt;"",RJ20&gt;=$RM$29),RK20,0),IF(AND(SH20&lt;&gt;"",SH20&gt;=$SU$29),SI20,0),IF(AND(SK20&lt;&gt;"",SK20&gt;=$SU$29),SL20,0),IF(AND(SO20&lt;&gt;"",SO20&gt;=$SU$29),SP20,0),IF(AND(SR20&lt;&gt;"",SR20&gt;=$SU$29),SS20,0),IF(AND(TP20&lt;&gt;"",TP20&gt;=$UC$29),TQ20,0),IF(AND(TS20&lt;&gt;"",TS20&gt;=$UC$29),TT20,0),IF(AND(TW20&lt;&gt;"",TW20&gt;=$UC$29),TX20,0),IF(AND(TZ20&lt;&gt;"",TZ20&gt;=$UC$29),UA20,0),IF(AND(UX20&lt;&gt;"",UX20&gt;=$VK$29),UY20,0),IF(AND(VA20&lt;&gt;"",VA20&gt;=$VK$29),VB20,0),IF(AND(VE20&lt;&gt;"",VE20&gt;=$VK$29),VF20,0),IF(AND(VH20&lt;&gt;"",VH20&gt;=$VK$29),VI20,0),IF(AND(WF20&lt;&gt;"",WF20&gt;=$WS$29),WG20,0),IF(AND(WI20&lt;&gt;"",WI20&gt;=$WS$29),WJ20,0),IF(AND(WM20&lt;&gt;"",WM20&gt;=$WS$29),WN20,0),IF(AND(WP20&lt;&gt;"",WP20&gt;=$WS$29)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6.75</v>
      </c>
      <c r="WU20" s="26">
        <f>IF($CP20="P",CB20,(CB20+BA20)/2)</f>
        <v>4.75</v>
      </c>
      <c r="WV20" s="26">
        <f>IF($CP20="P",CC20,(CC20+BB20)/2)</f>
        <v>7.3</v>
      </c>
      <c r="WW20" s="26">
        <f>IF($CP20="P",CD20,(CD20+BC20)/2)</f>
        <v>7.5049999999999999</v>
      </c>
      <c r="WX20" s="26">
        <f>IF($CP20="P",CE20,(CE20+BD20)/2)</f>
        <v>0</v>
      </c>
      <c r="WY20" s="26">
        <f>IF($CP20="P",CF20,(CF20+BE20)/2)</f>
        <v>0.65</v>
      </c>
      <c r="WZ20" s="26">
        <f>IF($CP20="P",CG20,(CG20+BF20)/2)</f>
        <v>0.45</v>
      </c>
      <c r="XA20" s="26">
        <f>IF($CP20="P",CH20,(CH20+BG20)/2)</f>
        <v>1</v>
      </c>
      <c r="XB20" s="26">
        <f>IF($CP20="P",CI20,(CI20+BH20)/2)</f>
        <v>0.82</v>
      </c>
      <c r="XC20" s="26">
        <f>IF($CP20="P",CJ20,(CJ20+BI20)/2)</f>
        <v>0</v>
      </c>
      <c r="XD20" s="26">
        <f>IF($CP20="P",CK20,(CK20+BJ20)/2)</f>
        <v>6.95</v>
      </c>
      <c r="XE20" s="26">
        <f>IF($CP20="P",CL20,(CL20+BK20)/2)</f>
        <v>4.6500000000000004</v>
      </c>
      <c r="XF20" s="26">
        <f>IF($CP20="P",CM20,(CM20+BL20)/2)</f>
        <v>7.3</v>
      </c>
      <c r="XG20" s="26">
        <f>IF($CP20="P",CN20,(CN20+BM20)/2)</f>
        <v>7.5250000000000004</v>
      </c>
      <c r="XH20" s="26">
        <f>IF($CP20="P",CO20,(CO20+BN20)/2)</f>
        <v>0</v>
      </c>
      <c r="XI20" s="28" t="s">
        <v>53</v>
      </c>
      <c r="XJ20" s="11">
        <f>IF(WV20&gt;0,WV20,"")</f>
        <v>7.3</v>
      </c>
      <c r="XK20" s="11">
        <f>IF(WW20&gt;0,WW20,"")</f>
        <v>7.5049999999999999</v>
      </c>
      <c r="XL20" s="11">
        <f>IF(SUM(WT20:WW20)-WX20&gt;0,SUM(WT20:WW20)-WX20,"")</f>
        <v>26.305</v>
      </c>
      <c r="XM20" s="11">
        <f>IF(XA20&gt;0,XA20,"")</f>
        <v>1</v>
      </c>
      <c r="XN20" s="11">
        <f>IF(XB20&gt;0,XB20,"")</f>
        <v>0.82</v>
      </c>
      <c r="XO20" s="11">
        <f>IF(SUM(WY20:XB20)-XC20&gt;0,SUM(WY20:XB20)-XC20,"")</f>
        <v>2.92</v>
      </c>
      <c r="XP20" s="11">
        <f>IF(MAX(XL20,XO20)&gt;0,MAX(XL20,XO20),"")</f>
        <v>26.305</v>
      </c>
      <c r="XQ20" s="11">
        <f>IF(XF20&gt;0,XF20,"")</f>
        <v>7.3</v>
      </c>
      <c r="XR20" s="11">
        <f>IF(XG20&gt;0,XG20,"")</f>
        <v>7.5250000000000004</v>
      </c>
      <c r="XS20" s="11">
        <f>IF(SUM(XD20:XG20)-XH20&gt;0,SUM(XD20:XG20)-XH20,"")</f>
        <v>26.425000000000004</v>
      </c>
      <c r="XT20" s="11">
        <f>IF(SUM(XP20,XS20)&gt;0,SUM(XP20,XS20),"")</f>
        <v>52.730000000000004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59</v>
      </c>
      <c r="C21" s="4" t="s">
        <v>7</v>
      </c>
      <c r="D21" s="4">
        <v>2001</v>
      </c>
      <c r="E21" s="9">
        <f>SUM(J21:V21)+SUM(J21:T21)*0.0000001+SUM(J21)*0.0000000000001</f>
        <v>136.13001361300326</v>
      </c>
      <c r="F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G21" s="3" t="str">
        <f>IF(OR(AND(AQ21&gt;=AY$33,AQ21&lt;&gt;"",AN21=""),AND(AT21&gt;=AY$33,AT21&lt;&gt;"",AN21=""),AND(AX21&gt;=AY$33,AX21&lt;&gt;"",AN21=""),AND(BR21&gt;=BZ$33,BR21&lt;&gt;"",BO21=""),AND(BU21&gt;=BZ$33,BU21&lt;&gt;"",BO21=""),AND(BY21&gt;=BZ$33,BY21&lt;&gt;"",BO21=""),AND(CS21&gt;=DA$33,CS21&lt;&gt;"",CP21=""),AND(CV21&gt;=DA$33,CV21&lt;&gt;"",CP21=""),AND(CZ21&gt;=DA$33,CZ21&lt;&gt;"",CP21=""),AND(DZ21&gt;=EK$33,DZ21&lt;&gt;""),AND(EC21&gt;=EK$33,EC21&lt;&gt;""),AND(EG21&gt;=EK$33,EG21&lt;&gt;""),AND(EJ21&gt;=EK$33,EJ21&lt;&gt;""),AND(FH21&gt;=FS$33,FH21&lt;&gt;""),AND(FK21&gt;=FS$33,FK21&lt;&gt;""),AND(FO21&gt;=FS$33,FO21&lt;&gt;""),AND(FR21&gt;=FS$33,FR21&lt;&gt;""),AND(GP21&gt;=HA$33,GP21&lt;&gt;""),AND(GS21&gt;=HA$33,GS21&lt;&gt;""),AND(GW21&gt;=HA$33,GW21&lt;&gt;""),AND(GZ21&gt;=HA$33,GZ21&lt;&gt;""),AND(HX21&gt;=II$33,HX21&lt;&gt;""),AND(IA21&gt;=II$33,IA21&lt;&gt;""),AND(IE21&gt;=II$33,IE21&lt;&gt;""),AND(IH21&gt;=II$33,IH21&lt;&gt;""),AND(JF21&gt;=JQ$33,JF21&lt;&gt;""),AND(JI21&gt;=JQ$33,JI21&lt;&gt;""),AND(JM21&gt;=JQ$33,JM21&lt;&gt;""),AND(JP21&gt;=JQ$33,JP21&lt;&gt;""),AND(KN21&gt;=KY$33,KN21&lt;&gt;""),AND(KQ21&gt;=KY$33,KQ21&lt;&gt;""),AND(KU21&gt;=KY$33,KU21&lt;&gt;""),AND(KX21&gt;=KY$33,KX21&lt;&gt;""),AND(LV21&gt;=MG$33,LV21&lt;&gt;""),AND(LY21&gt;=MG$33,LY21&lt;&gt;""),AND(MC21&gt;=MG$33,MC21&lt;&gt;""),AND(MF21&gt;=MG$33,MF21&lt;&gt;""),AND(ND21&gt;=NO$33,ND21&lt;&gt;""),AND(NG21&gt;=NO$33,NG21&lt;&gt;""),AND(NK21&gt;=NO$33,NK21&lt;&gt;""),AND(NN21&gt;=NO$33,NN21&lt;&gt;""),AND(OL21&gt;=OW$33,OL21&lt;&gt;""),AND(OO21&gt;=OW$33,OO21&lt;&gt;""),AND(OS21&gt;=OW$33,OS21&lt;&gt;""),AND(OV21&gt;=OW$33,OV21&lt;&gt;""),AND(PT21&gt;=QE$33,PT21&lt;&gt;""),AND(PW21&gt;=QE$33,PW21&lt;&gt;""),AND(QA21&gt;=QE$33,QA21&lt;&gt;""),AND(QD21&gt;=QE$33,QD21&lt;&gt;""),AND(RB21&gt;=RM$33,RB21&lt;&gt;""),AND(RE21&gt;=RM$33,RE21&lt;&gt;""),AND(RI21&gt;=RM$33,RI21&lt;&gt;""),AND(RL21&gt;=RM$33,RL21&lt;&gt;""),AND(SJ21&gt;=SU$33,SJ21&lt;&gt;""),AND(SM21&gt;=SU$33,SM21&lt;&gt;""),AND(SQ21&gt;=SU$33,SQ21&lt;&gt;""),AND(ST21&gt;=SU$33,ST21&lt;&gt;""),AND(TR21&gt;=UC$33,TR21&lt;&gt;""),AND(TU21&gt;=UC$33,TU21&lt;&gt;""),AND(TY21&gt;=UC$33,TYY21&lt;&gt;""),AND(UB21&gt;=UC$33,UB21&lt;&gt;""),AND(UZ21&gt;=VK$33,UZ21&lt;&gt;""),AND(VC21&gt;=VK$33,VC21&lt;&gt;""),AND(VG21&gt;=VK$33,VG21&lt;&gt;""),AND(VJ21&gt;=VK$33,VJ21&lt;&gt;""),AND(WH21&gt;=WS$33,WH21&lt;&gt;""),AND(WK21&gt;=WS$33,WK21&lt;&gt;""),AND(WO21&gt;=WS$33,WO21&lt;&gt;""),AND(WR21&gt;=WS$33,WR21&lt;&gt;"")),"P","")</f>
        <v/>
      </c>
      <c r="H21" s="36" t="str">
        <f>IF(AND(G21="P",F21=""),"No DD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$356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Merit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Excellence",IF(I21="P","Worlds Team",IF(F21="P","National Team","")))))</f>
        <v/>
      </c>
      <c r="I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J21" s="8">
        <f>IF(COUNT(AQ21,AT21,BR21,BU21,CS21,CV21)&gt;0,LARGE((AQ21,AT21,BR21,BU21,CS21,CV21),1),0)</f>
        <v>32.664999999999999</v>
      </c>
      <c r="K21" s="8" t="str">
        <f>IF(J21="","",IF(OR(J21=CS21,J21=CV21),$CA$1,IF(OR(J21=BR21,J21=BU21),$AZ$1,IF(OR(J21=AQ21,J21=AT21),$Y$1,""))))</f>
        <v>2025 3rd Domestic Trial</v>
      </c>
      <c r="L21" s="8">
        <f>IF(COUNT(AQ21,AT21,BR21,BU21,CS21,CV21)&gt;1,LARGE((AQ21,AT21,BR21,BU21,CS21,CV21),2),0)</f>
        <v>32.664999999999999</v>
      </c>
      <c r="M21" s="8" t="str">
        <f>IF(L21="","",IF(OR(L21=CS21,L21=CV21),$CA$1,IF(OR(L21=BR21,L21=BU21),$AZ$1,IF(OR(L21=AQ21,L21=AT21),$Y$1,""))))</f>
        <v>2025 3rd Domestic Trial</v>
      </c>
      <c r="N21" s="8">
        <f>IF(COUNT(AQ21,AT21,BR21,BU21,CS21,CV21)&gt;2,LARGE((AQ21,AT21,BR21,BU21,CS21,CV21),3),0)</f>
        <v>32.664999999999999</v>
      </c>
      <c r="O21" s="8" t="str">
        <f>IF(N21="","",IF(OR(N21=CS21,N21=CV21),$CA$1,IF(OR(N21=BR21,N21=BU21),$AZ$1,IF(OR(N21=AQ21,N21=AT21),$Y$1,""))))</f>
        <v>2025 3rd Domestic Trial</v>
      </c>
      <c r="P21" s="8">
        <f>IF(MAX(AX21,BY21,CZ21)&gt;0,MAX(AX21,BY21,CZ21),0)</f>
        <v>28.884999999999998</v>
      </c>
      <c r="Q21" s="8" t="str">
        <f>IF(P21="","",IF(P21=CZ21,$CA$1,IF(P21=BY21,$AZ$1,IF(P21=AX21,$Y$1,""))))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9.25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3rd Domestic Trial</v>
      </c>
      <c r="T21" s="8">
        <f>MAX(IF(AND(AO21&lt;&gt;"",AO21&gt;=$AY$29),AP21,0),IF(AND(AR21&lt;&gt;"",AR21&gt;=$AY$29),AS21,0),IF(AND(AV21&lt;&gt;"",AV21&gt;=$AY$29),AW21,0),IF(AND(BP21&lt;&gt;"",BP21&gt;=$BZ$29),BQ21,0),IF(AND(BS21&lt;&gt;"",BS21&gt;=$BZ$29),BT21,0),IF(AND(BW21&lt;&gt;"",BW21&gt;=$BZ$29),BX21,0),IF(AND(CQ21&lt;&gt;"",CQ21&gt;=$DA$29),CR21,0),IF(AND(CT21&lt;&gt;"",CT21&gt;=$DA$29),CU21,0),IF(AND(CX21&lt;&gt;"",CX21&gt;=$DA$29),CY21,0),IF(AND(DX21&lt;&gt;"",DX21&gt;=$EK$29),DY21,0),IF(AND(EA21&lt;&gt;"",EA21&gt;=$EK$29),EB21,0),IF(AND(EE21&lt;&gt;"",EE21&gt;=$EK$29),EF21,0),IF(AND(EH21&lt;&gt;"",EH21&gt;=$EK$29),EI21,0),IF(AND(FF21&lt;&gt;"",FF21&gt;=$FS$29),FG21,0),IF(AND(FI21&lt;&gt;"",FI21&gt;=$FS$29),FJ21,0),IF(AND(FM21&lt;&gt;"",FM21&gt;=$FS$29),FN21,0),IF(AND(FP21&lt;&gt;"",FP21&gt;=$FS$29),FQ21,0),IF(AND(GN21&lt;&gt;"",GN21&gt;=$HA$29),GO21,0),IF(AND(GQ21&lt;&gt;"",GQ21&gt;=$HA$29),GR21,0),IF(AND(GU21&lt;&gt;"",GU21&gt;=$HA$29),GV21,0),IF(AND(GX21&lt;&gt;"",GX21&gt;=$HA$29),GY21,0),IF(AND(HV21&lt;&gt;"",HV21&gt;=$II$29),HW21,0),IF(AND(HY21&lt;&gt;"",HY21&gt;=$II$29),HZ21,0),IF(AND(IC21&lt;&gt;"",IC21&gt;=$II$29),ID21,0),IF(AND(IF21&lt;&gt;"",IF21&gt;=$II$29),IG21,0),IF(AND(JD21&lt;&gt;"",JD21&gt;=$JQ$29),JE21,0),IF(AND(JG21&lt;&gt;"",JG21&gt;=$JQ$29),JH21,0),IF(AND(JK21&lt;&gt;"",JK21&gt;=$JQ$29),JL21,0),IF(AND(JN21&lt;&gt;"",JN21&gt;=$JQ$29),JO21,0),IF(AND(KL21&lt;&gt;"",KL21&gt;=$KY$29),KM21,0),IF(AND(KO21&lt;&gt;"",KO21&gt;=$KY$29),KP21,0),IF(AND(KS21&lt;&gt;"",KS21&gt;=$KY$29),KT21,0),IF(AND(KV21&lt;&gt;"",KV21&gt;=$KY$29),KW21,0),IF(AND(LT21&lt;&gt;"",LT21&gt;=$MG$29),LU21,0),IF(AND(LW21&lt;&gt;"",LW21&gt;=$MG$29),LX21,0),IF(AND(MA21&lt;&gt;"",MA21&gt;=$MG$29),MB21,0),IF(AND(MD21&lt;&gt;"",MD21&gt;=$MG$29),ME21,0),IF(AND(NB21&lt;&gt;"",NB21&gt;=$NO$29),NC21,0),IF(AND(NE21&lt;&gt;"",NE21&gt;=$NO$29),NF21,0),IF(AND(NI21&lt;&gt;"",NI21&gt;=$NO$29),NJ21,0),IF(AND(NL21&lt;&gt;"",NL21&gt;=$NO$29),NM21,0),IF(AND(OJ21&lt;&gt;"",OJ21&gt;=$OW$29),OK21,0),IF(AND(OM21&lt;&gt;"",OM21&gt;=$OW$29),ON21,0),IF(AND(OQ21&lt;&gt;"",OQ21&gt;=$OW$29),OR21,0),IF(AND(OT21&lt;&gt;"",OT21&gt;=$OW$29),OU21,0),IF(AND(PR21&lt;&gt;"",PR21&gt;=$QE$29),PS21,0),IF(AND(PU21&lt;&gt;"",PU21&gt;=$QE$29),PV21,0),IF(AND(PY21&lt;&gt;"",PY21&gt;=$QE$29),PZ21,0),IF(AND(QB21&lt;&gt;"",QB21&gt;=$QE$29),QC21,0),IF(AND(QZ21&lt;&gt;"",QZ21&gt;=$RM$29),RA21,0),IF(AND(RC21&lt;&gt;"",RC21&gt;=$RM$29),RD21,0),IF(AND(RG21&lt;&gt;"",RG21&gt;=$RM$29),RH21,0),IF(AND(RJ21&lt;&gt;"",RJ21&gt;=$RM$29),RK21,0),IF(AND(SH21&lt;&gt;"",SH21&gt;=$SU$29),SI21,0),IF(AND(SK21&lt;&gt;"",SK21&gt;=$SU$29),SL21,0),IF(AND(SO21&lt;&gt;"",SO21&gt;=$SU$29),SP21,0),IF(AND(SR21&lt;&gt;"",SR21&gt;=$SU$29),SS21,0),IF(AND(TP21&lt;&gt;"",TP21&gt;=$UC$29),TQ21,0),IF(AND(TS21&lt;&gt;"",TS21&gt;=$UC$29),TT21,0),IF(AND(TW21&lt;&gt;"",TW21&gt;=$UC$29),TX21,0),IF(AND(TZ21&lt;&gt;"",TZ21&gt;=$UC$29),UA21,0),IF(AND(UX21&lt;&gt;"",UX21&gt;=$VK$29),UY21,0),IF(AND(VA21&lt;&gt;"",VA21&gt;=$VK$29),VB21,0),IF(AND(VE21&lt;&gt;"",VE21&gt;=$VK$29),VF21,0),IF(AND(VH21&lt;&gt;"",VH21&gt;=$VK$29),VI21,0),IF(AND(WF21&lt;&gt;"",WF21&gt;=$WS$29),WG21,0),IF(AND(WI21&lt;&gt;"",WI21&gt;=$WS$29),WJ21,0),IF(AND(WM21&lt;&gt;"",WM21&gt;=$WS$29),WN21,0),IF(AND(WP21&lt;&gt;"",WP21&gt;=$WS$29)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6.65</v>
      </c>
      <c r="Z21" s="22">
        <v>3.35</v>
      </c>
      <c r="AA21" s="22">
        <v>6.9</v>
      </c>
      <c r="AB21" s="22">
        <v>6.8149999999999995</v>
      </c>
      <c r="AC21" s="22">
        <v>0</v>
      </c>
      <c r="AD21" s="22">
        <v>9.1</v>
      </c>
      <c r="AE21" s="22">
        <v>5.0999999999999996</v>
      </c>
      <c r="AF21" s="22">
        <v>9.25</v>
      </c>
      <c r="AG21" s="22">
        <v>9.2149999999999999</v>
      </c>
      <c r="AH21" s="22">
        <v>0</v>
      </c>
      <c r="AI21" s="22">
        <v>8.1</v>
      </c>
      <c r="AJ21" s="22">
        <v>4.1500000000000004</v>
      </c>
      <c r="AK21" s="22">
        <v>8.25</v>
      </c>
      <c r="AL21" s="22">
        <v>8.3849999999999998</v>
      </c>
      <c r="AM21" s="22">
        <v>0</v>
      </c>
      <c r="AN21" s="27" t="s">
        <v>53</v>
      </c>
      <c r="AO21" s="38">
        <f>IF(AA21&gt;0,AA21,"")</f>
        <v>6.9</v>
      </c>
      <c r="AP21" s="38">
        <f>IF(AB21&gt;0,AB21,"")</f>
        <v>6.8149999999999995</v>
      </c>
      <c r="AQ21" s="40">
        <f>IF(SUM(Y21:AB21)-AC21&gt;0,SUM(Y21:AB21)-AC21,"")</f>
        <v>23.714999999999996</v>
      </c>
      <c r="AR21" s="40">
        <f>IF(AF21&gt;0,AF21,"")</f>
        <v>9.25</v>
      </c>
      <c r="AS21" s="40">
        <f>IF(AG21&gt;0,AG21,"")</f>
        <v>9.2149999999999999</v>
      </c>
      <c r="AT21" s="40">
        <f>IF(SUM(AD21:AG21)-AH21&gt;0,SUM(AD21:AG21)-AH21,"")</f>
        <v>32.664999999999999</v>
      </c>
      <c r="AU21" s="40">
        <f>IF(AQ21="","",MAX(AQ21,AT21))</f>
        <v>32.664999999999999</v>
      </c>
      <c r="AV21" s="40">
        <f>IF(AK21&gt;0,AK21,"")</f>
        <v>8.25</v>
      </c>
      <c r="AW21" s="40">
        <f>IF(AL21&gt;0,AL21,"")</f>
        <v>8.3849999999999998</v>
      </c>
      <c r="AX21" s="40">
        <f>IF(SUM(AI21:AL21)-AM21&gt;0,SUM(AI21:AL21)-AM21,"")</f>
        <v>28.884999999999998</v>
      </c>
      <c r="AY21" s="40">
        <f>IF(SUM(AU21,AX21)&gt;0,SUM(AU21,AX21),"")</f>
        <v>61.55</v>
      </c>
      <c r="AZ21" s="26">
        <v>6.65</v>
      </c>
      <c r="BA21" s="26">
        <v>3.35</v>
      </c>
      <c r="BB21" s="26">
        <v>6.9</v>
      </c>
      <c r="BC21" s="26">
        <v>6.8149999999999995</v>
      </c>
      <c r="BD21" s="26">
        <v>0</v>
      </c>
      <c r="BE21" s="26">
        <v>9.1</v>
      </c>
      <c r="BF21" s="26">
        <v>5.0999999999999996</v>
      </c>
      <c r="BG21" s="26">
        <v>9.25</v>
      </c>
      <c r="BH21" s="26">
        <v>9.2149999999999999</v>
      </c>
      <c r="BI21" s="26">
        <v>0</v>
      </c>
      <c r="BJ21" s="26">
        <v>8.1</v>
      </c>
      <c r="BK21" s="26">
        <v>4.1500000000000004</v>
      </c>
      <c r="BL21" s="26">
        <v>8.25</v>
      </c>
      <c r="BM21" s="26">
        <v>8.3849999999999998</v>
      </c>
      <c r="BN21" s="26">
        <v>0</v>
      </c>
      <c r="BO21" s="28" t="s">
        <v>53</v>
      </c>
      <c r="BP21" s="39">
        <f>IF(BB21&gt;0,BB21,"")</f>
        <v>6.9</v>
      </c>
      <c r="BQ21" s="39">
        <f>IF(BC21&gt;0,BC21,"")</f>
        <v>6.8149999999999995</v>
      </c>
      <c r="BR21" s="11">
        <f>IF(SUM(AZ21:BC21)-BD21&gt;0,SUM(AZ21:BC21)-BD21,"")</f>
        <v>23.714999999999996</v>
      </c>
      <c r="BS21" s="11">
        <f>IF(BG21&gt;0,BG21,"")</f>
        <v>9.25</v>
      </c>
      <c r="BT21" s="11">
        <f>IF(BH21&gt;0,BH21,"")</f>
        <v>9.2149999999999999</v>
      </c>
      <c r="BU21" s="11">
        <f>IF(SUM(BE21:BH21)-BI21&gt;0,SUM(BE21:BH21)-BI21,"")</f>
        <v>32.664999999999999</v>
      </c>
      <c r="BV21" s="11">
        <f>IF(BR21="","",MAX(BR21,BU21))</f>
        <v>32.664999999999999</v>
      </c>
      <c r="BW21" s="11">
        <f>IF(BL21&gt;0,BL21,"")</f>
        <v>8.25</v>
      </c>
      <c r="BX21" s="11">
        <f>IF(BM21&gt;0,BM21,"")</f>
        <v>8.3849999999999998</v>
      </c>
      <c r="BY21" s="11">
        <f>IF(SUM(BJ21:BM21)-BN21&gt;0,SUM(BJ21:BM21)-BN21,"")</f>
        <v>28.884999999999998</v>
      </c>
      <c r="BZ21" s="11">
        <f>IF(SUM(BV21,BY21)&gt;0,SUM(BV21,BY21),"")</f>
        <v>61.55</v>
      </c>
      <c r="CA21" s="22">
        <v>6.65</v>
      </c>
      <c r="CB21" s="22">
        <v>3.35</v>
      </c>
      <c r="CC21" s="22">
        <v>6.9</v>
      </c>
      <c r="CD21" s="22">
        <v>6.8149999999999995</v>
      </c>
      <c r="CE21" s="22">
        <v>0</v>
      </c>
      <c r="CF21" s="22">
        <v>9.1</v>
      </c>
      <c r="CG21" s="22">
        <v>5.0999999999999996</v>
      </c>
      <c r="CH21" s="22">
        <v>9.25</v>
      </c>
      <c r="CI21" s="22">
        <v>9.2149999999999999</v>
      </c>
      <c r="CJ21" s="22">
        <v>0</v>
      </c>
      <c r="CK21" s="22">
        <v>8.1</v>
      </c>
      <c r="CL21" s="22">
        <v>4.1500000000000004</v>
      </c>
      <c r="CM21" s="22">
        <v>8.25</v>
      </c>
      <c r="CN21" s="22">
        <v>8.3849999999999998</v>
      </c>
      <c r="CO21" s="22">
        <v>0</v>
      </c>
      <c r="CP21" s="27" t="s">
        <v>53</v>
      </c>
      <c r="CQ21" s="38">
        <f>IF(CC21&gt;0,CC21,"")</f>
        <v>6.9</v>
      </c>
      <c r="CR21" s="38">
        <f>IF(CD21&gt;0,CD21,"")</f>
        <v>6.8149999999999995</v>
      </c>
      <c r="CS21" s="40">
        <f>IF(SUM(CA21:CD21)-CE21&gt;0,SUM(CA21:CD21)-CE21,"")</f>
        <v>23.714999999999996</v>
      </c>
      <c r="CT21" s="40">
        <f>IF(CH21&gt;0,CH21,"")</f>
        <v>9.25</v>
      </c>
      <c r="CU21" s="40">
        <f>IF(CI21&gt;0,CI21,"")</f>
        <v>9.2149999999999999</v>
      </c>
      <c r="CV21" s="40">
        <f>IF(SUM(CF21:CI21)-CJ21&gt;0,SUM(CF21:CI21)-CJ21,"")</f>
        <v>32.664999999999999</v>
      </c>
      <c r="CW21" s="40">
        <f>IF(CS21="","",MAX(CS21,CV21))</f>
        <v>32.664999999999999</v>
      </c>
      <c r="CX21" s="40">
        <f>IF(CM21&gt;0,CM21,"")</f>
        <v>8.25</v>
      </c>
      <c r="CY21" s="40">
        <f>IF(CN21&gt;0,CN21,"")</f>
        <v>8.3849999999999998</v>
      </c>
      <c r="CZ21" s="40">
        <f>IF(SUM(CK21:CN21)-CO21&gt;0,SUM(CK21:CN21)-CO21,"")</f>
        <v>28.884999999999998</v>
      </c>
      <c r="DA21" s="40">
        <f>IF(SUM(CW21,CZ21)&gt;0,SUM(CW21,CZ21),"")</f>
        <v>61.55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6.65</v>
      </c>
      <c r="WU21" s="26">
        <f>IF($CP21="P",CB21,(CB21+BA21)/2)</f>
        <v>3.35</v>
      </c>
      <c r="WV21" s="26">
        <f>IF($CP21="P",CC21,(CC21+BB21)/2)</f>
        <v>6.9</v>
      </c>
      <c r="WW21" s="26">
        <f>IF($CP21="P",CD21,(CD21+BC21)/2)</f>
        <v>6.8149999999999995</v>
      </c>
      <c r="WX21" s="26">
        <f>IF($CP21="P",CE21,(CE21+BD21)/2)</f>
        <v>0</v>
      </c>
      <c r="WY21" s="26">
        <f>IF($CP21="P",CF21,(CF21+BE21)/2)</f>
        <v>9.1</v>
      </c>
      <c r="WZ21" s="26">
        <f>IF($CP21="P",CG21,(CG21+BF21)/2)</f>
        <v>5.0999999999999996</v>
      </c>
      <c r="XA21" s="26">
        <f>IF($CP21="P",CH21,(CH21+BG21)/2)</f>
        <v>9.25</v>
      </c>
      <c r="XB21" s="26">
        <f>IF($CP21="P",CI21,(CI21+BH21)/2)</f>
        <v>9.2149999999999999</v>
      </c>
      <c r="XC21" s="26">
        <f>IF($CP21="P",CJ21,(CJ21+BI21)/2)</f>
        <v>0</v>
      </c>
      <c r="XD21" s="26">
        <f>IF($CP21="P",CK21,(CK21+BJ21)/2)</f>
        <v>8.1</v>
      </c>
      <c r="XE21" s="26">
        <f>IF($CP21="P",CL21,(CL21+BK21)/2)</f>
        <v>4.1500000000000004</v>
      </c>
      <c r="XF21" s="26">
        <f>IF($CP21="P",CM21,(CM21+BL21)/2)</f>
        <v>8.25</v>
      </c>
      <c r="XG21" s="26">
        <f>IF($CP21="P",CN21,(CN21+BM21)/2)</f>
        <v>8.3849999999999998</v>
      </c>
      <c r="XH21" s="26">
        <f>IF($CP21="P",CO21,(CO21+BN21)/2)</f>
        <v>0</v>
      </c>
      <c r="XI21" s="28" t="s">
        <v>53</v>
      </c>
      <c r="XJ21" s="11">
        <f>IF(WV21&gt;0,WV21,"")</f>
        <v>6.9</v>
      </c>
      <c r="XK21" s="11">
        <f>IF(WW21&gt;0,WW21,"")</f>
        <v>6.8149999999999995</v>
      </c>
      <c r="XL21" s="11">
        <f>IF(SUM(WT21:WW21)-WX21&gt;0,SUM(WT21:WW21)-WX21,"")</f>
        <v>23.714999999999996</v>
      </c>
      <c r="XM21" s="11">
        <f>IF(XA21&gt;0,XA21,"")</f>
        <v>9.25</v>
      </c>
      <c r="XN21" s="11">
        <f>IF(XB21&gt;0,XB21,"")</f>
        <v>9.2149999999999999</v>
      </c>
      <c r="XO21" s="11">
        <f>IF(SUM(WY21:XB21)-XC21&gt;0,SUM(WY21:XB21)-XC21,"")</f>
        <v>32.664999999999999</v>
      </c>
      <c r="XP21" s="11">
        <f>IF(MAX(XL21,XO21)&gt;0,MAX(XL21,XO21),"")</f>
        <v>32.664999999999999</v>
      </c>
      <c r="XQ21" s="11">
        <f>IF(XF21&gt;0,XF21,"")</f>
        <v>8.25</v>
      </c>
      <c r="XR21" s="11">
        <f>IF(XG21&gt;0,XG21,"")</f>
        <v>8.3849999999999998</v>
      </c>
      <c r="XS21" s="11">
        <f>IF(SUM(XD21:XG21)-XH21&gt;0,SUM(XD21:XG21)-XH21,"")</f>
        <v>28.884999999999998</v>
      </c>
      <c r="XT21" s="11">
        <f>IF(SUM(XP21,XS21)&gt;0,SUM(XP21,XS21),"")</f>
        <v>61.55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159</v>
      </c>
      <c r="C22" s="4" t="s">
        <v>3</v>
      </c>
      <c r="D22" s="4">
        <v>2002</v>
      </c>
      <c r="E22" s="9">
        <f>SUM(J22:V22)+SUM(J22:T22)*0.0000001+SUM(J22)*0.0000000000001</f>
        <v>130.61001306100448</v>
      </c>
      <c r="F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G22" s="3" t="str">
        <f>IF(OR(AND(AQ22&gt;=AY$33,AQ22&lt;&gt;"",AN22=""),AND(AT22&gt;=AY$33,AT22&lt;&gt;"",AN22=""),AND(AX22&gt;=AY$33,AX22&lt;&gt;"",AN22=""),AND(BR22&gt;=BZ$33,BR22&lt;&gt;"",BO22=""),AND(BU22&gt;=BZ$33,BU22&lt;&gt;"",BO22=""),AND(BY22&gt;=BZ$33,BY22&lt;&gt;"",BO22=""),AND(CS22&gt;=DA$33,CS22&lt;&gt;"",CP22=""),AND(CV22&gt;=DA$33,CV22&lt;&gt;"",CP22=""),AND(CZ22&gt;=DA$33,CZ22&lt;&gt;"",CP22=""),AND(DZ22&gt;=EK$33,DZ22&lt;&gt;""),AND(EC22&gt;=EK$33,EC22&lt;&gt;""),AND(EG22&gt;=EK$33,EG22&lt;&gt;""),AND(EJ22&gt;=EK$33,EJ22&lt;&gt;""),AND(FH22&gt;=FS$33,FH22&lt;&gt;""),AND(FK22&gt;=FS$33,FK22&lt;&gt;""),AND(FO22&gt;=FS$33,FO22&lt;&gt;""),AND(FR22&gt;=FS$33,FR22&lt;&gt;""),AND(GP22&gt;=HA$33,GP22&lt;&gt;""),AND(GS22&gt;=HA$33,GS22&lt;&gt;""),AND(GW22&gt;=HA$33,GW22&lt;&gt;""),AND(GZ22&gt;=HA$33,GZ22&lt;&gt;""),AND(HX22&gt;=II$33,HX22&lt;&gt;""),AND(IA22&gt;=II$33,IA22&lt;&gt;""),AND(IE22&gt;=II$33,IE22&lt;&gt;""),AND(IH22&gt;=II$33,IH22&lt;&gt;""),AND(JF22&gt;=JQ$33,JF22&lt;&gt;""),AND(JI22&gt;=JQ$33,JI22&lt;&gt;""),AND(JM22&gt;=JQ$33,JM22&lt;&gt;""),AND(JP22&gt;=JQ$33,JP22&lt;&gt;""),AND(KN22&gt;=KY$33,KN22&lt;&gt;""),AND(KQ22&gt;=KY$33,KQ22&lt;&gt;""),AND(KU22&gt;=KY$33,KU22&lt;&gt;""),AND(KX22&gt;=KY$33,KX22&lt;&gt;""),AND(LV22&gt;=MG$33,LV22&lt;&gt;""),AND(LY22&gt;=MG$33,LY22&lt;&gt;""),AND(MC22&gt;=MG$33,MC22&lt;&gt;""),AND(MF22&gt;=MG$33,MF22&lt;&gt;""),AND(ND22&gt;=NO$33,ND22&lt;&gt;""),AND(NG22&gt;=NO$33,NG22&lt;&gt;""),AND(NK22&gt;=NO$33,NK22&lt;&gt;""),AND(NN22&gt;=NO$33,NN22&lt;&gt;""),AND(OL22&gt;=OW$33,OL22&lt;&gt;""),AND(OO22&gt;=OW$33,OO22&lt;&gt;""),AND(OS22&gt;=OW$33,OS22&lt;&gt;""),AND(OV22&gt;=OW$33,OV22&lt;&gt;""),AND(PT22&gt;=QE$33,PT22&lt;&gt;""),AND(PW22&gt;=QE$33,PW22&lt;&gt;""),AND(QA22&gt;=QE$33,QA22&lt;&gt;""),AND(QD22&gt;=QE$33,QD22&lt;&gt;""),AND(RB22&gt;=RM$33,RB22&lt;&gt;""),AND(RE22&gt;=RM$33,RE22&lt;&gt;""),AND(RI22&gt;=RM$33,RI22&lt;&gt;""),AND(RL22&gt;=RM$33,RL22&lt;&gt;""),AND(SJ22&gt;=SU$33,SJ22&lt;&gt;""),AND(SM22&gt;=SU$33,SM22&lt;&gt;""),AND(SQ22&gt;=SU$33,SQ22&lt;&gt;""),AND(ST22&gt;=SU$33,ST22&lt;&gt;""),AND(TR22&gt;=UC$33,TR22&lt;&gt;""),AND(TU22&gt;=UC$33,TU22&lt;&gt;""),AND(TY22&gt;=UC$33,TYY22&lt;&gt;""),AND(UB22&gt;=UC$33,UB22&lt;&gt;""),AND(UZ22&gt;=VK$33,UZ22&lt;&gt;""),AND(VC22&gt;=VK$33,VC22&lt;&gt;""),AND(VG22&gt;=VK$33,VG22&lt;&gt;""),AND(VJ22&gt;=VK$33,VJ22&lt;&gt;""),AND(WH22&gt;=WS$33,WH22&lt;&gt;""),AND(WK22&gt;=WS$33,WK22&lt;&gt;""),AND(WO22&gt;=WS$33,WO22&lt;&gt;""),AND(WR22&gt;=WS$33,WR22&lt;&gt;"")),"P","")</f>
        <v/>
      </c>
      <c r="H22" s="36" t="str">
        <f>IF(AND(G22="P",F22=""),"No DD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$356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Merit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Excellence",IF(I22="P","Worlds Team",IF(F22="P","National Team","")))))</f>
        <v/>
      </c>
      <c r="I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J22" s="8">
        <f>IF(COUNT(AQ22,AT22,BR22,BU22,CS22,CV22)&gt;0,LARGE((AQ22,AT22,BR22,BU22,CS22,CV22),1),0)</f>
        <v>45.010000000000005</v>
      </c>
      <c r="K22" s="8" t="str">
        <f>IF(J22="","",IF(OR(J22=CS22,J22=CV22),$CA$1,IF(OR(J22=BR22,J22=BU22),$AZ$1,IF(OR(J22=AQ22,J22=AT22),$Y$1,""))))</f>
        <v>2025 Elite Canada</v>
      </c>
      <c r="L22" s="8">
        <f>IF(COUNT(AQ22,AT22,BR22,BU22,CS22,CV22)&gt;1,LARGE((AQ22,AT22,BR22,BU22,CS22,CV22),2),0)</f>
        <v>41.91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IF(COUNT(AQ22,AT22,BR22,BU22,CS22,CV22)&gt;2,LARGE((AQ22,AT22,BR22,BU22,CS22,CV22),3),0)</f>
        <v>30.490000000000002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13.2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2025 Elite Canada</v>
      </c>
      <c r="T22" s="8">
        <f>MAX(IF(AND(AO22&lt;&gt;"",AO22&gt;=$AY$29),AP22,0),IF(AND(AR22&lt;&gt;"",AR22&gt;=$AY$29),AS22,0),IF(AND(AV22&lt;&gt;"",AV22&gt;=$AY$29),AW22,0),IF(AND(BP22&lt;&gt;"",BP22&gt;=$BZ$29),BQ22,0),IF(AND(BS22&lt;&gt;"",BS22&gt;=$BZ$29),BT22,0),IF(AND(BW22&lt;&gt;"",BW22&gt;=$BZ$29),BX22,0),IF(AND(CQ22&lt;&gt;"",CQ22&gt;=$DA$29),CR22,0),IF(AND(CT22&lt;&gt;"",CT22&gt;=$DA$29),CU22,0),IF(AND(CX22&lt;&gt;"",CX22&gt;=$DA$29),CY22,0),IF(AND(DX22&lt;&gt;"",DX22&gt;=$EK$29),DY22,0),IF(AND(EA22&lt;&gt;"",EA22&gt;=$EK$29),EB22,0),IF(AND(EE22&lt;&gt;"",EE22&gt;=$EK$29),EF22,0),IF(AND(EH22&lt;&gt;"",EH22&gt;=$EK$29),EI22,0),IF(AND(FF22&lt;&gt;"",FF22&gt;=$FS$29),FG22,0),IF(AND(FI22&lt;&gt;"",FI22&gt;=$FS$29),FJ22,0),IF(AND(FM22&lt;&gt;"",FM22&gt;=$FS$29),FN22,0),IF(AND(FP22&lt;&gt;"",FP22&gt;=$FS$29),FQ22,0),IF(AND(GN22&lt;&gt;"",GN22&gt;=$HA$29),GO22,0),IF(AND(GQ22&lt;&gt;"",GQ22&gt;=$HA$29),GR22,0),IF(AND(GU22&lt;&gt;"",GU22&gt;=$HA$29),GV22,0),IF(AND(GX22&lt;&gt;"",GX22&gt;=$HA$29),GY22,0),IF(AND(HV22&lt;&gt;"",HV22&gt;=$II$29),HW22,0),IF(AND(HY22&lt;&gt;"",HY22&gt;=$II$29),HZ22,0),IF(AND(IC22&lt;&gt;"",IC22&gt;=$II$29),ID22,0),IF(AND(IF22&lt;&gt;"",IF22&gt;=$II$29),IG22,0),IF(AND(JD22&lt;&gt;"",JD22&gt;=$JQ$29),JE22,0),IF(AND(JG22&lt;&gt;"",JG22&gt;=$JQ$29),JH22,0),IF(AND(JK22&lt;&gt;"",JK22&gt;=$JQ$29),JL22,0),IF(AND(JN22&lt;&gt;"",JN22&gt;=$JQ$29),JO22,0),IF(AND(KL22&lt;&gt;"",KL22&gt;=$KY$29),KM22,0),IF(AND(KO22&lt;&gt;"",KO22&gt;=$KY$29),KP22,0),IF(AND(KS22&lt;&gt;"",KS22&gt;=$KY$29),KT22,0),IF(AND(KV22&lt;&gt;"",KV22&gt;=$KY$29),KW22,0),IF(AND(LT22&lt;&gt;"",LT22&gt;=$MG$29),LU22,0),IF(AND(LW22&lt;&gt;"",LW22&gt;=$MG$29),LX22,0),IF(AND(MA22&lt;&gt;"",MA22&gt;=$MG$29),MB22,0),IF(AND(MD22&lt;&gt;"",MD22&gt;=$MG$29),ME22,0),IF(AND(NB22&lt;&gt;"",NB22&gt;=$NO$29),NC22,0),IF(AND(NE22&lt;&gt;"",NE22&gt;=$NO$29),NF22,0),IF(AND(NI22&lt;&gt;"",NI22&gt;=$NO$29),NJ22,0),IF(AND(NL22&lt;&gt;"",NL22&gt;=$NO$29),NM22,0),IF(AND(OJ22&lt;&gt;"",OJ22&gt;=$OW$29),OK22,0),IF(AND(OM22&lt;&gt;"",OM22&gt;=$OW$29),ON22,0),IF(AND(OQ22&lt;&gt;"",OQ22&gt;=$OW$29),OR22,0),IF(AND(OT22&lt;&gt;"",OT22&gt;=$OW$29),OU22,0),IF(AND(PR22&lt;&gt;"",PR22&gt;=$QE$29),PS22,0),IF(AND(PU22&lt;&gt;"",PU22&gt;=$QE$29),PV22,0),IF(AND(PY22&lt;&gt;"",PY22&gt;=$QE$29),PZ22,0),IF(AND(QB22&lt;&gt;"",QB22&gt;=$QE$29),QC22,0),IF(AND(QZ22&lt;&gt;"",QZ22&gt;=$RM$29),RA22,0),IF(AND(RC22&lt;&gt;"",RC22&gt;=$RM$29),RD22,0),IF(AND(RG22&lt;&gt;"",RG22&gt;=$RM$29),RH22,0),IF(AND(RJ22&lt;&gt;"",RJ22&gt;=$RM$29),RK22,0),IF(AND(SH22&lt;&gt;"",SH22&gt;=$SU$29),SI22,0),IF(AND(SK22&lt;&gt;"",SK22&gt;=$SU$29),SL22,0),IF(AND(SO22&lt;&gt;"",SO22&gt;=$SU$29),SP22,0),IF(AND(SR22&lt;&gt;"",SR22&gt;=$SU$29),SS22,0),IF(AND(TP22&lt;&gt;"",TP22&gt;=$UC$29),TQ22,0),IF(AND(TS22&lt;&gt;"",TS22&gt;=$UC$29),TT22,0),IF(AND(TW22&lt;&gt;"",TW22&gt;=$UC$29),TX22,0),IF(AND(TZ22&lt;&gt;"",TZ22&gt;=$UC$29),UA22,0),IF(AND(UX22&lt;&gt;"",UX22&gt;=$VK$29),UY22,0),IF(AND(VA22&lt;&gt;"",VA22&gt;=$VK$29),VB22,0),IF(AND(VE22&lt;&gt;"",VE22&gt;=$VK$29),VF22,0),IF(AND(VH22&lt;&gt;"",VH22&gt;=$VK$29),VI22,0),IF(AND(WF22&lt;&gt;"",WF22&gt;=$WS$29),WG22,0),IF(AND(WI22&lt;&gt;"",WI22&gt;=$WS$29),WJ22,0),IF(AND(WM22&lt;&gt;"",WM22&gt;=$WS$29),WN22,0),IF(AND(WP22&lt;&gt;"",WP22&gt;=$WS$29)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9</v>
      </c>
      <c r="Z22" s="22">
        <v>6.3</v>
      </c>
      <c r="AA22" s="22">
        <v>5.5</v>
      </c>
      <c r="AB22" s="22">
        <v>9.69</v>
      </c>
      <c r="AC22" s="22">
        <v>0</v>
      </c>
      <c r="AD22" s="22">
        <v>9.6999999999999993</v>
      </c>
      <c r="AE22" s="22">
        <v>9.3000000000000007</v>
      </c>
      <c r="AF22" s="22">
        <v>13.2</v>
      </c>
      <c r="AG22" s="22">
        <v>14.11</v>
      </c>
      <c r="AH22" s="22">
        <v>1.3</v>
      </c>
      <c r="AI22" s="22"/>
      <c r="AJ22" s="22"/>
      <c r="AK22" s="22"/>
      <c r="AL22" s="22"/>
      <c r="AM22" s="22"/>
      <c r="AN22" s="27"/>
      <c r="AO22" s="38">
        <f>IF(AA22&gt;0,AA22,"")</f>
        <v>5.5</v>
      </c>
      <c r="AP22" s="38">
        <f>IF(AB22&gt;0,AB22,"")</f>
        <v>9.69</v>
      </c>
      <c r="AQ22" s="40">
        <f>IF(SUM(Y22:AB22)-AC22&gt;0,SUM(Y22:AB22)-AC22,"")</f>
        <v>30.490000000000002</v>
      </c>
      <c r="AR22" s="40">
        <f>IF(AF22&gt;0,AF22,"")</f>
        <v>13.2</v>
      </c>
      <c r="AS22" s="40">
        <f>IF(AG22&gt;0,AG22,"")</f>
        <v>14.11</v>
      </c>
      <c r="AT22" s="40">
        <f>IF(SUM(AD22:AG22)-AH22&gt;0,SUM(AD22:AG22)-AH22,"")</f>
        <v>45.010000000000005</v>
      </c>
      <c r="AU22" s="40">
        <f>IF(AQ22="","",MAX(AQ22,AT22))</f>
        <v>45.010000000000005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45.010000000000005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10.9</v>
      </c>
      <c r="CB22" s="22">
        <v>7.1</v>
      </c>
      <c r="CC22" s="22">
        <v>11.5</v>
      </c>
      <c r="CD22" s="22">
        <v>12.41</v>
      </c>
      <c r="CE22" s="22">
        <v>0</v>
      </c>
      <c r="CF22" s="22">
        <v>5.0999999999999996</v>
      </c>
      <c r="CG22" s="22">
        <v>3.8</v>
      </c>
      <c r="CH22" s="22">
        <v>4.0999999999999996</v>
      </c>
      <c r="CI22" s="22">
        <v>6.26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11.5</v>
      </c>
      <c r="CR22" s="38">
        <f>IF(CD22&gt;0,CD22,"")</f>
        <v>12.41</v>
      </c>
      <c r="CS22" s="40">
        <f>IF(SUM(CA22:CD22)-CE22&gt;0,SUM(CA22:CD22)-CE22,"")</f>
        <v>41.91</v>
      </c>
      <c r="CT22" s="40">
        <f>IF(CH22&gt;0,CH22,"")</f>
        <v>4.0999999999999996</v>
      </c>
      <c r="CU22" s="40">
        <f>IF(CI22&gt;0,CI22,"")</f>
        <v>6.26</v>
      </c>
      <c r="CV22" s="40">
        <f>IF(SUM(CF22:CI22)-CJ22&gt;0,SUM(CF22:CI22)-CJ22,"")</f>
        <v>19.259999999999998</v>
      </c>
      <c r="CW22" s="40">
        <f>IF(CS22="","",MAX(CS22,CV22))</f>
        <v>41.91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41.91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5.45</v>
      </c>
      <c r="WU22" s="26">
        <f>IF($CP22="P",CB22,(CB22+BA22)/2)</f>
        <v>3.55</v>
      </c>
      <c r="WV22" s="26">
        <f>IF($CP22="P",CC22,(CC22+BB22)/2)</f>
        <v>5.75</v>
      </c>
      <c r="WW22" s="26">
        <f>IF($CP22="P",CD22,(CD22+BC22)/2)</f>
        <v>6.2050000000000001</v>
      </c>
      <c r="WX22" s="26">
        <f>IF($CP22="P",CE22,(CE22+BD22)/2)</f>
        <v>0</v>
      </c>
      <c r="WY22" s="26">
        <f>IF($CP22="P",CF22,(CF22+BE22)/2)</f>
        <v>2.5499999999999998</v>
      </c>
      <c r="WZ22" s="26">
        <f>IF($CP22="P",CG22,(CG22+BF22)/2)</f>
        <v>1.9</v>
      </c>
      <c r="XA22" s="26">
        <f>IF($CP22="P",CH22,(CH22+BG22)/2)</f>
        <v>2.0499999999999998</v>
      </c>
      <c r="XB22" s="26">
        <f>IF($CP22="P",CI22,(CI22+BH22)/2)</f>
        <v>3.13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5.75</v>
      </c>
      <c r="XK22" s="11">
        <f>IF(WW22&gt;0,WW22,"")</f>
        <v>6.2050000000000001</v>
      </c>
      <c r="XL22" s="11">
        <f>IF(SUM(WT22:WW22)-WX22&gt;0,SUM(WT22:WW22)-WX22,"")</f>
        <v>20.954999999999998</v>
      </c>
      <c r="XM22" s="11">
        <f>IF(XA22&gt;0,XA22,"")</f>
        <v>2.0499999999999998</v>
      </c>
      <c r="XN22" s="11">
        <f>IF(XB22&gt;0,XB22,"")</f>
        <v>3.13</v>
      </c>
      <c r="XO22" s="11">
        <f>IF(SUM(WY22:XB22)-XC22&gt;0,SUM(WY22:XB22)-XC22,"")</f>
        <v>9.629999999999999</v>
      </c>
      <c r="XP22" s="11">
        <f>IF(MAX(XL22,XO22)&gt;0,MAX(XL22,XO22),"")</f>
        <v>20.954999999999998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20.954999999999998</v>
      </c>
    </row>
    <row r="23" spans="1:644" x14ac:dyDescent="0.2">
      <c r="A23" s="4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>8</v>
      </c>
      <c r="B23" s="5" t="s">
        <v>254</v>
      </c>
      <c r="C23" s="4" t="s">
        <v>253</v>
      </c>
      <c r="D23" s="4">
        <v>2004</v>
      </c>
      <c r="E23" s="9">
        <f>SUM(J23:V23)+SUM(J23:T23)*0.0000001+SUM(J23)*0.0000000000001</f>
        <v>130.2000130200056</v>
      </c>
      <c r="F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G23" s="3" t="str">
        <f>IF(OR(AND(AQ23&gt;=AY$33,AQ23&lt;&gt;"",AN23=""),AND(AT23&gt;=AY$33,AT23&lt;&gt;"",AN23=""),AND(AX23&gt;=AY$33,AX23&lt;&gt;"",AN23=""),AND(BR23&gt;=BZ$33,BR23&lt;&gt;"",BO23=""),AND(BU23&gt;=BZ$33,BU23&lt;&gt;"",BO23=""),AND(BY23&gt;=BZ$33,BY23&lt;&gt;"",BO23=""),AND(CS23&gt;=DA$33,CS23&lt;&gt;"",CP23=""),AND(CV23&gt;=DA$33,CV23&lt;&gt;"",CP23=""),AND(CZ23&gt;=DA$33,CZ23&lt;&gt;"",CP23=""),AND(DZ23&gt;=EK$33,DZ23&lt;&gt;""),AND(EC23&gt;=EK$33,EC23&lt;&gt;""),AND(EG23&gt;=EK$33,EG23&lt;&gt;""),AND(EJ23&gt;=EK$33,EJ23&lt;&gt;""),AND(FH23&gt;=FS$33,FH23&lt;&gt;""),AND(FK23&gt;=FS$33,FK23&lt;&gt;""),AND(FO23&gt;=FS$33,FO23&lt;&gt;""),AND(FR23&gt;=FS$33,FR23&lt;&gt;""),AND(GP23&gt;=HA$33,GP23&lt;&gt;""),AND(GS23&gt;=HA$33,GS23&lt;&gt;""),AND(GW23&gt;=HA$33,GW23&lt;&gt;""),AND(GZ23&gt;=HA$33,GZ23&lt;&gt;""),AND(HX23&gt;=II$33,HX23&lt;&gt;""),AND(IA23&gt;=II$33,IA23&lt;&gt;""),AND(IE23&gt;=II$33,IE23&lt;&gt;""),AND(IH23&gt;=II$33,IH23&lt;&gt;""),AND(JF23&gt;=JQ$33,JF23&lt;&gt;""),AND(JI23&gt;=JQ$33,JI23&lt;&gt;""),AND(JM23&gt;=JQ$33,JM23&lt;&gt;""),AND(JP23&gt;=JQ$33,JP23&lt;&gt;""),AND(KN23&gt;=KY$33,KN23&lt;&gt;""),AND(KQ23&gt;=KY$33,KQ23&lt;&gt;""),AND(KU23&gt;=KY$33,KU23&lt;&gt;""),AND(KX23&gt;=KY$33,KX23&lt;&gt;""),AND(LV23&gt;=MG$33,LV23&lt;&gt;""),AND(LY23&gt;=MG$33,LY23&lt;&gt;""),AND(MC23&gt;=MG$33,MC23&lt;&gt;""),AND(MF23&gt;=MG$33,MF23&lt;&gt;""),AND(ND23&gt;=NO$33,ND23&lt;&gt;""),AND(NG23&gt;=NO$33,NG23&lt;&gt;""),AND(NK23&gt;=NO$33,NK23&lt;&gt;""),AND(NN23&gt;=NO$33,NN23&lt;&gt;""),AND(OL23&gt;=OW$33,OL23&lt;&gt;""),AND(OO23&gt;=OW$33,OO23&lt;&gt;""),AND(OS23&gt;=OW$33,OS23&lt;&gt;""),AND(OV23&gt;=OW$33,OV23&lt;&gt;""),AND(PT23&gt;=QE$33,PT23&lt;&gt;""),AND(PW23&gt;=QE$33,PW23&lt;&gt;""),AND(QA23&gt;=QE$33,QA23&lt;&gt;""),AND(QD23&gt;=QE$33,QD23&lt;&gt;""),AND(RB23&gt;=RM$33,RB23&lt;&gt;""),AND(RE23&gt;=RM$33,RE23&lt;&gt;""),AND(RI23&gt;=RM$33,RI23&lt;&gt;""),AND(RL23&gt;=RM$33,RL23&lt;&gt;""),AND(SJ23&gt;=SU$33,SJ23&lt;&gt;""),AND(SM23&gt;=SU$33,SM23&lt;&gt;""),AND(SQ23&gt;=SU$33,SQ23&lt;&gt;""),AND(ST23&gt;=SU$33,ST23&lt;&gt;""),AND(TR23&gt;=UC$33,TR23&lt;&gt;""),AND(TU23&gt;=UC$33,TU23&lt;&gt;""),AND(TY23&gt;=UC$33,TYY23&lt;&gt;""),AND(UB23&gt;=UC$33,UB23&lt;&gt;""),AND(UZ23&gt;=VK$33,UZ23&lt;&gt;""),AND(VC23&gt;=VK$33,VC23&lt;&gt;""),AND(VG23&gt;=VK$33,VG23&lt;&gt;""),AND(VJ23&gt;=VK$33,VJ23&lt;&gt;""),AND(WH23&gt;=WS$33,WH23&lt;&gt;""),AND(WK23&gt;=WS$33,WK23&lt;&gt;""),AND(WO23&gt;=WS$33,WO23&lt;&gt;""),AND(WR23&gt;=WS$33,WR23&lt;&gt;"")),"P","")</f>
        <v>P</v>
      </c>
      <c r="H23" s="36" t="str">
        <f>IF(AND(G23="P",F23=""),"No DD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$356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Merit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Excellence",IF(I23="P","Worlds Team",IF(F23="P","National Team","")))))</f>
        <v>No DD</v>
      </c>
      <c r="I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J23" s="8">
        <f>IF(COUNT(AQ23,AT23,BR23,BU23,CS23,CV23)&gt;0,LARGE((AQ23,AT23,BR23,BU23,CS23,CV23),1),0)</f>
        <v>56.08</v>
      </c>
      <c r="K23" s="8" t="str">
        <f>IF(J23="","",IF(OR(J23=CS23,J23=CV23),$CA$1,IF(OR(J23=BR23,J23=BU23),$AZ$1,IF(OR(J23=AQ23,J23=AT23),$Y$1,""))))</f>
        <v>2025 3rd Domestic Trial</v>
      </c>
      <c r="L23" s="8">
        <f>IF(COUNT(AQ23,AT23,BR23,BU23,CS23,CV23)&gt;1,LARGE((AQ23,AT23,BR23,BU23,CS23,CV23),2),0)</f>
        <v>11.96</v>
      </c>
      <c r="M23" s="8" t="str">
        <f>IF(L23="","",IF(OR(L23=CS23,L23=CV23),$CA$1,IF(OR(L23=BR23,L23=BU23),$AZ$1,IF(OR(L23=AQ23,L23=AT23),$Y$1,""))))</f>
        <v>2025 3rd Domestic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47.260000000000005</v>
      </c>
      <c r="Q23" s="8" t="str">
        <f>IF(P23="","",IF(P23=CZ23,$CA$1,IF(P23=BY23,$AZ$1,IF(P23=AX23,$Y$1,""))))</f>
        <v>2025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14.9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3rd Domestic Trial</v>
      </c>
      <c r="T23" s="8">
        <f>MAX(IF(AND(AO23&lt;&gt;"",AO23&gt;=$AY$29),AP23,0),IF(AND(AR23&lt;&gt;"",AR23&gt;=$AY$29),AS23,0),IF(AND(AV23&lt;&gt;"",AV23&gt;=$AY$29),AW23,0),IF(AND(BP23&lt;&gt;"",BP23&gt;=$BZ$29),BQ23,0),IF(AND(BS23&lt;&gt;"",BS23&gt;=$BZ$29),BT23,0),IF(AND(BW23&lt;&gt;"",BW23&gt;=$BZ$29),BX23,0),IF(AND(CQ23&lt;&gt;"",CQ23&gt;=$DA$29),CR23,0),IF(AND(CT23&lt;&gt;"",CT23&gt;=$DA$29),CU23,0),IF(AND(CX23&lt;&gt;"",CX23&gt;=$DA$29),CY23,0),IF(AND(DX23&lt;&gt;"",DX23&gt;=$EK$29),DY23,0),IF(AND(EA23&lt;&gt;"",EA23&gt;=$EK$29),EB23,0),IF(AND(EE23&lt;&gt;"",EE23&gt;=$EK$29),EF23,0),IF(AND(EH23&lt;&gt;"",EH23&gt;=$EK$29),EI23,0),IF(AND(FF23&lt;&gt;"",FF23&gt;=$FS$29),FG23,0),IF(AND(FI23&lt;&gt;"",FI23&gt;=$FS$29),FJ23,0),IF(AND(FM23&lt;&gt;"",FM23&gt;=$FS$29),FN23,0),IF(AND(FP23&lt;&gt;"",FP23&gt;=$FS$29),FQ23,0),IF(AND(GN23&lt;&gt;"",GN23&gt;=$HA$29),GO23,0),IF(AND(GQ23&lt;&gt;"",GQ23&gt;=$HA$29),GR23,0),IF(AND(GU23&lt;&gt;"",GU23&gt;=$HA$29),GV23,0),IF(AND(GX23&lt;&gt;"",GX23&gt;=$HA$29),GY23,0),IF(AND(HV23&lt;&gt;"",HV23&gt;=$II$29),HW23,0),IF(AND(HY23&lt;&gt;"",HY23&gt;=$II$29),HZ23,0),IF(AND(IC23&lt;&gt;"",IC23&gt;=$II$29),ID23,0),IF(AND(IF23&lt;&gt;"",IF23&gt;=$II$29),IG23,0),IF(AND(JD23&lt;&gt;"",JD23&gt;=$JQ$29),JE23,0),IF(AND(JG23&lt;&gt;"",JG23&gt;=$JQ$29),JH23,0),IF(AND(JK23&lt;&gt;"",JK23&gt;=$JQ$29),JL23,0),IF(AND(JN23&lt;&gt;"",JN23&gt;=$JQ$29),JO23,0),IF(AND(KL23&lt;&gt;"",KL23&gt;=$KY$29),KM23,0),IF(AND(KO23&lt;&gt;"",KO23&gt;=$KY$29),KP23,0),IF(AND(KS23&lt;&gt;"",KS23&gt;=$KY$29),KT23,0),IF(AND(KV23&lt;&gt;"",KV23&gt;=$KY$29),KW23,0),IF(AND(LT23&lt;&gt;"",LT23&gt;=$MG$29),LU23,0),IF(AND(LW23&lt;&gt;"",LW23&gt;=$MG$29),LX23,0),IF(AND(MA23&lt;&gt;"",MA23&gt;=$MG$29),MB23,0),IF(AND(MD23&lt;&gt;"",MD23&gt;=$MG$29),ME23,0),IF(AND(NB23&lt;&gt;"",NB23&gt;=$NO$29),NC23,0),IF(AND(NE23&lt;&gt;"",NE23&gt;=$NO$29),NF23,0),IF(AND(NI23&lt;&gt;"",NI23&gt;=$NO$29),NJ23,0),IF(AND(NL23&lt;&gt;"",NL23&gt;=$NO$29),NM23,0),IF(AND(OJ23&lt;&gt;"",OJ23&gt;=$OW$29),OK23,0),IF(AND(OM23&lt;&gt;"",OM23&gt;=$OW$29),ON23,0),IF(AND(OQ23&lt;&gt;"",OQ23&gt;=$OW$29),OR23,0),IF(AND(OT23&lt;&gt;"",OT23&gt;=$OW$29),OU23,0),IF(AND(PR23&lt;&gt;"",PR23&gt;=$QE$29),PS23,0),IF(AND(PU23&lt;&gt;"",PU23&gt;=$QE$29),PV23,0),IF(AND(PY23&lt;&gt;"",PY23&gt;=$QE$29),PZ23,0),IF(AND(QB23&lt;&gt;"",QB23&gt;=$QE$29),QC23,0),IF(AND(QZ23&lt;&gt;"",QZ23&gt;=$RM$29),RA23,0),IF(AND(RC23&lt;&gt;"",RC23&gt;=$RM$29),RD23,0),IF(AND(RG23&lt;&gt;"",RG23&gt;=$RM$29),RH23,0),IF(AND(RJ23&lt;&gt;"",RJ23&gt;=$RM$29),RK23,0),IF(AND(SH23&lt;&gt;"",SH23&gt;=$SU$29),SI23,0),IF(AND(SK23&lt;&gt;"",SK23&gt;=$SU$29),SL23,0),IF(AND(SO23&lt;&gt;"",SO23&gt;=$SU$29),SP23,0),IF(AND(SR23&lt;&gt;"",SR23&gt;=$SU$29),SS23,0),IF(AND(TP23&lt;&gt;"",TP23&gt;=$UC$29),TQ23,0),IF(AND(TS23&lt;&gt;"",TS23&gt;=$UC$29),TT23,0),IF(AND(TW23&lt;&gt;"",TW23&gt;=$UC$29),TX23,0),IF(AND(TZ23&lt;&gt;"",TZ23&gt;=$UC$29),UA23,0),IF(AND(UX23&lt;&gt;"",UX23&gt;=$VK$29),UY23,0),IF(AND(VA23&lt;&gt;"",VA23&gt;=$VK$29),VB23,0),IF(AND(VE23&lt;&gt;"",VE23&gt;=$VK$29),VF23,0),IF(AND(VH23&lt;&gt;"",VH23&gt;=$VK$29),VI23,0),IF(AND(WF23&lt;&gt;"",WF23&gt;=$WS$29),WG23,0),IF(AND(WI23&lt;&gt;"",WI23&gt;=$WS$29),WJ23,0),IF(AND(WM23&lt;&gt;"",WM23&gt;=$WS$29),WN23,0),IF(AND(WP23&lt;&gt;"",WP23&gt;=$WS$29)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15.6</v>
      </c>
      <c r="CB23" s="22">
        <v>9.3000000000000007</v>
      </c>
      <c r="CC23" s="22">
        <v>14.9</v>
      </c>
      <c r="CD23" s="22">
        <v>16.28</v>
      </c>
      <c r="CE23" s="22">
        <v>0</v>
      </c>
      <c r="CF23" s="22">
        <v>3.2</v>
      </c>
      <c r="CG23" s="22">
        <v>1.7</v>
      </c>
      <c r="CH23" s="22">
        <v>3.5</v>
      </c>
      <c r="CI23" s="22">
        <v>3.56</v>
      </c>
      <c r="CJ23" s="22">
        <v>0</v>
      </c>
      <c r="CK23" s="22">
        <v>15</v>
      </c>
      <c r="CL23" s="22">
        <v>8.6999999999999993</v>
      </c>
      <c r="CM23" s="22">
        <v>11.2</v>
      </c>
      <c r="CN23" s="22">
        <v>15.66</v>
      </c>
      <c r="CO23" s="22">
        <v>3.3</v>
      </c>
      <c r="CP23" s="27"/>
      <c r="CQ23" s="38">
        <f>IF(CC23&gt;0,CC23,"")</f>
        <v>14.9</v>
      </c>
      <c r="CR23" s="38">
        <f>IF(CD23&gt;0,CD23,"")</f>
        <v>16.28</v>
      </c>
      <c r="CS23" s="40">
        <f>IF(SUM(CA23:CD23)-CE23&gt;0,SUM(CA23:CD23)-CE23,"")</f>
        <v>56.08</v>
      </c>
      <c r="CT23" s="40">
        <f>IF(CH23&gt;0,CH23,"")</f>
        <v>3.5</v>
      </c>
      <c r="CU23" s="40">
        <f>IF(CI23&gt;0,CI23,"")</f>
        <v>3.56</v>
      </c>
      <c r="CV23" s="40">
        <f>IF(SUM(CF23:CI23)-CJ23&gt;0,SUM(CF23:CI23)-CJ23,"")</f>
        <v>11.96</v>
      </c>
      <c r="CW23" s="40">
        <f>IF(CS23="","",MAX(CS23,CV23))</f>
        <v>56.08</v>
      </c>
      <c r="CX23" s="40">
        <f>IF(CM23&gt;0,CM23,"")</f>
        <v>11.2</v>
      </c>
      <c r="CY23" s="40">
        <f>IF(CN23&gt;0,CN23,"")</f>
        <v>15.66</v>
      </c>
      <c r="CZ23" s="40">
        <f>IF(SUM(CK23:CN23)-CO23&gt;0,SUM(CK23:CN23)-CO23,"")</f>
        <v>47.260000000000005</v>
      </c>
      <c r="DA23" s="40">
        <f>IF(SUM(CW23,CZ23)&gt;0,SUM(CW23,CZ23),"")</f>
        <v>103.34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7.8</v>
      </c>
      <c r="WU23" s="26">
        <f>IF($CP23="P",CB23,(CB23+BA23)/2)</f>
        <v>4.6500000000000004</v>
      </c>
      <c r="WV23" s="26">
        <f>IF($CP23="P",CC23,(CC23+BB23)/2)</f>
        <v>7.45</v>
      </c>
      <c r="WW23" s="26">
        <f>IF($CP23="P",CD23,(CD23+BC23)/2)</f>
        <v>8.14</v>
      </c>
      <c r="WX23" s="26">
        <f>IF($CP23="P",CE23,(CE23+BD23)/2)</f>
        <v>0</v>
      </c>
      <c r="WY23" s="26">
        <f>IF($CP23="P",CF23,(CF23+BE23)/2)</f>
        <v>1.6</v>
      </c>
      <c r="WZ23" s="26">
        <f>IF($CP23="P",CG23,(CG23+BF23)/2)</f>
        <v>0.85</v>
      </c>
      <c r="XA23" s="26">
        <f>IF($CP23="P",CH23,(CH23+BG23)/2)</f>
        <v>1.75</v>
      </c>
      <c r="XB23" s="26">
        <f>IF($CP23="P",CI23,(CI23+BH23)/2)</f>
        <v>1.78</v>
      </c>
      <c r="XC23" s="26">
        <f>IF($CP23="P",CJ23,(CJ23+BI23)/2)</f>
        <v>0</v>
      </c>
      <c r="XD23" s="26">
        <f>IF($CP23="P",CK23,(CK23+BJ23)/2)</f>
        <v>7.5</v>
      </c>
      <c r="XE23" s="26">
        <f>IF($CP23="P",CL23,(CL23+BK23)/2)</f>
        <v>4.3499999999999996</v>
      </c>
      <c r="XF23" s="26">
        <f>IF($CP23="P",CM23,(CM23+BL23)/2)</f>
        <v>5.6</v>
      </c>
      <c r="XG23" s="26">
        <f>IF($CP23="P",CN23,(CN23+BM23)/2)</f>
        <v>7.83</v>
      </c>
      <c r="XH23" s="26">
        <f>IF($CP23="P",CO23,(CO23+BN23)/2)</f>
        <v>1.65</v>
      </c>
      <c r="XI23" s="28" t="s">
        <v>53</v>
      </c>
      <c r="XJ23" s="11">
        <f>IF(WV23&gt;0,WV23,"")</f>
        <v>7.45</v>
      </c>
      <c r="XK23" s="11">
        <f>IF(WW23&gt;0,WW23,"")</f>
        <v>8.14</v>
      </c>
      <c r="XL23" s="11">
        <f>IF(SUM(WT23:WW23)-WX23&gt;0,SUM(WT23:WW23)-WX23,"")</f>
        <v>28.04</v>
      </c>
      <c r="XM23" s="11">
        <f>IF(XA23&gt;0,XA23,"")</f>
        <v>1.75</v>
      </c>
      <c r="XN23" s="11">
        <f>IF(XB23&gt;0,XB23,"")</f>
        <v>1.78</v>
      </c>
      <c r="XO23" s="11">
        <f>IF(SUM(WY23:XB23)-XC23&gt;0,SUM(WY23:XB23)-XC23,"")</f>
        <v>5.98</v>
      </c>
      <c r="XP23" s="11">
        <f>IF(MAX(XL23,XO23)&gt;0,MAX(XL23,XO23),"")</f>
        <v>28.04</v>
      </c>
      <c r="XQ23" s="11">
        <f>IF(XF23&gt;0,XF23,"")</f>
        <v>5.6</v>
      </c>
      <c r="XR23" s="11">
        <f>IF(XG23&gt;0,XG23,"")</f>
        <v>7.83</v>
      </c>
      <c r="XS23" s="11">
        <f>IF(SUM(XD23:XG23)-XH23&gt;0,SUM(XD23:XG23)-XH23,"")</f>
        <v>23.630000000000003</v>
      </c>
      <c r="XT23" s="11">
        <f>IF(SUM(XP23,XS23)&gt;0,SUM(XP23,XS23),"")</f>
        <v>51.67</v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G24" s="3" t="str">
        <f>IF(OR(AND(AQ24&gt;=AY$33,AQ24&lt;&gt;"",AN24=""),AND(AT24&gt;=AY$33,AT24&lt;&gt;"",AN24=""),AND(AX24&gt;=AY$33,AX24&lt;&gt;"",AN24=""),AND(BR24&gt;=BZ$33,BR24&lt;&gt;"",BO24=""),AND(BU24&gt;=BZ$33,BU24&lt;&gt;"",BO24=""),AND(BY24&gt;=BZ$33,BY24&lt;&gt;"",BO24=""),AND(CS24&gt;=DA$33,CS24&lt;&gt;"",CP24=""),AND(CV24&gt;=DA$33,CV24&lt;&gt;"",CP24=""),AND(CZ24&gt;=DA$33,CZ24&lt;&gt;"",CP24=""),AND(DZ24&gt;=EK$33,DZ24&lt;&gt;""),AND(EC24&gt;=EK$33,EC24&lt;&gt;""),AND(EG24&gt;=EK$33,EG24&lt;&gt;""),AND(EJ24&gt;=EK$33,EJ24&lt;&gt;""),AND(FH24&gt;=FS$33,FH24&lt;&gt;""),AND(FK24&gt;=FS$33,FK24&lt;&gt;""),AND(FO24&gt;=FS$33,FO24&lt;&gt;""),AND(FR24&gt;=FS$33,FR24&lt;&gt;""),AND(GP24&gt;=HA$33,GP24&lt;&gt;""),AND(GS24&gt;=HA$33,GS24&lt;&gt;""),AND(GW24&gt;=HA$33,GW24&lt;&gt;""),AND(GZ24&gt;=HA$33,GZ24&lt;&gt;""),AND(HX24&gt;=II$33,HX24&lt;&gt;""),AND(IA24&gt;=II$33,IA24&lt;&gt;""),AND(IE24&gt;=II$33,IE24&lt;&gt;""),AND(IH24&gt;=II$33,IH24&lt;&gt;""),AND(JF24&gt;=JQ$33,JF24&lt;&gt;""),AND(JI24&gt;=JQ$33,JI24&lt;&gt;""),AND(JM24&gt;=JQ$33,JM24&lt;&gt;""),AND(JP24&gt;=JQ$33,JP24&lt;&gt;""),AND(KN24&gt;=KY$33,KN24&lt;&gt;""),AND(KQ24&gt;=KY$33,KQ24&lt;&gt;""),AND(KU24&gt;=KY$33,KU24&lt;&gt;""),AND(KX24&gt;=KY$33,KX24&lt;&gt;""),AND(LV24&gt;=MG$33,LV24&lt;&gt;""),AND(LY24&gt;=MG$33,LY24&lt;&gt;""),AND(MC24&gt;=MG$33,MC24&lt;&gt;""),AND(MF24&gt;=MG$33,MF24&lt;&gt;""),AND(ND24&gt;=NO$33,ND24&lt;&gt;""),AND(NG24&gt;=NO$33,NG24&lt;&gt;""),AND(NK24&gt;=NO$33,NK24&lt;&gt;""),AND(NN24&gt;=NO$33,NN24&lt;&gt;""),AND(OL24&gt;=OW$33,OL24&lt;&gt;""),AND(OO24&gt;=OW$33,OO24&lt;&gt;""),AND(OS24&gt;=OW$33,OS24&lt;&gt;""),AND(OV24&gt;=OW$33,OV24&lt;&gt;""),AND(PT24&gt;=QE$33,PT24&lt;&gt;""),AND(PW24&gt;=QE$33,PW24&lt;&gt;""),AND(QA24&gt;=QE$33,QA24&lt;&gt;""),AND(QD24&gt;=QE$33,QD24&lt;&gt;""),AND(RB24&gt;=RM$33,RB24&lt;&gt;""),AND(RE24&gt;=RM$33,RE24&lt;&gt;""),AND(RI24&gt;=RM$33,RI24&lt;&gt;""),AND(RL24&gt;=RM$33,RL24&lt;&gt;""),AND(SJ24&gt;=SU$33,SJ24&lt;&gt;""),AND(SM24&gt;=SU$33,SM24&lt;&gt;""),AND(SQ24&gt;=SU$33,SQ24&lt;&gt;""),AND(ST24&gt;=SU$33,ST24&lt;&gt;""),AND(TR24&gt;=UC$33,TR24&lt;&gt;""),AND(TU24&gt;=UC$33,TU24&lt;&gt;""),AND(TY24&gt;=UC$33,TYY24&lt;&gt;""),AND(UB24&gt;=UC$33,UB24&lt;&gt;""),AND(UZ24&gt;=VK$33,UZ24&lt;&gt;""),AND(VC24&gt;=VK$33,VC24&lt;&gt;""),AND(VG24&gt;=VK$33,VG24&lt;&gt;""),AND(VJ24&gt;=VK$33,VJ24&lt;&gt;""),AND(WH24&gt;=WS$33,WH24&lt;&gt;""),AND(WK24&gt;=WS$33,WK24&lt;&gt;""),AND(WO24&gt;=WS$33,WO24&lt;&gt;""),AND(WR24&gt;=WS$33,WR24&lt;&gt;"")),"P","")</f>
        <v/>
      </c>
      <c r="H24" s="36" t="str">
        <f>IF(AND(G24="P",F24=""),"No DD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$356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Merit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Excellence",IF(I24="P","Worlds Team",IF(F24="P","National Team","")))))</f>
        <v/>
      </c>
      <c r="I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$29),AP24,0),IF(AND(AR24&lt;&gt;"",AR24&gt;=$AY$29),AS24,0),IF(AND(AV24&lt;&gt;"",AV24&gt;=$AY$29),AW24,0),IF(AND(BP24&lt;&gt;"",BP24&gt;=$BZ$29),BQ24,0),IF(AND(BS24&lt;&gt;"",BS24&gt;=$BZ$29),BT24,0),IF(AND(BW24&lt;&gt;"",BW24&gt;=$BZ$29),BX24,0),IF(AND(CQ24&lt;&gt;"",CQ24&gt;=$DA$29),CR24,0),IF(AND(CT24&lt;&gt;"",CT24&gt;=$DA$29),CU24,0),IF(AND(CX24&lt;&gt;"",CX24&gt;=$DA$29),CY24,0),IF(AND(DX24&lt;&gt;"",DX24&gt;=$EK$29),DY24,0),IF(AND(EA24&lt;&gt;"",EA24&gt;=$EK$29),EB24,0),IF(AND(EE24&lt;&gt;"",EE24&gt;=$EK$29),EF24,0),IF(AND(EH24&lt;&gt;"",EH24&gt;=$EK$29),EI24,0),IF(AND(FF24&lt;&gt;"",FF24&gt;=$FS$29),FG24,0),IF(AND(FI24&lt;&gt;"",FI24&gt;=$FS$29),FJ24,0),IF(AND(FM24&lt;&gt;"",FM24&gt;=$FS$29),FN24,0),IF(AND(FP24&lt;&gt;"",FP24&gt;=$FS$29),FQ24,0),IF(AND(GN24&lt;&gt;"",GN24&gt;=$HA$29),GO24,0),IF(AND(GQ24&lt;&gt;"",GQ24&gt;=$HA$29),GR24,0),IF(AND(GU24&lt;&gt;"",GU24&gt;=$HA$29),GV24,0),IF(AND(GX24&lt;&gt;"",GX24&gt;=$HA$29),GY24,0),IF(AND(HV24&lt;&gt;"",HV24&gt;=$II$29),HW24,0),IF(AND(HY24&lt;&gt;"",HY24&gt;=$II$29),HZ24,0),IF(AND(IC24&lt;&gt;"",IC24&gt;=$II$29),ID24,0),IF(AND(IF24&lt;&gt;"",IF24&gt;=$II$29),IG24,0),IF(AND(JD24&lt;&gt;"",JD24&gt;=$JQ$29),JE24,0),IF(AND(JG24&lt;&gt;"",JG24&gt;=$JQ$29),JH24,0),IF(AND(JK24&lt;&gt;"",JK24&gt;=$JQ$29),JL24,0),IF(AND(JN24&lt;&gt;"",JN24&gt;=$JQ$29),JO24,0),IF(AND(KL24&lt;&gt;"",KL24&gt;=$KY$29),KM24,0),IF(AND(KO24&lt;&gt;"",KO24&gt;=$KY$29),KP24,0),IF(AND(KS24&lt;&gt;"",KS24&gt;=$KY$29),KT24,0),IF(AND(KV24&lt;&gt;"",KV24&gt;=$KY$29),KW24,0),IF(AND(LT24&lt;&gt;"",LT24&gt;=$MG$29),LU24,0),IF(AND(LW24&lt;&gt;"",LW24&gt;=$MG$29),LX24,0),IF(AND(MA24&lt;&gt;"",MA24&gt;=$MG$29),MB24,0),IF(AND(MD24&lt;&gt;"",MD24&gt;=$MG$29),ME24,0),IF(AND(NB24&lt;&gt;"",NB24&gt;=$NO$29),NC24,0),IF(AND(NE24&lt;&gt;"",NE24&gt;=$NO$29),NF24,0),IF(AND(NI24&lt;&gt;"",NI24&gt;=$NO$29),NJ24,0),IF(AND(NL24&lt;&gt;"",NL24&gt;=$NO$29),NM24,0),IF(AND(OJ24&lt;&gt;"",OJ24&gt;=$OW$29),OK24,0),IF(AND(OM24&lt;&gt;"",OM24&gt;=$OW$29),ON24,0),IF(AND(OQ24&lt;&gt;"",OQ24&gt;=$OW$29),OR24,0),IF(AND(OT24&lt;&gt;"",OT24&gt;=$OW$29),OU24,0),IF(AND(PR24&lt;&gt;"",PR24&gt;=$QE$29),PS24,0),IF(AND(PU24&lt;&gt;"",PU24&gt;=$QE$29),PV24,0),IF(AND(PY24&lt;&gt;"",PY24&gt;=$QE$29),PZ24,0),IF(AND(QB24&lt;&gt;"",QB24&gt;=$QE$29),QC24,0),IF(AND(QZ24&lt;&gt;"",QZ24&gt;=$RM$29),RA24,0),IF(AND(RC24&lt;&gt;"",RC24&gt;=$RM$29),RD24,0),IF(AND(RG24&lt;&gt;"",RG24&gt;=$RM$29),RH24,0),IF(AND(RJ24&lt;&gt;"",RJ24&gt;=$RM$29),RK24,0),IF(AND(SH24&lt;&gt;"",SH24&gt;=$SU$29),SI24,0),IF(AND(SK24&lt;&gt;"",SK24&gt;=$SU$29),SL24,0),IF(AND(SO24&lt;&gt;"",SO24&gt;=$SU$29),SP24,0),IF(AND(SR24&lt;&gt;"",SR24&gt;=$SU$29),SS24,0),IF(AND(TP24&lt;&gt;"",TP24&gt;=$UC$29),TQ24,0),IF(AND(TS24&lt;&gt;"",TS24&gt;=$UC$29),TT24,0),IF(AND(TW24&lt;&gt;"",TW24&gt;=$UC$29),TX24,0),IF(AND(TZ24&lt;&gt;"",TZ24&gt;=$UC$29),UA24,0),IF(AND(UX24&lt;&gt;"",UX24&gt;=$VK$29),UY24,0),IF(AND(VA24&lt;&gt;"",VA24&gt;=$VK$29),VB24,0),IF(AND(VE24&lt;&gt;"",VE24&gt;=$VK$29),VF24,0),IF(AND(VH24&lt;&gt;"",VH24&gt;=$VK$29),VI24,0),IF(AND(WF24&lt;&gt;"",WF24&gt;=$WS$29),WG24,0),IF(AND(WI24&lt;&gt;"",WI24&gt;=$WS$29),WJ24,0),IF(AND(WM24&lt;&gt;"",WM24&gt;=$WS$29),WN24,0),IF(AND(WP24&lt;&gt;"",WP24&gt;=$WS$29)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2.2999999999999998</v>
      </c>
      <c r="Z24" s="22">
        <v>1.7</v>
      </c>
      <c r="AA24" s="22">
        <v>3</v>
      </c>
      <c r="AB24" s="22">
        <v>3.29</v>
      </c>
      <c r="AC24" s="22">
        <v>0</v>
      </c>
      <c r="AD24" s="22">
        <v>13</v>
      </c>
      <c r="AE24" s="22">
        <v>9.3000000000000007</v>
      </c>
      <c r="AF24" s="22">
        <v>14.4</v>
      </c>
      <c r="AG24" s="22">
        <v>14.93</v>
      </c>
      <c r="AH24" s="22">
        <v>0.1</v>
      </c>
      <c r="AI24" s="22">
        <v>11.6</v>
      </c>
      <c r="AJ24" s="22">
        <v>9.5</v>
      </c>
      <c r="AK24" s="22">
        <v>12.5</v>
      </c>
      <c r="AL24" s="22">
        <v>14.85</v>
      </c>
      <c r="AM24" s="22">
        <v>2</v>
      </c>
      <c r="AN24" s="27"/>
      <c r="AO24" s="38">
        <f>IF(AA24&gt;0,AA24,"")</f>
        <v>3</v>
      </c>
      <c r="AP24" s="38">
        <f>IF(AB24&gt;0,AB24,"")</f>
        <v>3.29</v>
      </c>
      <c r="AQ24" s="40">
        <f>IF(SUM(Y24:AB24)-AC24&gt;0,SUM(Y24:AB24)-AC24,"")</f>
        <v>10.29</v>
      </c>
      <c r="AR24" s="40">
        <f>IF(AF24&gt;0,AF24,"")</f>
        <v>14.4</v>
      </c>
      <c r="AS24" s="40">
        <f>IF(AG24&gt;0,AG24,"")</f>
        <v>14.93</v>
      </c>
      <c r="AT24" s="40">
        <f>IF(SUM(AD24:AG24)-AH24&gt;0,SUM(AD24:AG24)-AH24,"")</f>
        <v>51.53</v>
      </c>
      <c r="AU24" s="40">
        <f>IF(AQ24="","",MAX(AQ24,AT24))</f>
        <v>51.53</v>
      </c>
      <c r="AV24" s="40">
        <f>IF(AK24&gt;0,AK24,"")</f>
        <v>12.5</v>
      </c>
      <c r="AW24" s="40">
        <f>IF(AL24&gt;0,AL24,"")</f>
        <v>14.85</v>
      </c>
      <c r="AX24" s="40">
        <f>IF(SUM(AI24:AL24)-AM24&gt;0,SUM(AI24:AL24)-AM24,"")</f>
        <v>46.45</v>
      </c>
      <c r="AY24" s="40">
        <f>IF(SUM(AU24,AX24)&gt;0,SUM(AU24,AX24),"")</f>
        <v>97.98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</v>
      </c>
      <c r="WU24" s="26">
        <f>IF($CP24="P",CB24,(CB24+BA24)/2)</f>
        <v>0</v>
      </c>
      <c r="WV24" s="26">
        <f>IF($CP24="P",CC24,(CC24+BB24)/2)</f>
        <v>0</v>
      </c>
      <c r="WW24" s="26">
        <f>IF($CP24="P",CD24,(CD24+BC24)/2)</f>
        <v>0</v>
      </c>
      <c r="WX24" s="26">
        <f>IF($CP24="P",CE24,(CE24+BD24)/2)</f>
        <v>0</v>
      </c>
      <c r="WY24" s="26">
        <f>IF($CP24="P",CF24,(CF24+BE24)/2)</f>
        <v>0</v>
      </c>
      <c r="WZ24" s="26">
        <f>IF($CP24="P",CG24,(CG24+BF24)/2)</f>
        <v>0</v>
      </c>
      <c r="XA24" s="26">
        <f>IF($CP24="P",CH24,(CH24+BG24)/2)</f>
        <v>0</v>
      </c>
      <c r="XB24" s="26">
        <f>IF($CP24="P",CI24,(CI24+BH24)/2)</f>
        <v>0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 t="str">
        <f>IF(WV24&gt;0,WV24,"")</f>
        <v/>
      </c>
      <c r="XK24" s="11" t="str">
        <f>IF(WW24&gt;0,WW24,"")</f>
        <v/>
      </c>
      <c r="XL24" s="11" t="str">
        <f>IF(SUM(WT24:WW24)-WX24&gt;0,SUM(WT24:WW24)-WX24,"")</f>
        <v/>
      </c>
      <c r="XM24" s="11" t="str">
        <f>IF(XA24&gt;0,XA24,"")</f>
        <v/>
      </c>
      <c r="XN24" s="11" t="str">
        <f>IF(XB24&gt;0,XB24,"")</f>
        <v/>
      </c>
      <c r="XO24" s="11" t="str">
        <f>IF(SUM(WY24:XB24)-XC24&gt;0,SUM(WY24:XB24)-XC24,"")</f>
        <v/>
      </c>
      <c r="XP24" s="11" t="str">
        <f>IF(MAX(XL24,XO24)&gt;0,MAX(XL24,XO24),"")</f>
        <v/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 t="str">
        <f>IF(SUM(XP24,XS24)&gt;0,SUM(XP24,XS24),"")</f>
        <v/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84</v>
      </c>
      <c r="C25" s="4" t="s">
        <v>3</v>
      </c>
      <c r="D25" s="4">
        <v>1988</v>
      </c>
      <c r="E25" s="9">
        <f>SUM(J25:V25)+SUM(J25:T25)*0.0000001+SUM(J25)*0.0000000000001</f>
        <v>74.310007431004223</v>
      </c>
      <c r="F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G25" s="3" t="str">
        <f>IF(OR(AND(AQ25&gt;=AY$33,AQ25&lt;&gt;"",AN25=""),AND(AT25&gt;=AY$33,AT25&lt;&gt;"",AN25=""),AND(AX25&gt;=AY$33,AX25&lt;&gt;"",AN25=""),AND(BR25&gt;=BZ$33,BR25&lt;&gt;"",BO25=""),AND(BU25&gt;=BZ$33,BU25&lt;&gt;"",BO25=""),AND(BY25&gt;=BZ$33,BY25&lt;&gt;"",BO25=""),AND(CS25&gt;=DA$33,CS25&lt;&gt;"",CP25=""),AND(CV25&gt;=DA$33,CV25&lt;&gt;"",CP25=""),AND(CZ25&gt;=DA$33,CZ25&lt;&gt;"",CP25=""),AND(DZ25&gt;=EK$33,DZ25&lt;&gt;""),AND(EC25&gt;=EK$33,EC25&lt;&gt;""),AND(EG25&gt;=EK$33,EG25&lt;&gt;""),AND(EJ25&gt;=EK$33,EJ25&lt;&gt;""),AND(FH25&gt;=FS$33,FH25&lt;&gt;""),AND(FK25&gt;=FS$33,FK25&lt;&gt;""),AND(FO25&gt;=FS$33,FO25&lt;&gt;""),AND(FR25&gt;=FS$33,FR25&lt;&gt;""),AND(GP25&gt;=HA$33,GP25&lt;&gt;""),AND(GS25&gt;=HA$33,GS25&lt;&gt;""),AND(GW25&gt;=HA$33,GW25&lt;&gt;""),AND(GZ25&gt;=HA$33,GZ25&lt;&gt;""),AND(HX25&gt;=II$33,HX25&lt;&gt;""),AND(IA25&gt;=II$33,IA25&lt;&gt;""),AND(IE25&gt;=II$33,IE25&lt;&gt;""),AND(IH25&gt;=II$33,IH25&lt;&gt;""),AND(JF25&gt;=JQ$33,JF25&lt;&gt;""),AND(JI25&gt;=JQ$33,JI25&lt;&gt;""),AND(JM25&gt;=JQ$33,JM25&lt;&gt;""),AND(JP25&gt;=JQ$33,JP25&lt;&gt;""),AND(KN25&gt;=KY$33,KN25&lt;&gt;""),AND(KQ25&gt;=KY$33,KQ25&lt;&gt;""),AND(KU25&gt;=KY$33,KU25&lt;&gt;""),AND(KX25&gt;=KY$33,KX25&lt;&gt;""),AND(LV25&gt;=MG$33,LV25&lt;&gt;""),AND(LY25&gt;=MG$33,LY25&lt;&gt;""),AND(MC25&gt;=MG$33,MC25&lt;&gt;""),AND(MF25&gt;=MG$33,MF25&lt;&gt;""),AND(ND25&gt;=NO$33,ND25&lt;&gt;""),AND(NG25&gt;=NO$33,NG25&lt;&gt;""),AND(NK25&gt;=NO$33,NK25&lt;&gt;""),AND(NN25&gt;=NO$33,NN25&lt;&gt;""),AND(OL25&gt;=OW$33,OL25&lt;&gt;""),AND(OO25&gt;=OW$33,OO25&lt;&gt;""),AND(OS25&gt;=OW$33,OS25&lt;&gt;""),AND(OV25&gt;=OW$33,OV25&lt;&gt;""),AND(PT25&gt;=QE$33,PT25&lt;&gt;""),AND(PW25&gt;=QE$33,PW25&lt;&gt;""),AND(QA25&gt;=QE$33,QA25&lt;&gt;""),AND(QD25&gt;=QE$33,QD25&lt;&gt;""),AND(RB25&gt;=RM$33,RB25&lt;&gt;""),AND(RE25&gt;=RM$33,RE25&lt;&gt;""),AND(RI25&gt;=RM$33,RI25&lt;&gt;""),AND(RL25&gt;=RM$33,RL25&lt;&gt;""),AND(SJ25&gt;=SU$33,SJ25&lt;&gt;""),AND(SM25&gt;=SU$33,SM25&lt;&gt;""),AND(SQ25&gt;=SU$33,SQ25&lt;&gt;""),AND(ST25&gt;=SU$33,ST25&lt;&gt;""),AND(TR25&gt;=UC$33,TR25&lt;&gt;""),AND(TU25&gt;=UC$33,TU25&lt;&gt;""),AND(TY25&gt;=UC$33,TYY25&lt;&gt;""),AND(UB25&gt;=UC$33,UB25&lt;&gt;""),AND(UZ25&gt;=VK$33,UZ25&lt;&gt;""),AND(VC25&gt;=VK$33,VC25&lt;&gt;""),AND(VG25&gt;=VK$33,VG25&lt;&gt;""),AND(VJ25&gt;=VK$33,VJ25&lt;&gt;""),AND(WH25&gt;=WS$33,WH25&lt;&gt;""),AND(WK25&gt;=WS$33,WK25&lt;&gt;""),AND(WO25&gt;=WS$33,WO25&lt;&gt;""),AND(WR25&gt;=WS$33,WR25&lt;&gt;"")),"P","")</f>
        <v/>
      </c>
      <c r="H25" s="36" t="str">
        <f>IF(AND(G25="P",F25=""),"No DD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$356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Merit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Excellence",IF(I25="P","Worlds Team",IF(F25="P","National Team","")))))</f>
        <v/>
      </c>
      <c r="I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J25" s="8">
        <f>IF(COUNT(AQ25,AT25,BR25,BU25,CS25,CV25)&gt;0,LARGE((AQ25,AT25,BR25,BU25,CS25,CV25),1),0)</f>
        <v>42.25</v>
      </c>
      <c r="K25" s="8" t="str">
        <f>IF(J25="","",IF(OR(J25=CS25,J25=CV25),$CA$1,IF(OR(J25=BR25,J25=BU25),$AZ$1,IF(OR(J25=AQ25,J25=AT25),$Y$1,""))))</f>
        <v>2025 Elite Canada</v>
      </c>
      <c r="L25" s="8">
        <f>IF(COUNT(AQ25,AT25,BR25,BU25,CS25,CV25)&gt;1,LARGE((AQ25,AT25,BR25,BU25,CS25,CV25),2),0)</f>
        <v>21.56</v>
      </c>
      <c r="M25" s="8" t="str">
        <f>IF(L25="","",IF(OR(L25=CS25,L25=CV25),$CA$1,IF(OR(L25=BR25,L25=BU25),$AZ$1,IF(OR(L25=AQ25,L25=AT25),$Y$1,""))))</f>
        <v>2025 Elite Canada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10.5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2025 Elite Canada</v>
      </c>
      <c r="T25" s="8">
        <f>MAX(IF(AND(AO25&lt;&gt;"",AO25&gt;=$AY$29),AP25,0),IF(AND(AR25&lt;&gt;"",AR25&gt;=$AY$29),AS25,0),IF(AND(AV25&lt;&gt;"",AV25&gt;=$AY$29),AW25,0),IF(AND(BP25&lt;&gt;"",BP25&gt;=$BZ$29),BQ25,0),IF(AND(BS25&lt;&gt;"",BS25&gt;=$BZ$29),BT25,0),IF(AND(BW25&lt;&gt;"",BW25&gt;=$BZ$29),BX25,0),IF(AND(CQ25&lt;&gt;"",CQ25&gt;=$DA$29),CR25,0),IF(AND(CT25&lt;&gt;"",CT25&gt;=$DA$29),CU25,0),IF(AND(CX25&lt;&gt;"",CX25&gt;=$DA$29),CY25,0),IF(AND(DX25&lt;&gt;"",DX25&gt;=$EK$29),DY25,0),IF(AND(EA25&lt;&gt;"",EA25&gt;=$EK$29),EB25,0),IF(AND(EE25&lt;&gt;"",EE25&gt;=$EK$29),EF25,0),IF(AND(EH25&lt;&gt;"",EH25&gt;=$EK$29),EI25,0),IF(AND(FF25&lt;&gt;"",FF25&gt;=$FS$29),FG25,0),IF(AND(FI25&lt;&gt;"",FI25&gt;=$FS$29),FJ25,0),IF(AND(FM25&lt;&gt;"",FM25&gt;=$FS$29),FN25,0),IF(AND(FP25&lt;&gt;"",FP25&gt;=$FS$29),FQ25,0),IF(AND(GN25&lt;&gt;"",GN25&gt;=$HA$29),GO25,0),IF(AND(GQ25&lt;&gt;"",GQ25&gt;=$HA$29),GR25,0),IF(AND(GU25&lt;&gt;"",GU25&gt;=$HA$29),GV25,0),IF(AND(GX25&lt;&gt;"",GX25&gt;=$HA$29),GY25,0),IF(AND(HV25&lt;&gt;"",HV25&gt;=$II$29),HW25,0),IF(AND(HY25&lt;&gt;"",HY25&gt;=$II$29),HZ25,0),IF(AND(IC25&lt;&gt;"",IC25&gt;=$II$29),ID25,0),IF(AND(IF25&lt;&gt;"",IF25&gt;=$II$29),IG25,0),IF(AND(JD25&lt;&gt;"",JD25&gt;=$JQ$29),JE25,0),IF(AND(JG25&lt;&gt;"",JG25&gt;=$JQ$29),JH25,0),IF(AND(JK25&lt;&gt;"",JK25&gt;=$JQ$29),JL25,0),IF(AND(JN25&lt;&gt;"",JN25&gt;=$JQ$29),JO25,0),IF(AND(KL25&lt;&gt;"",KL25&gt;=$KY$29),KM25,0),IF(AND(KO25&lt;&gt;"",KO25&gt;=$KY$29),KP25,0),IF(AND(KS25&lt;&gt;"",KS25&gt;=$KY$29),KT25,0),IF(AND(KV25&lt;&gt;"",KV25&gt;=$KY$29),KW25,0),IF(AND(LT25&lt;&gt;"",LT25&gt;=$MG$29),LU25,0),IF(AND(LW25&lt;&gt;"",LW25&gt;=$MG$29),LX25,0),IF(AND(MA25&lt;&gt;"",MA25&gt;=$MG$29),MB25,0),IF(AND(MD25&lt;&gt;"",MD25&gt;=$MG$29),ME25,0),IF(AND(NB25&lt;&gt;"",NB25&gt;=$NO$29),NC25,0),IF(AND(NE25&lt;&gt;"",NE25&gt;=$NO$29),NF25,0),IF(AND(NI25&lt;&gt;"",NI25&gt;=$NO$29),NJ25,0),IF(AND(NL25&lt;&gt;"",NL25&gt;=$NO$29),NM25,0),IF(AND(OJ25&lt;&gt;"",OJ25&gt;=$OW$29),OK25,0),IF(AND(OM25&lt;&gt;"",OM25&gt;=$OW$29),ON25,0),IF(AND(OQ25&lt;&gt;"",OQ25&gt;=$OW$29),OR25,0),IF(AND(OT25&lt;&gt;"",OT25&gt;=$OW$29),OU25,0),IF(AND(PR25&lt;&gt;"",PR25&gt;=$QE$29),PS25,0),IF(AND(PU25&lt;&gt;"",PU25&gt;=$QE$29),PV25,0),IF(AND(PY25&lt;&gt;"",PY25&gt;=$QE$29),PZ25,0),IF(AND(QB25&lt;&gt;"",QB25&gt;=$QE$29),QC25,0),IF(AND(QZ25&lt;&gt;"",QZ25&gt;=$RM$29),RA25,0),IF(AND(RC25&lt;&gt;"",RC25&gt;=$RM$29),RD25,0),IF(AND(RG25&lt;&gt;"",RG25&gt;=$RM$29),RH25,0),IF(AND(RJ25&lt;&gt;"",RJ25&gt;=$RM$29),RK25,0),IF(AND(SH25&lt;&gt;"",SH25&gt;=$SU$29),SI25,0),IF(AND(SK25&lt;&gt;"",SK25&gt;=$SU$29),SL25,0),IF(AND(SO25&lt;&gt;"",SO25&gt;=$SU$29),SP25,0),IF(AND(SR25&lt;&gt;"",SR25&gt;=$SU$29),SS25,0),IF(AND(TP25&lt;&gt;"",TP25&gt;=$UC$29),TQ25,0),IF(AND(TS25&lt;&gt;"",TS25&gt;=$UC$29),TT25,0),IF(AND(TW25&lt;&gt;"",TW25&gt;=$UC$29),TX25,0),IF(AND(TZ25&lt;&gt;"",TZ25&gt;=$UC$29),UA25,0),IF(AND(UX25&lt;&gt;"",UX25&gt;=$VK$29),UY25,0),IF(AND(VA25&lt;&gt;"",VA25&gt;=$VK$29),VB25,0),IF(AND(VE25&lt;&gt;"",VE25&gt;=$VK$29),VF25,0),IF(AND(VH25&lt;&gt;"",VH25&gt;=$VK$29),VI25,0),IF(AND(WF25&lt;&gt;"",WF25&gt;=$WS$29),WG25,0),IF(AND(WI25&lt;&gt;"",WI25&gt;=$WS$29),WJ25,0),IF(AND(WM25&lt;&gt;"",WM25&gt;=$WS$29),WN25,0),IF(AND(WP25&lt;&gt;"",WP25&gt;=$WS$29)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12.6</v>
      </c>
      <c r="Z25" s="22">
        <v>9.1999999999999993</v>
      </c>
      <c r="AA25" s="22">
        <v>10.5</v>
      </c>
      <c r="AB25" s="22">
        <v>13.95</v>
      </c>
      <c r="AC25" s="22">
        <v>4</v>
      </c>
      <c r="AD25" s="22">
        <v>5.5</v>
      </c>
      <c r="AE25" s="22">
        <v>3.7</v>
      </c>
      <c r="AF25" s="22">
        <v>6.3</v>
      </c>
      <c r="AG25" s="22">
        <v>6.06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10.5</v>
      </c>
      <c r="AP25" s="38">
        <f>IF(AB25&gt;0,AB25,"")</f>
        <v>13.95</v>
      </c>
      <c r="AQ25" s="40">
        <f>IF(SUM(Y25:AB25)-AC25&gt;0,SUM(Y25:AB25)-AC25,"")</f>
        <v>42.25</v>
      </c>
      <c r="AR25" s="40">
        <f>IF(AF25&gt;0,AF25,"")</f>
        <v>6.3</v>
      </c>
      <c r="AS25" s="40">
        <f>IF(AG25&gt;0,AG25,"")</f>
        <v>6.06</v>
      </c>
      <c r="AT25" s="40">
        <f>IF(SUM(AD25:AG25)-AH25&gt;0,SUM(AD25:AG25)-AH25,"")</f>
        <v>21.56</v>
      </c>
      <c r="AU25" s="40">
        <f>IF(AQ25="","",MAX(AQ25,AT25))</f>
        <v>42.25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42.25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149</v>
      </c>
      <c r="C26" s="4" t="s">
        <v>6</v>
      </c>
      <c r="D26" s="4">
        <v>2001</v>
      </c>
      <c r="E26" s="9">
        <f>SUM(J26:V26)+SUM(J26:T26)*0.0000001+SUM(J26)*0.0000000000001</f>
        <v>61.560006156003212</v>
      </c>
      <c r="F26" s="3" t="str">
        <f>IF(OR(AND(AO26&gt;=AY$29,AO26&lt;&gt;"",AQ26&gt;=AY$33,AQ26&lt;&gt;"",AN26=""),AND(AR26&gt;=AY$29,AR26&lt;&gt;"",AT26&gt;=AY$33,AT26&lt;&gt;"",AN26=""),AND(AV26&gt;=AY$29,AV26&lt;&gt;"",AX26&gt;=AY$33,AX26&lt;&gt;"",AN26=""),AND(BP26&gt;=BZ$29,BP26&lt;&gt;"",BR26&gt;=BZ$33,BR26&lt;&gt;"",BO26=""),AND(BS26&gt;=BZ$29,BS26&lt;&gt;"",BU26&gt;=BZ$33,BU26&lt;&gt;"",BO26=""),AND(BW26&gt;=BZ$29,BW26&lt;&gt;"",BY26&gt;=BZ$33,BY26&lt;&gt;"",BO26=""),AND(CQ26&gt;=DA$29,CQ26&lt;&gt;"",CS26&gt;=DA$33,CS26&lt;&gt;"",CP26=""),AND(CT26&gt;=DA$29,CT26&lt;&gt;"",CV26&gt;=DA$33,CV26&lt;&gt;"",CP26=""),AND(CX26&gt;=DA$29,CX26&lt;&gt;"",CZ26&gt;=DA$33,CZ26&lt;&gt;"",CP26=""),AND(DX26&gt;=EK$29,DX26&lt;&gt;"",DZ26&gt;=EK$33,DZ26&lt;&gt;""),AND(EA26&gt;=EK$29,EA26&lt;&gt;"",EC26&gt;=EK$33,EC26&lt;&gt;""),AND(EE26&gt;=EK$29,EE26&lt;&gt;"",EG26&gt;=EK$33,EG26&lt;&gt;""),AND(EH26&gt;=EK$29,EH26&lt;&gt;"",EJ26&gt;=EK$33,EJ26&lt;&gt;""),AND(FF26&gt;=FS$29,FF26&lt;&gt;"",FH26&gt;=FS$33,FH26&lt;&gt;""),AND(FI26&gt;=FS$29,FI26&lt;&gt;"",FK26&gt;=FS$33,FK26&lt;&gt;""),AND(FM26&gt;=FS$29,FM26&lt;&gt;"",FO26&gt;=FS$33,FO26&lt;&gt;""),AND(FP26&gt;=FS$29,FP26&lt;&gt;"",FR26&gt;=FS$33,FR26&lt;&gt;""),AND(GN26&gt;=HA$29,GN26&lt;&gt;"",GP26&gt;=HA$33,GP26&lt;&gt;""),AND(GQ26&gt;=HA$29,GQ26&lt;&gt;"",GS26&gt;=HA$33,GS26&lt;&gt;""),AND(GU26&gt;=HA$29,GU26&lt;&gt;"",GW26&gt;=HA$33,GW26&lt;&gt;""),AND(GX26&gt;=HA$29,GX26&lt;&gt;"",GZ26&gt;=HA$33,GZ26&lt;&gt;""),AND(HV26&gt;=II$29,HV26&lt;&gt;"",HX26&gt;=II$33,HX26&lt;&gt;""),AND(HY26&gt;=II$29,HY26&lt;&gt;"",IA26&gt;=II$33,IA26&lt;&gt;""),AND(IC26&gt;=II$29,IC26&lt;&gt;"",IE26&gt;=II$33,IE26&lt;&gt;""),AND(IF26&gt;=II$29,IF26&lt;&gt;"",IH26&gt;=II$33,IH26&lt;&gt;""),AND(JD26&gt;=JQ$29,JD26&lt;&gt;"",JF26&gt;=JQ$33,JF26&lt;&gt;""),AND(JG26&gt;=JQ$29,JG26&lt;&gt;"",JI26&gt;=JQ$33,JI26&lt;&gt;""),AND(JK26&gt;=JQ$29,JK26&lt;&gt;"",JM26&gt;=JQ$33,JM26&lt;&gt;""),AND(JN26&gt;=JQ$29,JN26&lt;&gt;"",JP26&gt;=JQ$33,JP26&lt;&gt;""),AND(KL26&gt;=KY$29,KL26&lt;&gt;"",KN26&gt;=KY$33,KN26&lt;&gt;""),AND(KO26&gt;=KY$29,KO26&lt;&gt;"",KQ26&gt;=KY$33,KQ26&lt;&gt;""),AND(KS26&gt;=KY$29,KS26&lt;&gt;"",KU26&gt;=KY$33,KU26&lt;&gt;""),AND(KV26&gt;=KY$29,KV26&lt;&gt;"",KX26&gt;=KY$33,KX26&lt;&gt;""),AND(LT26&gt;=MG$29,LT26&lt;&gt;"",LV26&gt;=MG$33,LV26&lt;&gt;""),AND(LW26&gt;=MG$29,LW26&lt;&gt;"",LY26&gt;=MG$33,LY26&lt;&gt;""),AND(MA26&gt;=MG$29,MA26&lt;&gt;"",MC26&gt;=MG$33,MC26&lt;&gt;""),AND(MD26&gt;=MG$29,MD26&lt;&gt;"",MF26&gt;=MG$33,MF26&lt;&gt;""),AND(NB26&gt;=NO$29,NB26&lt;&gt;"",ND26&gt;=NO$33,ND26&lt;&gt;""),AND(NE26&gt;=NO$29,NE26&lt;&gt;"",NG26&gt;=NO$33,NG26&lt;&gt;""),AND(NI26&gt;=NO$29,NI26&lt;&gt;"",NK26&gt;=NO$33,NK26&lt;&gt;""),AND(NL26&gt;=NO$29,NL26&lt;&gt;"",NN26&gt;=NO$33,NN26&lt;&gt;""),AND(OJ26&gt;=OW$29,OJ26&lt;&gt;"",OL26&gt;=OW$33,OL26&lt;&gt;""),AND(OM26&gt;=OW$29,OM26&lt;&gt;"",OO26&gt;=OW$33,OO26&lt;&gt;""),AND(OQ26&gt;=OW$29,OQ26&lt;&gt;"",OS26&gt;=OW$33,OS26&lt;&gt;""),AND(OT26&gt;=OW$29,OT26&lt;&gt;"",OV26&gt;=OW$33,OV26&lt;&gt;""),AND(PR26&gt;=QE$29,PR26&lt;&gt;"",PT26&gt;=QE$33,PT26&lt;&gt;""),AND(PU26&gt;=QE$29,PU26&lt;&gt;"",PW26&gt;=QE$33,PW26&lt;&gt;""),AND(PY26&gt;=QE$29,PY26&lt;&gt;"",QA26&gt;=QE$33,QA26&lt;&gt;""),AND(QB26&gt;=QE$29,QB26&lt;&gt;"",QD26&gt;=QE$33,QD26&lt;&gt;""),AND(QZ26&gt;=RM$29,QZ26&lt;&gt;"",RB26&gt;=RM$33,RB26&lt;&gt;""),AND(RC26&gt;=RM$29,RC26&lt;&gt;"",RE26&gt;=RM$33,RE26&lt;&gt;""),AND(RG26&gt;=RM$29,RG26&lt;&gt;"",RI26&gt;=RM$33,RI26&lt;&gt;""),AND(RJ26&gt;=RM$29,RJ26&lt;&gt;"",RL26&gt;=RM$33,RL26&lt;&gt;""),AND(SH26&gt;=SU$29,SH26&lt;&gt;"",SJ26&gt;=SU$33,SJ26&lt;&gt;""),AND(SK26&gt;=SU$29,SK26&lt;&gt;"",SM26&gt;=SU$33,SM26&lt;&gt;""),AND(SO26&gt;=SU$29,SO26&lt;&gt;"",SQ26&gt;=SU$33,SQ26&lt;&gt;""),AND(SR26&gt;=SU$29,SR26&lt;&gt;"",ST26&gt;=SU$33,ST26&lt;&gt;""),AND(TP26&gt;=UC$29,TP26&lt;&gt;"",TR26&gt;=UC$33,TR26&lt;&gt;""),AND(TS26&gt;=UC$29,TS26&lt;&gt;"",TU26&gt;=UC$33,TU26&lt;&gt;""),AND(TW26&gt;=UC$29,TW26&lt;&gt;"",TY26&gt;=UC$33,TYY26&lt;&gt;""),AND(TZ26&gt;=UC$29,TZ26&lt;&gt;"",UB26&gt;=UC$33,UB26&lt;&gt;""),AND(UX26&gt;=VK$29,UX26&lt;&gt;"",UZ26&gt;=VK$33,UZ26&lt;&gt;""),AND(VA26&gt;=VK$29,VA26&lt;&gt;"",VC26&gt;=VK$33,VC26&lt;&gt;""),AND(VE26&gt;=VK$29,VE26&lt;&gt;"",VG26&gt;=VK$33,VG26&lt;&gt;""),AND(VH26&gt;=VK$29,VH26&lt;&gt;"",VJ26&gt;=VK$33,VJ26&lt;&gt;""),AND(WF26&gt;=WS$29,WF26&lt;&gt;"",WH26&gt;=WS$33,WH26&lt;&gt;""),AND(WI26&gt;=WS$29,WI26&lt;&gt;"",WK26&gt;=WS$33,WK26&lt;&gt;""),AND(WM26&gt;=WS$29,WM26&lt;&gt;"",WO26&gt;=WS$33,WO26&lt;&gt;""),AND(WP26&gt;=WS$29,WP26&lt;&gt;"",WR26&gt;=WS$33,WR26&lt;&gt;"")),"P","")</f>
        <v/>
      </c>
      <c r="G26" s="3" t="str">
        <f>IF(OR(AND(AQ26&gt;=AY$33,AQ26&lt;&gt;"",AN26=""),AND(AT26&gt;=AY$33,AT26&lt;&gt;"",AN26=""),AND(AX26&gt;=AY$33,AX26&lt;&gt;"",AN26=""),AND(BR26&gt;=BZ$33,BR26&lt;&gt;"",BO26=""),AND(BU26&gt;=BZ$33,BU26&lt;&gt;"",BO26=""),AND(BY26&gt;=BZ$33,BY26&lt;&gt;"",BO26=""),AND(CS26&gt;=DA$33,CS26&lt;&gt;"",CP26=""),AND(CV26&gt;=DA$33,CV26&lt;&gt;"",CP26=""),AND(CZ26&gt;=DA$33,CZ26&lt;&gt;"",CP26=""),AND(DZ26&gt;=EK$33,DZ26&lt;&gt;""),AND(EC26&gt;=EK$33,EC26&lt;&gt;""),AND(EG26&gt;=EK$33,EG26&lt;&gt;""),AND(EJ26&gt;=EK$33,EJ26&lt;&gt;""),AND(FH26&gt;=FS$33,FH26&lt;&gt;""),AND(FK26&gt;=FS$33,FK26&lt;&gt;""),AND(FO26&gt;=FS$33,FO26&lt;&gt;""),AND(FR26&gt;=FS$33,FR26&lt;&gt;""),AND(GP26&gt;=HA$33,GP26&lt;&gt;""),AND(GS26&gt;=HA$33,GS26&lt;&gt;""),AND(GW26&gt;=HA$33,GW26&lt;&gt;""),AND(GZ26&gt;=HA$33,GZ26&lt;&gt;""),AND(HX26&gt;=II$33,HX26&lt;&gt;""),AND(IA26&gt;=II$33,IA26&lt;&gt;""),AND(IE26&gt;=II$33,IE26&lt;&gt;""),AND(IH26&gt;=II$33,IH26&lt;&gt;""),AND(JF26&gt;=JQ$33,JF26&lt;&gt;""),AND(JI26&gt;=JQ$33,JI26&lt;&gt;""),AND(JM26&gt;=JQ$33,JM26&lt;&gt;""),AND(JP26&gt;=JQ$33,JP26&lt;&gt;""),AND(KN26&gt;=KY$33,KN26&lt;&gt;""),AND(KQ26&gt;=KY$33,KQ26&lt;&gt;""),AND(KU26&gt;=KY$33,KU26&lt;&gt;""),AND(KX26&gt;=KY$33,KX26&lt;&gt;""),AND(LV26&gt;=MG$33,LV26&lt;&gt;""),AND(LY26&gt;=MG$33,LY26&lt;&gt;""),AND(MC26&gt;=MG$33,MC26&lt;&gt;""),AND(MF26&gt;=MG$33,MF26&lt;&gt;""),AND(ND26&gt;=NO$33,ND26&lt;&gt;""),AND(NG26&gt;=NO$33,NG26&lt;&gt;""),AND(NK26&gt;=NO$33,NK26&lt;&gt;""),AND(NN26&gt;=NO$33,NN26&lt;&gt;""),AND(OL26&gt;=OW$33,OL26&lt;&gt;""),AND(OO26&gt;=OW$33,OO26&lt;&gt;""),AND(OS26&gt;=OW$33,OS26&lt;&gt;""),AND(OV26&gt;=OW$33,OV26&lt;&gt;""),AND(PT26&gt;=QE$33,PT26&lt;&gt;""),AND(PW26&gt;=QE$33,PW26&lt;&gt;""),AND(QA26&gt;=QE$33,QA26&lt;&gt;""),AND(QD26&gt;=QE$33,QD26&lt;&gt;""),AND(RB26&gt;=RM$33,RB26&lt;&gt;""),AND(RE26&gt;=RM$33,RE26&lt;&gt;""),AND(RI26&gt;=RM$33,RI26&lt;&gt;""),AND(RL26&gt;=RM$33,RL26&lt;&gt;""),AND(SJ26&gt;=SU$33,SJ26&lt;&gt;""),AND(SM26&gt;=SU$33,SM26&lt;&gt;""),AND(SQ26&gt;=SU$33,SQ26&lt;&gt;""),AND(ST26&gt;=SU$33,ST26&lt;&gt;""),AND(TR26&gt;=UC$33,TR26&lt;&gt;""),AND(TU26&gt;=UC$33,TU26&lt;&gt;""),AND(TY26&gt;=UC$33,TYY26&lt;&gt;""),AND(UB26&gt;=UC$33,UB26&lt;&gt;""),AND(UZ26&gt;=VK$33,UZ26&lt;&gt;""),AND(VC26&gt;=VK$33,VC26&lt;&gt;""),AND(VG26&gt;=VK$33,VG26&lt;&gt;""),AND(VJ26&gt;=VK$33,VJ26&lt;&gt;""),AND(WH26&gt;=WS$33,WH26&lt;&gt;""),AND(WK26&gt;=WS$33,WK26&lt;&gt;""),AND(WO26&gt;=WS$33,WO26&lt;&gt;""),AND(WR26&gt;=WS$33,WR26&lt;&gt;"")),"P","")</f>
        <v/>
      </c>
      <c r="H26" s="36" t="str">
        <f>IF(AND(G26="P",F26=""),"No DD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$356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Merit",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Excellence",IF(I26="P","Worlds Team",IF(F26="P","National Team","")))))</f>
        <v/>
      </c>
      <c r="I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J26" s="8">
        <f>IF(COUNT(AQ26,AT26,BR26,BU26,CS26,CV26)&gt;0,LARGE((AQ26,AT26,BR26,BU26,CS26,CV26),1),0)</f>
        <v>32.11</v>
      </c>
      <c r="K26" s="8" t="str">
        <f>IF(J26="","",IF(OR(J26=CS26,J26=CV26),$CA$1,IF(OR(J26=BR26,J26=BU26),$AZ$1,IF(OR(J26=AQ26,J26=AT26),$Y$1,""))))</f>
        <v>2025 Elite Canada</v>
      </c>
      <c r="L26" s="8">
        <f>IF(COUNT(AQ26,AT26,BR26,BU26,CS26,CV26)&gt;1,LARGE((AQ26,AT26,BR26,BU26,CS26,CV26),2),0)</f>
        <v>21.75</v>
      </c>
      <c r="M26" s="8" t="str">
        <f>IF(L26="","",IF(OR(L26=CS26,L26=CV26),$CA$1,IF(OR(L26=BR26,L26=BU26),$AZ$1,IF(OR(L26=AQ26,L26=AT26),$Y$1,""))))</f>
        <v>2025 Elite Canada</v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7.7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2025 Elite Canada</v>
      </c>
      <c r="T26" s="8">
        <f>MAX(IF(AND(AO26&lt;&gt;"",AO26&gt;=$AY$29),AP26,0),IF(AND(AR26&lt;&gt;"",AR26&gt;=$AY$29),AS26,0),IF(AND(AV26&lt;&gt;"",AV26&gt;=$AY$29),AW26,0),IF(AND(BP26&lt;&gt;"",BP26&gt;=$BZ$29),BQ26,0),IF(AND(BS26&lt;&gt;"",BS26&gt;=$BZ$29),BT26,0),IF(AND(BW26&lt;&gt;"",BW26&gt;=$BZ$29),BX26,0),IF(AND(CQ26&lt;&gt;"",CQ26&gt;=$DA$29),CR26,0),IF(AND(CT26&lt;&gt;"",CT26&gt;=$DA$29),CU26,0),IF(AND(CX26&lt;&gt;"",CX26&gt;=$DA$29),CY26,0),IF(AND(DX26&lt;&gt;"",DX26&gt;=$EK$29),DY26,0),IF(AND(EA26&lt;&gt;"",EA26&gt;=$EK$29),EB26,0),IF(AND(EE26&lt;&gt;"",EE26&gt;=$EK$29),EF26,0),IF(AND(EH26&lt;&gt;"",EH26&gt;=$EK$29),EI26,0),IF(AND(FF26&lt;&gt;"",FF26&gt;=$FS$29),FG26,0),IF(AND(FI26&lt;&gt;"",FI26&gt;=$FS$29),FJ26,0),IF(AND(FM26&lt;&gt;"",FM26&gt;=$FS$29),FN26,0),IF(AND(FP26&lt;&gt;"",FP26&gt;=$FS$29),FQ26,0),IF(AND(GN26&lt;&gt;"",GN26&gt;=$HA$29),GO26,0),IF(AND(GQ26&lt;&gt;"",GQ26&gt;=$HA$29),GR26,0),IF(AND(GU26&lt;&gt;"",GU26&gt;=$HA$29),GV26,0),IF(AND(GX26&lt;&gt;"",GX26&gt;=$HA$29),GY26,0),IF(AND(HV26&lt;&gt;"",HV26&gt;=$II$29),HW26,0),IF(AND(HY26&lt;&gt;"",HY26&gt;=$II$29),HZ26,0),IF(AND(IC26&lt;&gt;"",IC26&gt;=$II$29),ID26,0),IF(AND(IF26&lt;&gt;"",IF26&gt;=$II$29),IG26,0),IF(AND(JD26&lt;&gt;"",JD26&gt;=$JQ$29),JE26,0),IF(AND(JG26&lt;&gt;"",JG26&gt;=$JQ$29),JH26,0),IF(AND(JK26&lt;&gt;"",JK26&gt;=$JQ$29),JL26,0),IF(AND(JN26&lt;&gt;"",JN26&gt;=$JQ$29),JO26,0),IF(AND(KL26&lt;&gt;"",KL26&gt;=$KY$29),KM26,0),IF(AND(KO26&lt;&gt;"",KO26&gt;=$KY$29),KP26,0),IF(AND(KS26&lt;&gt;"",KS26&gt;=$KY$29),KT26,0),IF(AND(KV26&lt;&gt;"",KV26&gt;=$KY$29),KW26,0),IF(AND(LT26&lt;&gt;"",LT26&gt;=$MG$29),LU26,0),IF(AND(LW26&lt;&gt;"",LW26&gt;=$MG$29),LX26,0),IF(AND(MA26&lt;&gt;"",MA26&gt;=$MG$29),MB26,0),IF(AND(MD26&lt;&gt;"",MD26&gt;=$MG$29),ME26,0),IF(AND(NB26&lt;&gt;"",NB26&gt;=$NO$29),NC26,0),IF(AND(NE26&lt;&gt;"",NE26&gt;=$NO$29),NF26,0),IF(AND(NI26&lt;&gt;"",NI26&gt;=$NO$29),NJ26,0),IF(AND(NL26&lt;&gt;"",NL26&gt;=$NO$29),NM26,0),IF(AND(OJ26&lt;&gt;"",OJ26&gt;=$OW$29),OK26,0),IF(AND(OM26&lt;&gt;"",OM26&gt;=$OW$29),ON26,0),IF(AND(OQ26&lt;&gt;"",OQ26&gt;=$OW$29),OR26,0),IF(AND(OT26&lt;&gt;"",OT26&gt;=$OW$29),OU26,0),IF(AND(PR26&lt;&gt;"",PR26&gt;=$QE$29),PS26,0),IF(AND(PU26&lt;&gt;"",PU26&gt;=$QE$29),PV26,0),IF(AND(PY26&lt;&gt;"",PY26&gt;=$QE$29),PZ26,0),IF(AND(QB26&lt;&gt;"",QB26&gt;=$QE$29),QC26,0),IF(AND(QZ26&lt;&gt;"",QZ26&gt;=$RM$29),RA26,0),IF(AND(RC26&lt;&gt;"",RC26&gt;=$RM$29),RD26,0),IF(AND(RG26&lt;&gt;"",RG26&gt;=$RM$29),RH26,0),IF(AND(RJ26&lt;&gt;"",RJ26&gt;=$RM$29),RK26,0),IF(AND(SH26&lt;&gt;"",SH26&gt;=$SU$29),SI26,0),IF(AND(SK26&lt;&gt;"",SK26&gt;=$SU$29),SL26,0),IF(AND(SO26&lt;&gt;"",SO26&gt;=$SU$29),SP26,0),IF(AND(SR26&lt;&gt;"",SR26&gt;=$SU$29),SS26,0),IF(AND(TP26&lt;&gt;"",TP26&gt;=$UC$29),TQ26,0),IF(AND(TS26&lt;&gt;"",TS26&gt;=$UC$29),TT26,0),IF(AND(TW26&lt;&gt;"",TW26&gt;=$UC$29),TX26,0),IF(AND(TZ26&lt;&gt;"",TZ26&gt;=$UC$29),UA26,0),IF(AND(UX26&lt;&gt;"",UX26&gt;=$VK$29),UY26,0),IF(AND(VA26&lt;&gt;"",VA26&gt;=$VK$29),VB26,0),IF(AND(VE26&lt;&gt;"",VE26&gt;=$VK$29),VF26,0),IF(AND(VH26&lt;&gt;"",VH26&gt;=$VK$29),VI26,0),IF(AND(WF26&lt;&gt;"",WF26&gt;=$WS$29),WG26,0),IF(AND(WI26&lt;&gt;"",WI26&gt;=$WS$29),WJ26,0),IF(AND(WM26&lt;&gt;"",WM26&gt;=$WS$29),WN26,0),IF(AND(WP26&lt;&gt;"",WP26&gt;=$WS$29)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/>
      </c>
      <c r="Y26" s="22">
        <v>9</v>
      </c>
      <c r="Z26" s="22">
        <v>5.5</v>
      </c>
      <c r="AA26" s="22">
        <v>7.7</v>
      </c>
      <c r="AB26" s="22">
        <v>9.91</v>
      </c>
      <c r="AC26" s="22">
        <v>0</v>
      </c>
      <c r="AD26" s="22">
        <v>6.2</v>
      </c>
      <c r="AE26" s="22">
        <v>3.7</v>
      </c>
      <c r="AF26" s="22">
        <v>5.0999999999999996</v>
      </c>
      <c r="AG26" s="22">
        <v>6.75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7.7</v>
      </c>
      <c r="AP26" s="38">
        <f>IF(AB26&gt;0,AB26,"")</f>
        <v>9.91</v>
      </c>
      <c r="AQ26" s="40">
        <f>IF(SUM(Y26:AB26)-AC26&gt;0,SUM(Y26:AB26)-AC26,"")</f>
        <v>32.11</v>
      </c>
      <c r="AR26" s="40">
        <f>IF(AF26&gt;0,AF26,"")</f>
        <v>5.0999999999999996</v>
      </c>
      <c r="AS26" s="40">
        <f>IF(AG26&gt;0,AG26,"")</f>
        <v>6.75</v>
      </c>
      <c r="AT26" s="40">
        <f>IF(SUM(AD26:AG26)-AH26&gt;0,SUM(AD26:AG26)-AH26,"")</f>
        <v>21.75</v>
      </c>
      <c r="AU26" s="40">
        <f>IF(AQ26="","",MAX(AQ26,AT26))</f>
        <v>32.11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32.11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 t="str">
        <f>IF(MAX(ED26,FL26,GT26,IB26,JJ26,KR26,LZ26,NH26,OP26,PX26,RF26,SN26,TV26,VD26,WL26)-IF(N26="",0,N26)&gt;0.001,MAX(ED26,FL26,GT26,IB26,JJ26,KR26,LZ26,NH26,OP26,PX26,RF26,SN26,TV26,VD26,WL26)-IF(N26="",0,N26),"")</f>
        <v/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15.9</v>
      </c>
      <c r="BS29" s="41"/>
      <c r="BT29" s="41"/>
      <c r="BU29" s="41"/>
      <c r="BW29" s="32"/>
      <c r="BX29" s="32"/>
      <c r="BZ29" s="42">
        <v>15.9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15.9</v>
      </c>
      <c r="FF29" s="5"/>
      <c r="FG29" s="5"/>
      <c r="FP29" s="2"/>
      <c r="FQ29" s="2"/>
      <c r="FS29" s="42">
        <v>15.9</v>
      </c>
      <c r="GN29" s="5"/>
      <c r="GO29" s="5"/>
      <c r="GX29" s="2"/>
      <c r="GY29" s="2"/>
      <c r="HA29" s="42">
        <v>15.9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17</v>
      </c>
      <c r="BS30" s="41"/>
      <c r="BT30" s="41"/>
      <c r="BU30" s="41"/>
      <c r="BW30" s="32"/>
      <c r="BX30" s="32"/>
      <c r="BZ30" s="43">
        <v>17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17</v>
      </c>
      <c r="FF30" s="5"/>
      <c r="FG30" s="5"/>
      <c r="FP30" s="2"/>
      <c r="FQ30" s="2"/>
      <c r="FS30" s="43">
        <v>17</v>
      </c>
      <c r="GN30" s="5"/>
      <c r="GO30" s="5"/>
      <c r="GX30" s="2"/>
      <c r="GY30" s="2"/>
      <c r="HA30" s="43">
        <v>17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18.100000000000001</v>
      </c>
      <c r="BS31" s="41"/>
      <c r="BT31" s="41"/>
      <c r="BU31" s="41"/>
      <c r="BW31" s="32"/>
      <c r="BX31" s="32"/>
      <c r="BZ31" s="44">
        <v>18.100000000000001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0</v>
      </c>
      <c r="FF31" s="5"/>
      <c r="FG31" s="5"/>
      <c r="FP31" s="2"/>
      <c r="FQ31" s="2"/>
      <c r="FS31" s="44">
        <v>0</v>
      </c>
      <c r="GN31" s="5"/>
      <c r="GO31" s="5"/>
      <c r="GX31" s="2"/>
      <c r="GY31" s="2"/>
      <c r="HA31" s="44">
        <v>0</v>
      </c>
      <c r="HV31" s="5"/>
      <c r="HW31" s="5"/>
      <c r="IF31" s="2"/>
      <c r="IG31" s="2"/>
      <c r="II31" s="44">
        <v>0</v>
      </c>
      <c r="JD31" s="5"/>
      <c r="JE31" s="5"/>
      <c r="JN31" s="2"/>
      <c r="JO31" s="2"/>
      <c r="JQ31" s="44">
        <v>0</v>
      </c>
      <c r="KL31" s="5"/>
      <c r="KM31" s="5"/>
      <c r="KV31" s="2"/>
      <c r="KW31" s="2"/>
      <c r="KY31" s="44">
        <v>0</v>
      </c>
      <c r="LT31" s="5"/>
      <c r="LU31" s="5"/>
      <c r="MD31" s="2"/>
      <c r="ME31" s="2"/>
      <c r="MG31" s="44">
        <v>0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0</v>
      </c>
      <c r="PR31" s="5"/>
      <c r="PS31" s="5"/>
      <c r="QB31" s="2"/>
      <c r="QC31" s="2"/>
      <c r="QE31" s="44">
        <v>0</v>
      </c>
      <c r="QZ31" s="5"/>
      <c r="RA31" s="5"/>
      <c r="RJ31" s="2"/>
      <c r="RK31" s="2"/>
      <c r="RM31" s="44">
        <v>0</v>
      </c>
      <c r="SH31" s="5"/>
      <c r="SI31" s="5"/>
      <c r="SR31" s="2"/>
      <c r="SS31" s="2"/>
      <c r="SU31" s="44">
        <v>0</v>
      </c>
      <c r="TP31" s="5"/>
      <c r="TQ31" s="5"/>
      <c r="TZ31" s="2"/>
      <c r="UA31" s="2"/>
      <c r="UC31" s="44">
        <v>0</v>
      </c>
      <c r="UX31" s="5"/>
      <c r="UY31" s="5"/>
      <c r="VH31" s="2"/>
      <c r="VI31" s="2"/>
      <c r="VK31" s="44">
        <v>0</v>
      </c>
      <c r="WF31" s="5"/>
      <c r="WG31" s="5"/>
      <c r="WP31" s="2"/>
      <c r="WQ31" s="2"/>
      <c r="WS31" s="44">
        <v>0</v>
      </c>
    </row>
    <row r="32" spans="1:644" x14ac:dyDescent="0.2">
      <c r="A32" s="5"/>
      <c r="B32" s="35" t="s">
        <v>75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18.899999999999999</v>
      </c>
      <c r="BS32" s="41"/>
      <c r="BT32" s="41"/>
      <c r="BU32" s="41"/>
      <c r="BW32" s="32"/>
      <c r="BX32" s="32"/>
      <c r="BZ32" s="45">
        <v>18.899999999999999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0</v>
      </c>
      <c r="FF32" s="5"/>
      <c r="FG32" s="5"/>
      <c r="FP32" s="2"/>
      <c r="FQ32" s="2"/>
      <c r="FS32" s="45">
        <v>0</v>
      </c>
      <c r="GN32" s="5"/>
      <c r="GO32" s="5"/>
      <c r="GX32" s="2"/>
      <c r="GY32" s="2"/>
      <c r="HA32" s="45">
        <v>0</v>
      </c>
      <c r="HV32" s="5"/>
      <c r="HW32" s="5"/>
      <c r="IF32" s="2"/>
      <c r="IG32" s="2"/>
      <c r="II32" s="45">
        <v>0</v>
      </c>
      <c r="JD32" s="5"/>
      <c r="JE32" s="5"/>
      <c r="JN32" s="2"/>
      <c r="JO32" s="2"/>
      <c r="JQ32" s="45">
        <v>0</v>
      </c>
      <c r="KL32" s="5"/>
      <c r="KM32" s="5"/>
      <c r="KV32" s="2"/>
      <c r="KW32" s="2"/>
      <c r="KY32" s="45">
        <v>0</v>
      </c>
      <c r="LT32" s="5"/>
      <c r="LU32" s="5"/>
      <c r="MD32" s="2"/>
      <c r="ME32" s="2"/>
      <c r="MG32" s="45">
        <v>0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0</v>
      </c>
      <c r="PR32" s="5"/>
      <c r="PS32" s="5"/>
      <c r="QB32" s="2"/>
      <c r="QC32" s="2"/>
      <c r="QE32" s="45">
        <v>0</v>
      </c>
      <c r="QZ32" s="5"/>
      <c r="RA32" s="5"/>
      <c r="RJ32" s="2"/>
      <c r="RK32" s="2"/>
      <c r="RM32" s="45">
        <v>0</v>
      </c>
      <c r="SH32" s="5"/>
      <c r="SI32" s="5"/>
      <c r="SR32" s="2"/>
      <c r="SS32" s="2"/>
      <c r="SU32" s="45">
        <v>0</v>
      </c>
      <c r="TP32" s="5"/>
      <c r="TQ32" s="5"/>
      <c r="TZ32" s="2"/>
      <c r="UA32" s="2"/>
      <c r="UC32" s="45">
        <v>0</v>
      </c>
      <c r="UX32" s="5"/>
      <c r="UY32" s="5"/>
      <c r="VH32" s="2"/>
      <c r="VI32" s="2"/>
      <c r="VK32" s="45">
        <v>0</v>
      </c>
      <c r="WF32" s="5"/>
      <c r="WG32" s="5"/>
      <c r="WP32" s="2"/>
      <c r="WQ32" s="2"/>
      <c r="WS32" s="45">
        <v>0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54.9</v>
      </c>
      <c r="BS33" s="41"/>
      <c r="BT33" s="41"/>
      <c r="BU33" s="41"/>
      <c r="BW33" s="32"/>
      <c r="BX33" s="32"/>
      <c r="BZ33" s="46">
        <v>54.9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54.9</v>
      </c>
      <c r="FF33" s="5"/>
      <c r="FG33" s="5"/>
      <c r="FP33" s="2"/>
      <c r="FQ33" s="2"/>
      <c r="FS33" s="46">
        <v>54.9</v>
      </c>
      <c r="GN33" s="5"/>
      <c r="GO33" s="5"/>
      <c r="GX33" s="2"/>
      <c r="GY33" s="2"/>
      <c r="HA33" s="46">
        <v>54.9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56.7</v>
      </c>
      <c r="BS34" s="41"/>
      <c r="BT34" s="41"/>
      <c r="BU34" s="41"/>
      <c r="BW34" s="32"/>
      <c r="BX34" s="32"/>
      <c r="BZ34" s="47">
        <v>56.7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56.7</v>
      </c>
      <c r="FF34" s="5"/>
      <c r="FG34" s="5"/>
      <c r="FP34" s="2"/>
      <c r="FQ34" s="2"/>
      <c r="FS34" s="47">
        <v>56.7</v>
      </c>
      <c r="GN34" s="5"/>
      <c r="GO34" s="5"/>
      <c r="GX34" s="2"/>
      <c r="GY34" s="2"/>
      <c r="HA34" s="47">
        <v>56.7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58.4</v>
      </c>
      <c r="BS35" s="41"/>
      <c r="BT35" s="41"/>
      <c r="BU35" s="41"/>
      <c r="BW35" s="32"/>
      <c r="BX35" s="32"/>
      <c r="BZ35" s="48">
        <v>58.4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58.4</v>
      </c>
      <c r="FF35" s="5"/>
      <c r="FG35" s="5"/>
      <c r="FP35" s="2"/>
      <c r="FQ35" s="2"/>
      <c r="FR35" s="37"/>
      <c r="FS35" s="48">
        <v>58.4</v>
      </c>
      <c r="GN35" s="5"/>
      <c r="GO35" s="5"/>
      <c r="GX35" s="2"/>
      <c r="GY35" s="2"/>
      <c r="GZ35" s="37"/>
      <c r="HA35" s="48">
        <v>58.4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60</v>
      </c>
      <c r="BS36" s="41"/>
      <c r="BT36" s="41"/>
      <c r="BU36" s="41"/>
      <c r="BW36" s="41"/>
      <c r="BX36" s="32"/>
      <c r="BZ36" s="49">
        <v>60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60</v>
      </c>
      <c r="FF36" s="5"/>
      <c r="FG36" s="5"/>
      <c r="FP36" s="41"/>
      <c r="FQ36" s="2"/>
      <c r="FS36" s="49">
        <v>60</v>
      </c>
      <c r="GN36" s="5"/>
      <c r="GO36" s="5"/>
      <c r="GX36" s="2"/>
      <c r="GY36" s="2"/>
      <c r="HA36" s="49">
        <v>60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836" priority="259" operator="containsText" text="No DD">
      <formula>NOT(ISERROR(SEARCH("No DD",H1)))</formula>
    </cfRule>
    <cfRule type="containsText" dxfId="835" priority="260" operator="containsText" text="Merit">
      <formula>NOT(ISERROR(SEARCH("Merit",H1)))</formula>
    </cfRule>
    <cfRule type="containsText" dxfId="834" priority="261" operator="containsText" text="Excellence">
      <formula>NOT(ISERROR(SEARCH("Excellence",H1)))</formula>
    </cfRule>
    <cfRule type="containsText" dxfId="833" priority="262" operator="containsText" text="Worlds Team">
      <formula>NOT(ISERROR(SEARCH("Worlds Team",H1)))</formula>
    </cfRule>
    <cfRule type="containsText" dxfId="832" priority="263" operator="containsText" text="National Team">
      <formula>NOT(ISERROR(SEARCH("National Team",H1)))</formula>
    </cfRule>
  </conditionalFormatting>
  <conditionalFormatting sqref="Y4:AY26">
    <cfRule type="expression" dxfId="831" priority="52" stopIfTrue="1">
      <formula>IF($AN4&lt;&gt;"",1,0)</formula>
    </cfRule>
  </conditionalFormatting>
  <conditionalFormatting sqref="AZ4:BZ26">
    <cfRule type="expression" dxfId="830" priority="240" stopIfTrue="1">
      <formula>IF($BO4&lt;&gt;"",1,0)</formula>
    </cfRule>
  </conditionalFormatting>
  <conditionalFormatting sqref="CA4:DA26">
    <cfRule type="expression" dxfId="829" priority="236" stopIfTrue="1">
      <formula>IF($CP4&lt;&gt;"",1,0)</formula>
    </cfRule>
  </conditionalFormatting>
  <conditionalFormatting sqref="BW37:BW1048576 BP1:BP1048576 BS1:BS1048576 BW1:BW35">
    <cfRule type="cellIs" dxfId="828" priority="52662" operator="between">
      <formula>$BZ$32</formula>
      <formula>1000</formula>
    </cfRule>
    <cfRule type="cellIs" dxfId="827" priority="52663" operator="between">
      <formula>$BZ$31</formula>
      <formula>$BZ$32</formula>
    </cfRule>
    <cfRule type="cellIs" dxfId="826" priority="52664" operator="between">
      <formula>$BZ$30</formula>
      <formula>$BZ$31</formula>
    </cfRule>
    <cfRule type="cellIs" dxfId="825" priority="52665" operator="between">
      <formula>$BZ$29</formula>
      <formula>$BZ$30</formula>
    </cfRule>
  </conditionalFormatting>
  <conditionalFormatting sqref="CX37:CX1048576 CQ1:CQ1048576 CT1:CT1048576 CX1:CX35">
    <cfRule type="cellIs" dxfId="824" priority="51539" operator="between">
      <formula>$DA$32</formula>
      <formula>1000</formula>
    </cfRule>
    <cfRule type="cellIs" dxfId="823" priority="51540" operator="between">
      <formula>$DA$31</formula>
      <formula>$DA$32</formula>
    </cfRule>
    <cfRule type="cellIs" dxfId="822" priority="51541" operator="between">
      <formula>$DA$30</formula>
      <formula>$DA$31</formula>
    </cfRule>
    <cfRule type="cellIs" dxfId="821" priority="51542" operator="between">
      <formula>$DA$29</formula>
      <formula>$DA$30</formula>
    </cfRule>
  </conditionalFormatting>
  <conditionalFormatting sqref="EH37:EH1048576 DX1:DX1048576 EA1:EA1048576 EE1:EE1048576 EH1:EH35">
    <cfRule type="cellIs" dxfId="820" priority="52693" operator="between">
      <formula>$EK$29</formula>
      <formula>$EK$30</formula>
    </cfRule>
  </conditionalFormatting>
  <conditionalFormatting sqref="FP37:FP1048576 FF1:FF1048576 FI1:FI1048576 FM1:FM1048576 FP1:FP35">
    <cfRule type="cellIs" dxfId="819" priority="223" operator="between">
      <formula>$FS$29</formula>
      <formula>$FS$30</formula>
    </cfRule>
  </conditionalFormatting>
  <conditionalFormatting sqref="IF37:IF1048576 HV1:HV1048576 HY1:HY1048576 IC1:IC1048576 IF1:IF35">
    <cfRule type="cellIs" dxfId="818" priority="191" operator="between">
      <formula>$II$29</formula>
      <formula>$II$30</formula>
    </cfRule>
  </conditionalFormatting>
  <conditionalFormatting sqref="AW36 AO1:AO1048576 AR1:AR1048576 AV1:AV1048576">
    <cfRule type="cellIs" dxfId="817" priority="53" operator="between">
      <formula>$AY$32</formula>
      <formula>1000</formula>
    </cfRule>
    <cfRule type="cellIs" dxfId="816" priority="54" operator="between">
      <formula>$AY$31</formula>
      <formula>$AY$32</formula>
    </cfRule>
    <cfRule type="cellIs" dxfId="815" priority="55" operator="between">
      <formula>$AY$30</formula>
      <formula>$AY$31</formula>
    </cfRule>
    <cfRule type="cellIs" dxfId="814" priority="51305" operator="between">
      <formula>$AY$29</formula>
      <formula>$AY$30</formula>
    </cfRule>
  </conditionalFormatting>
  <conditionalFormatting sqref="BW36">
    <cfRule type="cellIs" dxfId="813" priority="48" operator="between">
      <formula>$AY$32</formula>
      <formula>1000</formula>
    </cfRule>
    <cfRule type="cellIs" dxfId="812" priority="49" operator="between">
      <formula>$AY$31</formula>
      <formula>$AY$32</formula>
    </cfRule>
    <cfRule type="cellIs" dxfId="811" priority="50" operator="between">
      <formula>$AY$30</formula>
      <formula>$AY$31</formula>
    </cfRule>
    <cfRule type="cellIs" dxfId="810" priority="51" operator="between">
      <formula>$AY$29</formula>
      <formula>$AY$30</formula>
    </cfRule>
  </conditionalFormatting>
  <conditionalFormatting sqref="CX36">
    <cfRule type="cellIs" dxfId="809" priority="44" operator="between">
      <formula>$AY$32</formula>
      <formula>1000</formula>
    </cfRule>
    <cfRule type="cellIs" dxfId="808" priority="45" operator="between">
      <formula>$AY$31</formula>
      <formula>$AY$32</formula>
    </cfRule>
    <cfRule type="cellIs" dxfId="807" priority="46" operator="between">
      <formula>$AY$30</formula>
      <formula>$AY$31</formula>
    </cfRule>
    <cfRule type="cellIs" dxfId="806" priority="47" operator="between">
      <formula>$AY$29</formula>
      <formula>$AY$30</formula>
    </cfRule>
  </conditionalFormatting>
  <conditionalFormatting sqref="EH36">
    <cfRule type="cellIs" dxfId="805" priority="40" operator="between">
      <formula>$AY$32</formula>
      <formula>1000</formula>
    </cfRule>
    <cfRule type="cellIs" dxfId="804" priority="41" operator="between">
      <formula>$AY$31</formula>
      <formula>$AY$32</formula>
    </cfRule>
    <cfRule type="cellIs" dxfId="803" priority="42" operator="between">
      <formula>$AY$30</formula>
      <formula>$AY$31</formula>
    </cfRule>
    <cfRule type="cellIs" dxfId="802" priority="43" operator="between">
      <formula>$AY$29</formula>
      <formula>$AY$30</formula>
    </cfRule>
  </conditionalFormatting>
  <conditionalFormatting sqref="FP36">
    <cfRule type="cellIs" dxfId="801" priority="36" operator="between">
      <formula>$AY$32</formula>
      <formula>1000</formula>
    </cfRule>
    <cfRule type="cellIs" dxfId="800" priority="37" operator="between">
      <formula>$AY$31</formula>
      <formula>$AY$32</formula>
    </cfRule>
    <cfRule type="cellIs" dxfId="799" priority="38" operator="between">
      <formula>$AY$30</formula>
      <formula>$AY$31</formula>
    </cfRule>
    <cfRule type="cellIs" dxfId="798" priority="39" operator="between">
      <formula>$AY$29</formula>
      <formula>$AY$30</formula>
    </cfRule>
  </conditionalFormatting>
  <conditionalFormatting sqref="IF36">
    <cfRule type="cellIs" dxfId="797" priority="32" operator="between">
      <formula>$AY$32</formula>
      <formula>1000</formula>
    </cfRule>
    <cfRule type="cellIs" dxfId="796" priority="33" operator="between">
      <formula>$AY$31</formula>
      <formula>$AY$32</formula>
    </cfRule>
    <cfRule type="cellIs" dxfId="795" priority="34" operator="between">
      <formula>$AY$30</formula>
      <formula>$AY$31</formula>
    </cfRule>
    <cfRule type="cellIs" dxfId="794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793" priority="52681" stopIfTrue="1">
      <formula>IF(K1=$CA$1,1,0)</formula>
    </cfRule>
    <cfRule type="expression" dxfId="792" priority="52682">
      <formula>IF(K1=$AZ$1,1,0)</formula>
    </cfRule>
    <cfRule type="expression" dxfId="791" priority="52683">
      <formula>IF(K1=$Y$1,1,0)</formula>
    </cfRule>
  </conditionalFormatting>
  <conditionalFormatting sqref="A4:A1048576">
    <cfRule type="expression" dxfId="790" priority="31">
      <formula>AND(G4&lt;&gt;"",F4="")</formula>
    </cfRule>
    <cfRule type="expression" dxfId="789" priority="37593">
      <formula>IF(A4&gt;8,1,0)</formula>
    </cfRule>
  </conditionalFormatting>
  <conditionalFormatting sqref="CV1:CV1048576 AT1:AT1048576">
    <cfRule type="cellIs" dxfId="788" priority="151070" operator="between">
      <formula>AY$36</formula>
      <formula>1000</formula>
    </cfRule>
    <cfRule type="cellIs" dxfId="787" priority="151071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786" priority="151082" operator="between">
      <formula>EK$36</formula>
      <formula>1000</formula>
    </cfRule>
    <cfRule type="cellIs" dxfId="785" priority="151083" operator="between">
      <formula>EK$35</formula>
      <formula>EK$36</formula>
    </cfRule>
  </conditionalFormatting>
  <conditionalFormatting sqref="AQ1:AQ1048576 AT1:AT1048576 AX1:AX1048576">
    <cfRule type="cellIs" dxfId="784" priority="151166" operator="between">
      <formula>$AY$36</formula>
      <formula>1000</formula>
    </cfRule>
    <cfRule type="cellIs" dxfId="783" priority="151167" operator="between">
      <formula>$AY$35</formula>
      <formula>$AY$36</formula>
    </cfRule>
    <cfRule type="cellIs" dxfId="782" priority="151168" operator="between">
      <formula>$AY$34</formula>
      <formula>$AY$35</formula>
    </cfRule>
    <cfRule type="cellIs" dxfId="781" priority="151169" operator="between">
      <formula>$AY$33</formula>
      <formula>$AY$34</formula>
    </cfRule>
  </conditionalFormatting>
  <conditionalFormatting sqref="BR1:BR1048576 BU1:BU1048576 BY1:BY1048576">
    <cfRule type="cellIs" dxfId="780" priority="151202" operator="between">
      <formula>$BZ$36</formula>
      <formula>1000</formula>
    </cfRule>
    <cfRule type="cellIs" dxfId="779" priority="151203" operator="between">
      <formula>$BZ$35</formula>
      <formula>$BZ$36</formula>
    </cfRule>
    <cfRule type="cellIs" dxfId="778" priority="151204" operator="between">
      <formula>$BZ$34</formula>
      <formula>$BZ$35</formula>
    </cfRule>
    <cfRule type="cellIs" dxfId="777" priority="151205" operator="between">
      <formula>$BZ$33</formula>
      <formula>$BZ$34</formula>
    </cfRule>
  </conditionalFormatting>
  <conditionalFormatting sqref="CS1:CS1048576 CV1:CV1048576 CZ1:CZ1048576">
    <cfRule type="cellIs" dxfId="776" priority="151238" operator="between">
      <formula>$DA$36</formula>
      <formula>1000</formula>
    </cfRule>
    <cfRule type="cellIs" dxfId="775" priority="151239" operator="between">
      <formula>$DA$35</formula>
      <formula>$DA$36</formula>
    </cfRule>
    <cfRule type="cellIs" dxfId="774" priority="151240" operator="between">
      <formula>$DA$34</formula>
      <formula>$DA$35</formula>
    </cfRule>
    <cfRule type="cellIs" dxfId="773" priority="151241" operator="between">
      <formula>$DA$33</formula>
      <formula>$DA$34</formula>
    </cfRule>
  </conditionalFormatting>
  <conditionalFormatting sqref="NB1:NB1048576 NE1:NE1048576 NI1:NI1048576 NL1:NL1048576">
    <cfRule type="cellIs" dxfId="772" priority="151816" operator="between">
      <formula>$NO$29</formula>
      <formula>$NO$30</formula>
    </cfRule>
  </conditionalFormatting>
  <conditionalFormatting sqref="DZ1:DZ1048576 EC1:EC1048576 EG1:EG1048576 EJ1:EJ1048576">
    <cfRule type="cellIs" dxfId="771" priority="151286" operator="between">
      <formula>$EK$36</formula>
      <formula>1000</formula>
    </cfRule>
    <cfRule type="cellIs" dxfId="770" priority="151287" operator="between">
      <formula>$EK$35</formula>
      <formula>$EK$36</formula>
    </cfRule>
    <cfRule type="cellIs" dxfId="769" priority="151288" operator="between">
      <formula>$EK$34</formula>
      <formula>$EK$35</formula>
    </cfRule>
    <cfRule type="cellIs" dxfId="768" priority="151289" operator="between">
      <formula>$EK$33</formula>
      <formula>$EK$34</formula>
    </cfRule>
  </conditionalFormatting>
  <conditionalFormatting sqref="FH1:FH1048576 FK1:FK1048576 FO1:FO1048576 FR1:FR1048576">
    <cfRule type="cellIs" dxfId="767" priority="151334" operator="between">
      <formula>$FS$36</formula>
      <formula>1000</formula>
    </cfRule>
    <cfRule type="cellIs" dxfId="766" priority="151335" operator="between">
      <formula>$FS$35</formula>
      <formula>$FS$36</formula>
    </cfRule>
    <cfRule type="cellIs" dxfId="765" priority="151336" operator="between">
      <formula>$FS$34</formula>
      <formula>$FS$35</formula>
    </cfRule>
    <cfRule type="cellIs" dxfId="764" priority="151337" operator="between">
      <formula>$FS$33</formula>
      <formula>$FS$34</formula>
    </cfRule>
  </conditionalFormatting>
  <conditionalFormatting sqref="GN1:GN1048576 GQ1:GQ1048576 GU1:GU1048576 GX1:GX1048576">
    <cfRule type="cellIs" dxfId="763" priority="151384" stopIfTrue="1" operator="between">
      <formula>$HA$30</formula>
      <formula>1000</formula>
    </cfRule>
    <cfRule type="cellIs" dxfId="762" priority="151385" operator="between">
      <formula>$HA$29</formula>
      <formula>$HA$30</formula>
    </cfRule>
  </conditionalFormatting>
  <conditionalFormatting sqref="GP1:GP1048576 GS1:GS1048576 GW1:GW1048576 GZ1:GZ1048576">
    <cfRule type="cellIs" dxfId="761" priority="151430" operator="between">
      <formula>$HA$36</formula>
      <formula>1000</formula>
    </cfRule>
    <cfRule type="cellIs" dxfId="760" priority="151431" operator="between">
      <formula>$HA$35</formula>
      <formula>$HA$36</formula>
    </cfRule>
    <cfRule type="cellIs" dxfId="759" priority="151432" operator="between">
      <formula>$HA$34</formula>
      <formula>$HA$35</formula>
    </cfRule>
    <cfRule type="cellIs" dxfId="758" priority="151433" operator="between">
      <formula>$HA$33</formula>
      <formula>$HA$34</formula>
    </cfRule>
  </conditionalFormatting>
  <conditionalFormatting sqref="HX1:HX1048576 IA1:IA1048576 IE1:IE1048576 IH1:IH1048576">
    <cfRule type="cellIs" dxfId="757" priority="151478" operator="between">
      <formula>$II$36</formula>
      <formula>1000</formula>
    </cfRule>
    <cfRule type="cellIs" dxfId="756" priority="151479" operator="between">
      <formula>$II$35</formula>
      <formula>$II$36</formula>
    </cfRule>
    <cfRule type="cellIs" dxfId="755" priority="151480" operator="between">
      <formula>$II$34</formula>
      <formula>$II$35</formula>
    </cfRule>
    <cfRule type="cellIs" dxfId="754" priority="151481" operator="between">
      <formula>$II$33</formula>
      <formula>$II$34</formula>
    </cfRule>
  </conditionalFormatting>
  <conditionalFormatting sqref="JD1:JD1048576 JG1:JG1048576 JK1:JK1048576 JN1:JN1048576">
    <cfRule type="cellIs" dxfId="753" priority="151528" stopIfTrue="1" operator="between">
      <formula>$JQ$30</formula>
      <formula>1000</formula>
    </cfRule>
    <cfRule type="cellIs" dxfId="752" priority="151529" operator="between">
      <formula>$JQ$29</formula>
      <formula>$JQ$30</formula>
    </cfRule>
  </conditionalFormatting>
  <conditionalFormatting sqref="JF1:JF1048576 JI1:JI1048576 JM1:JM1048576 JP1:JP1048576">
    <cfRule type="cellIs" dxfId="751" priority="151574" operator="between">
      <formula>$JQ$36</formula>
      <formula>1000</formula>
    </cfRule>
    <cfRule type="cellIs" dxfId="750" priority="151575" operator="between">
      <formula>$JQ$35</formula>
      <formula>$JQ$36</formula>
    </cfRule>
    <cfRule type="cellIs" dxfId="749" priority="151576" operator="between">
      <formula>$JQ$34</formula>
      <formula>$JQ$35</formula>
    </cfRule>
    <cfRule type="cellIs" dxfId="748" priority="151577" operator="between">
      <formula>$JQ$33</formula>
      <formula>$JQ$34</formula>
    </cfRule>
  </conditionalFormatting>
  <conditionalFormatting sqref="KL1:KL1048576 KO1:KO1048576 KS1:KS1048576 KV1:KV1048576">
    <cfRule type="cellIs" dxfId="747" priority="151624" stopIfTrue="1" operator="between">
      <formula>$KY$30</formula>
      <formula>1000</formula>
    </cfRule>
    <cfRule type="cellIs" dxfId="746" priority="151625" operator="between">
      <formula>$KY$29</formula>
      <formula>$KY$30</formula>
    </cfRule>
  </conditionalFormatting>
  <conditionalFormatting sqref="KN1:KN1048576 KQ1:KQ1048576 KU1:KU1048576 KX1:KX1048576">
    <cfRule type="cellIs" dxfId="745" priority="151670" operator="between">
      <formula>$KY$36</formula>
      <formula>1000</formula>
    </cfRule>
    <cfRule type="cellIs" dxfId="744" priority="151671" operator="between">
      <formula>$KY$35</formula>
      <formula>$KY$36</formula>
    </cfRule>
    <cfRule type="cellIs" dxfId="743" priority="151672" operator="between">
      <formula>$KY$34</formula>
      <formula>$KY$35</formula>
    </cfRule>
    <cfRule type="cellIs" dxfId="742" priority="151673" operator="between">
      <formula>$KY$33</formula>
      <formula>$KY$34</formula>
    </cfRule>
  </conditionalFormatting>
  <conditionalFormatting sqref="LT1:LT1048576 LW1:LW1048576 MA1:MA1048576 MD1:MD1048576">
    <cfRule type="cellIs" dxfId="741" priority="151720" stopIfTrue="1" operator="between">
      <formula>$MG$30</formula>
      <formula>1000</formula>
    </cfRule>
    <cfRule type="cellIs" dxfId="740" priority="151721" operator="between">
      <formula>$MG$29</formula>
      <formula>$MG$30</formula>
    </cfRule>
  </conditionalFormatting>
  <conditionalFormatting sqref="LV1:LV1048576 LY1:LY1048576 MC1:MC1048576 MF1:MF1048576">
    <cfRule type="cellIs" dxfId="739" priority="151766" operator="between">
      <formula>$MG$36</formula>
      <formula>1000</formula>
    </cfRule>
    <cfRule type="cellIs" dxfId="738" priority="151767" operator="between">
      <formula>$MG$35</formula>
      <formula>$MG$36</formula>
    </cfRule>
    <cfRule type="cellIs" dxfId="737" priority="151768" operator="between">
      <formula>$MG$34</formula>
      <formula>$MG$35</formula>
    </cfRule>
    <cfRule type="cellIs" dxfId="736" priority="151769" operator="between">
      <formula>$MG$33</formula>
      <formula>$MG$34</formula>
    </cfRule>
  </conditionalFormatting>
  <conditionalFormatting sqref="NB1:NB1048576 NE1:NE1048576 NI1:NI1048576">
    <cfRule type="cellIs" dxfId="735" priority="151815" operator="between">
      <formula>$NO$30</formula>
      <formula>1000</formula>
    </cfRule>
  </conditionalFormatting>
  <conditionalFormatting sqref="ND1:ND1048576 NG1:NG1048576 NK1:NK1048576 NN1:NN1048576">
    <cfRule type="cellIs" dxfId="734" priority="151841" operator="between">
      <formula>$NO$36</formula>
      <formula>1000</formula>
    </cfRule>
    <cfRule type="cellIs" dxfId="733" priority="151842" operator="between">
      <formula>$NO$35</formula>
      <formula>$NO$36</formula>
    </cfRule>
    <cfRule type="cellIs" dxfId="732" priority="151843" operator="between">
      <formula>$NO$34</formula>
      <formula>$NO$35</formula>
    </cfRule>
    <cfRule type="cellIs" dxfId="731" priority="151844" operator="between">
      <formula>$NO$33</formula>
      <formula>$NO$34</formula>
    </cfRule>
  </conditionalFormatting>
  <conditionalFormatting sqref="OJ1:OJ1048576 OM1:OM1048576 OQ1:OQ1048576 OT1:OT1048576">
    <cfRule type="cellIs" dxfId="730" priority="151891" stopIfTrue="1" operator="between">
      <formula>$OW$30</formula>
      <formula>1000</formula>
    </cfRule>
    <cfRule type="cellIs" dxfId="729" priority="151892" operator="between">
      <formula>$OW$29</formula>
      <formula>$OW$30</formula>
    </cfRule>
  </conditionalFormatting>
  <conditionalFormatting sqref="OL1:OL1048576 OO1:OO1048576 OS1:OS1048576 OV1:OV1048576">
    <cfRule type="cellIs" dxfId="728" priority="151937" operator="between">
      <formula>$OW$36</formula>
      <formula>1000</formula>
    </cfRule>
    <cfRule type="cellIs" dxfId="727" priority="151938" operator="between">
      <formula>$OW$35</formula>
      <formula>$OW$36</formula>
    </cfRule>
    <cfRule type="cellIs" dxfId="726" priority="151939" operator="between">
      <formula>$OW$34</formula>
      <formula>$OW$35</formula>
    </cfRule>
    <cfRule type="cellIs" dxfId="725" priority="151940" operator="between">
      <formula>$OW$33</formula>
      <formula>$OW$34</formula>
    </cfRule>
  </conditionalFormatting>
  <conditionalFormatting sqref="PR1:PR1048576 PU1:PU1048576 PY1:PY1048576 QB1:QB1048576">
    <cfRule type="cellIs" dxfId="724" priority="151987" stopIfTrue="1" operator="between">
      <formula>$QE$30</formula>
      <formula>1000</formula>
    </cfRule>
    <cfRule type="cellIs" dxfId="723" priority="151988" operator="between">
      <formula>$QE$29</formula>
      <formula>$QE$30</formula>
    </cfRule>
  </conditionalFormatting>
  <conditionalFormatting sqref="PT1:PT1048576 PW1:PW1048576 QA1:QA1048576 QD1:QD1048576">
    <cfRule type="cellIs" dxfId="722" priority="152033" operator="between">
      <formula>$QE$36</formula>
      <formula>1000</formula>
    </cfRule>
    <cfRule type="cellIs" dxfId="721" priority="152034" operator="between">
      <formula>$QE$35</formula>
      <formula>$QE$36</formula>
    </cfRule>
    <cfRule type="cellIs" dxfId="720" priority="152035" operator="between">
      <formula>$QE$34</formula>
      <formula>$QE$35</formula>
    </cfRule>
    <cfRule type="cellIs" dxfId="719" priority="152036" operator="between">
      <formula>$QE$33</formula>
      <formula>$QE$34</formula>
    </cfRule>
  </conditionalFormatting>
  <conditionalFormatting sqref="QZ1:QZ1048576 RC1:RC1048576 RG1:RG1048576 RJ1:RJ1048576">
    <cfRule type="cellIs" dxfId="718" priority="152083" stopIfTrue="1" operator="between">
      <formula>$RM$30</formula>
      <formula>1000</formula>
    </cfRule>
    <cfRule type="cellIs" dxfId="717" priority="152084" operator="between">
      <formula>$RM$29</formula>
      <formula>$RM$30</formula>
    </cfRule>
  </conditionalFormatting>
  <conditionalFormatting sqref="RB1:RB1048576 RE1:RE1048576 RI1:RI1048576 RL1:RL1048576">
    <cfRule type="cellIs" dxfId="716" priority="152129" operator="between">
      <formula>$RM$36</formula>
      <formula>1000</formula>
    </cfRule>
    <cfRule type="cellIs" dxfId="715" priority="152130" operator="between">
      <formula>$RM$35</formula>
      <formula>$RM$36</formula>
    </cfRule>
    <cfRule type="cellIs" dxfId="714" priority="152131" operator="between">
      <formula>$RM$34</formula>
      <formula>$RM$35</formula>
    </cfRule>
    <cfRule type="cellIs" dxfId="713" priority="152132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712" priority="152179" operator="between">
      <formula>$SU$30</formula>
      <formula>1000</formula>
    </cfRule>
    <cfRule type="cellIs" dxfId="711" priority="152180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710" priority="152321" operator="between">
      <formula>$SU$36</formula>
      <formula>1000</formula>
    </cfRule>
    <cfRule type="cellIs" dxfId="709" priority="152322" operator="between">
      <formula>$SU$35</formula>
      <formula>$SU$36</formula>
    </cfRule>
    <cfRule type="cellIs" dxfId="708" priority="152323" operator="between">
      <formula>$SU$34</formula>
      <formula>$SU$35</formula>
    </cfRule>
    <cfRule type="cellIs" dxfId="707" priority="152324" operator="between">
      <formula>$SU$33</formula>
      <formula>$SU$34</formula>
    </cfRule>
  </conditionalFormatting>
  <conditionalFormatting sqref="EH1:EH1048576 DX1:DX1048576 EA1:EA1048576 EE1:EE1048576">
    <cfRule type="cellIs" dxfId="706" priority="52692" stopIfTrue="1" operator="between">
      <formula>$EK$30</formula>
      <formula>1000</formula>
    </cfRule>
  </conditionalFormatting>
  <conditionalFormatting sqref="FP1:FP1048576 FF1:FF1048576 FI1:FI1048576 FM1:FM1048576">
    <cfRule type="cellIs" dxfId="705" priority="222" stopIfTrue="1" operator="between">
      <formula>$FS$30</formula>
      <formula>1000</formula>
    </cfRule>
  </conditionalFormatting>
  <conditionalFormatting sqref="IF1:IF1048576 HV1:HV1048576 HY1:HY1048576 IC1:IC1048576">
    <cfRule type="cellIs" dxfId="704" priority="190" stopIfTrue="1" operator="between">
      <formula>$II$30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89</v>
      </c>
      <c r="K1" s="70" t="s">
        <v>30</v>
      </c>
      <c r="L1" s="72" t="s">
        <v>90</v>
      </c>
      <c r="M1" s="70" t="s">
        <v>30</v>
      </c>
      <c r="N1" s="72" t="s">
        <v>111</v>
      </c>
      <c r="O1" s="70" t="s">
        <v>30</v>
      </c>
      <c r="P1" s="70" t="s">
        <v>12</v>
      </c>
      <c r="Q1" s="70" t="s">
        <v>30</v>
      </c>
      <c r="R1" s="70" t="s">
        <v>91</v>
      </c>
      <c r="S1" s="70" t="s">
        <v>30</v>
      </c>
      <c r="T1" s="72" t="s">
        <v>92</v>
      </c>
      <c r="U1" s="70" t="s">
        <v>30</v>
      </c>
      <c r="V1" s="74" t="s">
        <v>13</v>
      </c>
      <c r="W1" s="70" t="s">
        <v>31</v>
      </c>
      <c r="X1" s="70" t="s">
        <v>30</v>
      </c>
      <c r="Y1" s="65" t="s">
        <v>195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8" t="s">
        <v>230</v>
      </c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5" t="s">
        <v>252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9" t="s">
        <v>13</v>
      </c>
      <c r="DC1" s="69"/>
      <c r="DD1" s="65" t="s">
        <v>222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8" t="s">
        <v>225</v>
      </c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8"/>
      <c r="FM1" s="68"/>
      <c r="FN1" s="68"/>
      <c r="FO1" s="68"/>
      <c r="FP1" s="68"/>
      <c r="FQ1" s="68"/>
      <c r="FR1" s="68"/>
      <c r="FS1" s="68"/>
      <c r="FT1" s="65" t="s">
        <v>242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8" t="s">
        <v>245</v>
      </c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5" t="s">
        <v>246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8" t="s">
        <v>255</v>
      </c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8"/>
      <c r="KZ1" s="65" t="s">
        <v>264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8" t="s">
        <v>270</v>
      </c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8"/>
      <c r="NI1" s="68"/>
      <c r="NJ1" s="68"/>
      <c r="NK1" s="68"/>
      <c r="NL1" s="68"/>
      <c r="NM1" s="68"/>
      <c r="NN1" s="68"/>
      <c r="NO1" s="68"/>
      <c r="NP1" s="65" t="s">
        <v>271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8"/>
      <c r="PY1" s="68"/>
      <c r="PZ1" s="68"/>
      <c r="QA1" s="68"/>
      <c r="QB1" s="68"/>
      <c r="QC1" s="68"/>
      <c r="QD1" s="68"/>
      <c r="QE1" s="68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  <c r="TW1" s="65"/>
      <c r="TX1" s="65"/>
      <c r="TY1" s="65"/>
      <c r="TZ1" s="65"/>
      <c r="UA1" s="65"/>
      <c r="UB1" s="65"/>
      <c r="UC1" s="65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8"/>
      <c r="VE1" s="68"/>
      <c r="VF1" s="68"/>
      <c r="VG1" s="68"/>
      <c r="VH1" s="68"/>
      <c r="VI1" s="68"/>
      <c r="VJ1" s="68"/>
      <c r="VK1" s="68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5"/>
      <c r="WM1" s="65"/>
      <c r="WN1" s="65"/>
      <c r="WO1" s="65"/>
      <c r="WP1" s="65"/>
      <c r="WQ1" s="65"/>
      <c r="WR1" s="65"/>
      <c r="WS1" s="65"/>
      <c r="WT1" s="68" t="s">
        <v>64</v>
      </c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  <c r="XM1" s="68"/>
      <c r="XN1" s="68"/>
      <c r="XO1" s="68"/>
      <c r="XP1" s="68"/>
      <c r="XQ1" s="68"/>
      <c r="XR1" s="68"/>
      <c r="XS1" s="68"/>
      <c r="XT1" s="68"/>
    </row>
    <row r="2" spans="1:644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0"/>
      <c r="S2" s="70"/>
      <c r="T2" s="72"/>
      <c r="U2" s="70"/>
      <c r="V2" s="74"/>
      <c r="W2" s="70"/>
      <c r="X2" s="70"/>
      <c r="Y2" s="66" t="s">
        <v>18</v>
      </c>
      <c r="Z2" s="66"/>
      <c r="AA2" s="66"/>
      <c r="AB2" s="66"/>
      <c r="AC2" s="66"/>
      <c r="AD2" s="66" t="s">
        <v>19</v>
      </c>
      <c r="AE2" s="66"/>
      <c r="AF2" s="66"/>
      <c r="AG2" s="66"/>
      <c r="AH2" s="66"/>
      <c r="AI2" s="66" t="s">
        <v>22</v>
      </c>
      <c r="AJ2" s="66"/>
      <c r="AK2" s="66"/>
      <c r="AL2" s="66"/>
      <c r="AM2" s="66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7" t="s">
        <v>18</v>
      </c>
      <c r="BA2" s="67"/>
      <c r="BB2" s="67"/>
      <c r="BC2" s="67"/>
      <c r="BD2" s="67"/>
      <c r="BE2" s="67" t="s">
        <v>19</v>
      </c>
      <c r="BF2" s="67"/>
      <c r="BG2" s="67"/>
      <c r="BH2" s="67"/>
      <c r="BI2" s="67"/>
      <c r="BJ2" s="67" t="s">
        <v>22</v>
      </c>
      <c r="BK2" s="67"/>
      <c r="BL2" s="67"/>
      <c r="BM2" s="67"/>
      <c r="BN2" s="67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6" t="s">
        <v>18</v>
      </c>
      <c r="CB2" s="66"/>
      <c r="CC2" s="66"/>
      <c r="CD2" s="66"/>
      <c r="CE2" s="66"/>
      <c r="CF2" s="66" t="s">
        <v>19</v>
      </c>
      <c r="CG2" s="66"/>
      <c r="CH2" s="66"/>
      <c r="CI2" s="66"/>
      <c r="CJ2" s="66"/>
      <c r="CK2" s="66" t="s">
        <v>22</v>
      </c>
      <c r="CL2" s="66"/>
      <c r="CM2" s="66"/>
      <c r="CN2" s="66"/>
      <c r="CO2" s="66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6" t="s">
        <v>18</v>
      </c>
      <c r="DE2" s="66"/>
      <c r="DF2" s="66"/>
      <c r="DG2" s="66"/>
      <c r="DH2" s="66"/>
      <c r="DI2" s="66" t="s">
        <v>19</v>
      </c>
      <c r="DJ2" s="66"/>
      <c r="DK2" s="66"/>
      <c r="DL2" s="66"/>
      <c r="DM2" s="66"/>
      <c r="DN2" s="66" t="s">
        <v>98</v>
      </c>
      <c r="DO2" s="66"/>
      <c r="DP2" s="66"/>
      <c r="DQ2" s="66"/>
      <c r="DR2" s="66"/>
      <c r="DS2" s="66" t="s">
        <v>22</v>
      </c>
      <c r="DT2" s="66"/>
      <c r="DU2" s="66"/>
      <c r="DV2" s="66"/>
      <c r="DW2" s="66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7" t="s">
        <v>18</v>
      </c>
      <c r="EM2" s="67"/>
      <c r="EN2" s="67"/>
      <c r="EO2" s="67"/>
      <c r="EP2" s="67"/>
      <c r="EQ2" s="67" t="s">
        <v>19</v>
      </c>
      <c r="ER2" s="67"/>
      <c r="ES2" s="67"/>
      <c r="ET2" s="67"/>
      <c r="EU2" s="67"/>
      <c r="EV2" s="67" t="s">
        <v>98</v>
      </c>
      <c r="EW2" s="67"/>
      <c r="EX2" s="67"/>
      <c r="EY2" s="67"/>
      <c r="EZ2" s="67"/>
      <c r="FA2" s="67" t="s">
        <v>22</v>
      </c>
      <c r="FB2" s="67"/>
      <c r="FC2" s="67"/>
      <c r="FD2" s="67"/>
      <c r="FE2" s="67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6" t="s">
        <v>18</v>
      </c>
      <c r="FU2" s="66"/>
      <c r="FV2" s="66"/>
      <c r="FW2" s="66"/>
      <c r="FX2" s="66"/>
      <c r="FY2" s="66" t="s">
        <v>19</v>
      </c>
      <c r="FZ2" s="66"/>
      <c r="GA2" s="66"/>
      <c r="GB2" s="66"/>
      <c r="GC2" s="66"/>
      <c r="GD2" s="66" t="s">
        <v>98</v>
      </c>
      <c r="GE2" s="66"/>
      <c r="GF2" s="66"/>
      <c r="GG2" s="66"/>
      <c r="GH2" s="66"/>
      <c r="GI2" s="66" t="s">
        <v>22</v>
      </c>
      <c r="GJ2" s="66"/>
      <c r="GK2" s="66"/>
      <c r="GL2" s="66"/>
      <c r="GM2" s="66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7" t="s">
        <v>18</v>
      </c>
      <c r="HC2" s="67"/>
      <c r="HD2" s="67"/>
      <c r="HE2" s="67"/>
      <c r="HF2" s="67"/>
      <c r="HG2" s="67" t="s">
        <v>19</v>
      </c>
      <c r="HH2" s="67"/>
      <c r="HI2" s="67"/>
      <c r="HJ2" s="67"/>
      <c r="HK2" s="67"/>
      <c r="HL2" s="67" t="s">
        <v>98</v>
      </c>
      <c r="HM2" s="67"/>
      <c r="HN2" s="67"/>
      <c r="HO2" s="67"/>
      <c r="HP2" s="67"/>
      <c r="HQ2" s="67" t="s">
        <v>22</v>
      </c>
      <c r="HR2" s="67"/>
      <c r="HS2" s="67"/>
      <c r="HT2" s="67"/>
      <c r="HU2" s="67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6" t="s">
        <v>18</v>
      </c>
      <c r="IK2" s="66"/>
      <c r="IL2" s="66"/>
      <c r="IM2" s="66"/>
      <c r="IN2" s="66"/>
      <c r="IO2" s="66" t="s">
        <v>19</v>
      </c>
      <c r="IP2" s="66"/>
      <c r="IQ2" s="66"/>
      <c r="IR2" s="66"/>
      <c r="IS2" s="66"/>
      <c r="IT2" s="66" t="s">
        <v>98</v>
      </c>
      <c r="IU2" s="66"/>
      <c r="IV2" s="66"/>
      <c r="IW2" s="66"/>
      <c r="IX2" s="66"/>
      <c r="IY2" s="66" t="s">
        <v>22</v>
      </c>
      <c r="IZ2" s="66"/>
      <c r="JA2" s="66"/>
      <c r="JB2" s="66"/>
      <c r="JC2" s="66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7" t="s">
        <v>18</v>
      </c>
      <c r="JS2" s="67"/>
      <c r="JT2" s="67"/>
      <c r="JU2" s="67"/>
      <c r="JV2" s="67"/>
      <c r="JW2" s="67" t="s">
        <v>19</v>
      </c>
      <c r="JX2" s="67"/>
      <c r="JY2" s="67"/>
      <c r="JZ2" s="67"/>
      <c r="KA2" s="67"/>
      <c r="KB2" s="67" t="s">
        <v>98</v>
      </c>
      <c r="KC2" s="67"/>
      <c r="KD2" s="67"/>
      <c r="KE2" s="67"/>
      <c r="KF2" s="67"/>
      <c r="KG2" s="67" t="s">
        <v>22</v>
      </c>
      <c r="KH2" s="67"/>
      <c r="KI2" s="67"/>
      <c r="KJ2" s="67"/>
      <c r="KK2" s="67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6" t="s">
        <v>18</v>
      </c>
      <c r="LA2" s="66"/>
      <c r="LB2" s="66"/>
      <c r="LC2" s="66"/>
      <c r="LD2" s="66"/>
      <c r="LE2" s="66" t="s">
        <v>19</v>
      </c>
      <c r="LF2" s="66"/>
      <c r="LG2" s="66"/>
      <c r="LH2" s="66"/>
      <c r="LI2" s="66"/>
      <c r="LJ2" s="66" t="s">
        <v>98</v>
      </c>
      <c r="LK2" s="66"/>
      <c r="LL2" s="66"/>
      <c r="LM2" s="66"/>
      <c r="LN2" s="66"/>
      <c r="LO2" s="66" t="s">
        <v>22</v>
      </c>
      <c r="LP2" s="66"/>
      <c r="LQ2" s="66"/>
      <c r="LR2" s="66"/>
      <c r="LS2" s="66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7" t="s">
        <v>18</v>
      </c>
      <c r="MI2" s="67"/>
      <c r="MJ2" s="67"/>
      <c r="MK2" s="67"/>
      <c r="ML2" s="67"/>
      <c r="MM2" s="67" t="s">
        <v>19</v>
      </c>
      <c r="MN2" s="67"/>
      <c r="MO2" s="67"/>
      <c r="MP2" s="67"/>
      <c r="MQ2" s="67"/>
      <c r="MR2" s="67" t="s">
        <v>98</v>
      </c>
      <c r="MS2" s="67"/>
      <c r="MT2" s="67"/>
      <c r="MU2" s="67"/>
      <c r="MV2" s="67"/>
      <c r="MW2" s="67" t="s">
        <v>22</v>
      </c>
      <c r="MX2" s="67"/>
      <c r="MY2" s="67"/>
      <c r="MZ2" s="67"/>
      <c r="NA2" s="67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6" t="s">
        <v>18</v>
      </c>
      <c r="NQ2" s="66"/>
      <c r="NR2" s="66"/>
      <c r="NS2" s="66"/>
      <c r="NT2" s="66"/>
      <c r="NU2" s="66" t="s">
        <v>19</v>
      </c>
      <c r="NV2" s="66"/>
      <c r="NW2" s="66"/>
      <c r="NX2" s="66"/>
      <c r="NY2" s="66"/>
      <c r="NZ2" s="66" t="s">
        <v>98</v>
      </c>
      <c r="OA2" s="66"/>
      <c r="OB2" s="66"/>
      <c r="OC2" s="66"/>
      <c r="OD2" s="66"/>
      <c r="OE2" s="66" t="s">
        <v>22</v>
      </c>
      <c r="OF2" s="66"/>
      <c r="OG2" s="66"/>
      <c r="OH2" s="66"/>
      <c r="OI2" s="66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7" t="s">
        <v>18</v>
      </c>
      <c r="OY2" s="67"/>
      <c r="OZ2" s="67"/>
      <c r="PA2" s="67"/>
      <c r="PB2" s="67"/>
      <c r="PC2" s="67" t="s">
        <v>19</v>
      </c>
      <c r="PD2" s="67"/>
      <c r="PE2" s="67"/>
      <c r="PF2" s="67"/>
      <c r="PG2" s="67"/>
      <c r="PH2" s="67" t="s">
        <v>98</v>
      </c>
      <c r="PI2" s="67"/>
      <c r="PJ2" s="67"/>
      <c r="PK2" s="67"/>
      <c r="PL2" s="67"/>
      <c r="PM2" s="67" t="s">
        <v>22</v>
      </c>
      <c r="PN2" s="67"/>
      <c r="PO2" s="67"/>
      <c r="PP2" s="67"/>
      <c r="PQ2" s="67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6" t="s">
        <v>18</v>
      </c>
      <c r="QG2" s="66"/>
      <c r="QH2" s="66"/>
      <c r="QI2" s="66"/>
      <c r="QJ2" s="66"/>
      <c r="QK2" s="66" t="s">
        <v>19</v>
      </c>
      <c r="QL2" s="66"/>
      <c r="QM2" s="66"/>
      <c r="QN2" s="66"/>
      <c r="QO2" s="66"/>
      <c r="QP2" s="66" t="s">
        <v>98</v>
      </c>
      <c r="QQ2" s="66"/>
      <c r="QR2" s="66"/>
      <c r="QS2" s="66"/>
      <c r="QT2" s="66"/>
      <c r="QU2" s="66" t="s">
        <v>22</v>
      </c>
      <c r="QV2" s="66"/>
      <c r="QW2" s="66"/>
      <c r="QX2" s="66"/>
      <c r="QY2" s="66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7" t="s">
        <v>18</v>
      </c>
      <c r="RO2" s="67"/>
      <c r="RP2" s="67"/>
      <c r="RQ2" s="67"/>
      <c r="RR2" s="67"/>
      <c r="RS2" s="67" t="s">
        <v>19</v>
      </c>
      <c r="RT2" s="67"/>
      <c r="RU2" s="67"/>
      <c r="RV2" s="67"/>
      <c r="RW2" s="67"/>
      <c r="RX2" s="67" t="s">
        <v>98</v>
      </c>
      <c r="RY2" s="67"/>
      <c r="RZ2" s="67"/>
      <c r="SA2" s="67"/>
      <c r="SB2" s="67"/>
      <c r="SC2" s="67" t="s">
        <v>22</v>
      </c>
      <c r="SD2" s="67"/>
      <c r="SE2" s="67"/>
      <c r="SF2" s="67"/>
      <c r="SG2" s="67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6" t="s">
        <v>18</v>
      </c>
      <c r="SW2" s="66"/>
      <c r="SX2" s="66"/>
      <c r="SY2" s="66"/>
      <c r="SZ2" s="66"/>
      <c r="TA2" s="66" t="s">
        <v>19</v>
      </c>
      <c r="TB2" s="66"/>
      <c r="TC2" s="66"/>
      <c r="TD2" s="66"/>
      <c r="TE2" s="66"/>
      <c r="TF2" s="66" t="s">
        <v>98</v>
      </c>
      <c r="TG2" s="66"/>
      <c r="TH2" s="66"/>
      <c r="TI2" s="66"/>
      <c r="TJ2" s="66"/>
      <c r="TK2" s="66" t="s">
        <v>22</v>
      </c>
      <c r="TL2" s="66"/>
      <c r="TM2" s="66"/>
      <c r="TN2" s="66"/>
      <c r="TO2" s="66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7" t="s">
        <v>18</v>
      </c>
      <c r="UE2" s="67"/>
      <c r="UF2" s="67"/>
      <c r="UG2" s="67"/>
      <c r="UH2" s="67"/>
      <c r="UI2" s="67" t="s">
        <v>19</v>
      </c>
      <c r="UJ2" s="67"/>
      <c r="UK2" s="67"/>
      <c r="UL2" s="67"/>
      <c r="UM2" s="67"/>
      <c r="UN2" s="67" t="s">
        <v>98</v>
      </c>
      <c r="UO2" s="67"/>
      <c r="UP2" s="67"/>
      <c r="UQ2" s="67"/>
      <c r="UR2" s="67"/>
      <c r="US2" s="67" t="s">
        <v>22</v>
      </c>
      <c r="UT2" s="67"/>
      <c r="UU2" s="67"/>
      <c r="UV2" s="67"/>
      <c r="UW2" s="67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6" t="s">
        <v>18</v>
      </c>
      <c r="VM2" s="66"/>
      <c r="VN2" s="66"/>
      <c r="VO2" s="66"/>
      <c r="VP2" s="66"/>
      <c r="VQ2" s="66" t="s">
        <v>19</v>
      </c>
      <c r="VR2" s="66"/>
      <c r="VS2" s="66"/>
      <c r="VT2" s="66"/>
      <c r="VU2" s="66"/>
      <c r="VV2" s="66" t="s">
        <v>98</v>
      </c>
      <c r="VW2" s="66"/>
      <c r="VX2" s="66"/>
      <c r="VY2" s="66"/>
      <c r="VZ2" s="66"/>
      <c r="WA2" s="66" t="s">
        <v>22</v>
      </c>
      <c r="WB2" s="66"/>
      <c r="WC2" s="66"/>
      <c r="WD2" s="66"/>
      <c r="WE2" s="66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7" t="s">
        <v>18</v>
      </c>
      <c r="WU2" s="67"/>
      <c r="WV2" s="67"/>
      <c r="WW2" s="67"/>
      <c r="WX2" s="67"/>
      <c r="WY2" s="67" t="s">
        <v>19</v>
      </c>
      <c r="WZ2" s="67"/>
      <c r="XA2" s="67"/>
      <c r="XB2" s="67"/>
      <c r="XC2" s="67"/>
      <c r="XD2" s="67" t="s">
        <v>22</v>
      </c>
      <c r="XE2" s="67"/>
      <c r="XF2" s="67"/>
      <c r="XG2" s="67"/>
      <c r="XH2" s="67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0"/>
      <c r="S3" s="70"/>
      <c r="T3" s="72"/>
      <c r="U3" s="70"/>
      <c r="V3" s="74"/>
      <c r="W3" s="70"/>
      <c r="X3" s="70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257.6900257500057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56.620000000000005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56.300000000000004</v>
      </c>
      <c r="O4" s="8" t="str">
        <f>IF(N4="","",IF(OR(N4=CS4,N4=CV4),$CA$1,IF(OR(N4=BR4,N4=BU4),$AZ$1,IF(OR(N4=AQ4,N4=AT4),$Y$1,""))))</f>
        <v>2025 Nationals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15.52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FRA (Oct 5)</v>
      </c>
      <c r="V4" s="8">
        <f>IF(MAX(DB4,DC4)&gt;0,MAX(DB4,DC4),"")</f>
        <v>0.19000000000000483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Worlds (Nov 9)</v>
      </c>
      <c r="Y4" s="22">
        <v>17.7</v>
      </c>
      <c r="Z4" s="22">
        <v>9.1</v>
      </c>
      <c r="AA4" s="22">
        <v>14.9</v>
      </c>
      <c r="AB4" s="22">
        <v>15.24</v>
      </c>
      <c r="AC4" s="22">
        <v>0</v>
      </c>
      <c r="AD4" s="22">
        <v>17</v>
      </c>
      <c r="AE4" s="22">
        <v>9.3000000000000007</v>
      </c>
      <c r="AF4" s="22">
        <v>14.9</v>
      </c>
      <c r="AG4" s="22">
        <v>14.91</v>
      </c>
      <c r="AH4" s="22">
        <v>0</v>
      </c>
      <c r="AI4" s="22">
        <v>16.5</v>
      </c>
      <c r="AJ4" s="22">
        <v>9.6</v>
      </c>
      <c r="AK4" s="22">
        <v>14.5</v>
      </c>
      <c r="AL4" s="22">
        <v>15.01</v>
      </c>
      <c r="AM4" s="22">
        <v>0</v>
      </c>
      <c r="AN4" s="27"/>
      <c r="AO4" s="38">
        <f>IF(AA4&gt;0,AA4,"")</f>
        <v>14.9</v>
      </c>
      <c r="AP4" s="38">
        <f>IF(AB4&gt;0,AB4,"")</f>
        <v>15.24</v>
      </c>
      <c r="AQ4" s="40">
        <f>IF(SUM(Y4:AB4)-AC4&gt;0,SUM(Y4:AB4)-AC4,"")</f>
        <v>56.94</v>
      </c>
      <c r="AR4" s="40">
        <f>IF(AF4&gt;0,AF4,"")</f>
        <v>14.9</v>
      </c>
      <c r="AS4" s="40">
        <f>IF(AG4&gt;0,AG4,"")</f>
        <v>14.91</v>
      </c>
      <c r="AT4" s="40">
        <f>IF(SUM(AD4:AG4)-AH4&gt;0,SUM(AD4:AG4)-AH4,"")</f>
        <v>56.11</v>
      </c>
      <c r="AU4" s="40">
        <f>IF(AQ4="","",MAX(AQ4,AT4))</f>
        <v>56.94</v>
      </c>
      <c r="AV4" s="40">
        <f>IF(AK4&gt;0,AK4,"")</f>
        <v>14.5</v>
      </c>
      <c r="AW4" s="40">
        <f>IF(AL4&gt;0,AL4,"")</f>
        <v>15.01</v>
      </c>
      <c r="AX4" s="40">
        <f>IF(SUM(AI4:AL4)-AM4&gt;0,SUM(AI4:AL4)-AM4,"")</f>
        <v>55.61</v>
      </c>
      <c r="AY4" s="40">
        <f>IF(SUM(AU4,AX4)&gt;0,SUM(AU4,AX4),"")</f>
        <v>112.55</v>
      </c>
      <c r="AZ4" s="26">
        <v>17</v>
      </c>
      <c r="BA4" s="26">
        <v>9.3000000000000007</v>
      </c>
      <c r="BB4" s="26">
        <v>14.9</v>
      </c>
      <c r="BC4" s="26">
        <v>15.1</v>
      </c>
      <c r="BD4" s="26">
        <v>0</v>
      </c>
      <c r="BE4" s="26">
        <v>3.8</v>
      </c>
      <c r="BF4" s="26">
        <v>2</v>
      </c>
      <c r="BG4" s="26">
        <v>3.3</v>
      </c>
      <c r="BH4" s="26">
        <v>3.31</v>
      </c>
      <c r="BI4" s="26">
        <v>0</v>
      </c>
      <c r="BJ4" s="26">
        <v>16.7</v>
      </c>
      <c r="BK4" s="26">
        <v>9.6</v>
      </c>
      <c r="BL4" s="26">
        <v>15.5</v>
      </c>
      <c r="BM4" s="26">
        <v>15.02</v>
      </c>
      <c r="BN4" s="26">
        <v>0.2</v>
      </c>
      <c r="BO4" s="28"/>
      <c r="BP4" s="39">
        <f>IF(BB4&gt;0,BB4,"")</f>
        <v>14.9</v>
      </c>
      <c r="BQ4" s="39">
        <f>IF(BC4&gt;0,BC4,"")</f>
        <v>15.1</v>
      </c>
      <c r="BR4" s="11">
        <f>IF(SUM(AZ4:BC4)-BD4&gt;0,SUM(AZ4:BC4)-BD4,"")</f>
        <v>56.300000000000004</v>
      </c>
      <c r="BS4" s="11">
        <f>IF(BG4&gt;0,BG4,"")</f>
        <v>3.3</v>
      </c>
      <c r="BT4" s="11">
        <f>IF(BH4&gt;0,BH4,"")</f>
        <v>3.31</v>
      </c>
      <c r="BU4" s="11">
        <f>IF(SUM(BE4:BH4)-BI4&gt;0,SUM(BE4:BH4)-BI4,"")</f>
        <v>12.41</v>
      </c>
      <c r="BV4" s="11">
        <f>IF(BR4="","",MAX(BR4,BU4))</f>
        <v>56.300000000000004</v>
      </c>
      <c r="BW4" s="11">
        <f>IF(BL4&gt;0,BL4,"")</f>
        <v>15.5</v>
      </c>
      <c r="BX4" s="11">
        <f>IF(BM4&gt;0,BM4,"")</f>
        <v>15.02</v>
      </c>
      <c r="BY4" s="11">
        <f>IF(SUM(BJ4:BM4)-BN4&gt;0,SUM(BJ4:BM4)-BN4,"")</f>
        <v>56.61999999999999</v>
      </c>
      <c r="BZ4" s="11">
        <f>IF(SUM(BV4,BY4)&gt;0,SUM(BV4,BY4),"")</f>
        <v>112.91999999999999</v>
      </c>
      <c r="CA4" s="22">
        <v>17.350000000000001</v>
      </c>
      <c r="CB4" s="22">
        <v>9.1999999999999993</v>
      </c>
      <c r="CC4" s="22">
        <v>14.9</v>
      </c>
      <c r="CD4" s="22">
        <v>15.17</v>
      </c>
      <c r="CE4" s="22">
        <v>0</v>
      </c>
      <c r="CF4" s="22">
        <v>10.4</v>
      </c>
      <c r="CG4" s="22">
        <v>5.65</v>
      </c>
      <c r="CH4" s="22">
        <v>9.1</v>
      </c>
      <c r="CI4" s="22">
        <v>9.11</v>
      </c>
      <c r="CJ4" s="22">
        <v>0</v>
      </c>
      <c r="CK4" s="22">
        <v>16.600000000000001</v>
      </c>
      <c r="CL4" s="22">
        <v>9.6</v>
      </c>
      <c r="CM4" s="22">
        <v>15</v>
      </c>
      <c r="CN4" s="22">
        <v>15.015000000000001</v>
      </c>
      <c r="CO4" s="22">
        <v>0.1</v>
      </c>
      <c r="CP4" s="27" t="s">
        <v>53</v>
      </c>
      <c r="CQ4" s="38">
        <f>IF(CC4&gt;0,CC4,"")</f>
        <v>14.9</v>
      </c>
      <c r="CR4" s="38">
        <f>IF(CD4&gt;0,CD4,"")</f>
        <v>15.17</v>
      </c>
      <c r="CS4" s="40">
        <f>IF(SUM(CA4:CD4)-CE4&gt;0,SUM(CA4:CD4)-CE4,"")</f>
        <v>56.620000000000005</v>
      </c>
      <c r="CT4" s="40">
        <f>IF(CH4&gt;0,CH4,"")</f>
        <v>9.1</v>
      </c>
      <c r="CU4" s="40">
        <f>IF(CI4&gt;0,CI4,"")</f>
        <v>9.11</v>
      </c>
      <c r="CV4" s="40">
        <f>IF(SUM(CF4:CI4)-CJ4&gt;0,SUM(CF4:CI4)-CJ4,"")</f>
        <v>34.26</v>
      </c>
      <c r="CW4" s="40">
        <f>IF(CS4="","",MAX(CS4,CV4))</f>
        <v>56.620000000000005</v>
      </c>
      <c r="CX4" s="40">
        <f>IF(CM4&gt;0,CM4,"")</f>
        <v>15</v>
      </c>
      <c r="CY4" s="40">
        <f>IF(CN4&gt;0,CN4,"")</f>
        <v>15.015000000000001</v>
      </c>
      <c r="CZ4" s="40">
        <f>IF(SUM(CK4:CN4)-CO4&gt;0,SUM(CK4:CN4)-CO4,"")</f>
        <v>56.115000000000002</v>
      </c>
      <c r="DA4" s="40">
        <f>IF(SUM(CW4,CZ4)&gt;0,SUM(CW4,CZ4),"")</f>
        <v>112.73500000000001</v>
      </c>
      <c r="DB4" s="51">
        <f>IF(MAX(ED4,FL4,GT4,IB4,JJ4,KR4,LZ4,NH4,OP4,PX4,RF4,SN4,TV4,VD4,WWL4)-IF(N4="",0,N4)&gt;0.001,MAX(ED4,FL4,GT4,IB4,JJ4,KR4,LZ4,NH4,OP4,PX4,RF4,SN4,TV4,VD4,WL4)-IF(N4="",0,N4),"")</f>
        <v>3.9999999999999147E-2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0.19000000000000483</v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16.600000000000001</v>
      </c>
      <c r="JS4" s="18">
        <v>9.3000000000000007</v>
      </c>
      <c r="JT4" s="18">
        <v>14.9</v>
      </c>
      <c r="JU4" s="18">
        <v>15.06</v>
      </c>
      <c r="JV4" s="18">
        <v>0</v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16.399999999999999</v>
      </c>
      <c r="KH4" s="18">
        <v>9.1999999999999993</v>
      </c>
      <c r="KI4" s="18">
        <v>14.9</v>
      </c>
      <c r="KJ4" s="18">
        <v>15.25</v>
      </c>
      <c r="KK4" s="18">
        <v>0</v>
      </c>
      <c r="KL4" s="11">
        <f>IF(JT4&gt;0,JT4,"")</f>
        <v>14.9</v>
      </c>
      <c r="KM4" s="11">
        <f>IF(JU4&gt;0,JU4,"")</f>
        <v>15.06</v>
      </c>
      <c r="KN4" s="11">
        <f>IF(SUM(JR4:JU4)-JV4&gt;0,SUM(JR4:JU4)-JV4,"")</f>
        <v>55.860000000000007</v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>
        <f>IF(MAX(KN4,KQ4)&gt;0,MAX(KN4,KQ4),"")</f>
        <v>55.860000000000007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14.9</v>
      </c>
      <c r="KW4" s="11">
        <f>IF(KJ4&gt;0,KJ4,"")</f>
        <v>15.25</v>
      </c>
      <c r="KX4" s="11">
        <f>IF(SUM(KG4:KJ4)-KK4&gt;0,SUM(KG4:KJ4)-KK4,"")</f>
        <v>55.75</v>
      </c>
      <c r="KY4" s="11">
        <f>IF(SUM(KR4,KU4,KX4)&gt;0,SUM(KR4,KU4,KX4),"")</f>
        <v>111.61000000000001</v>
      </c>
      <c r="KZ4" s="17">
        <v>16.2</v>
      </c>
      <c r="LA4" s="17">
        <v>9.4</v>
      </c>
      <c r="LB4" s="17">
        <v>14.9</v>
      </c>
      <c r="LC4" s="17">
        <v>15.05</v>
      </c>
      <c r="LD4" s="17">
        <v>0</v>
      </c>
      <c r="LE4" s="17">
        <v>16.3</v>
      </c>
      <c r="LF4" s="17">
        <v>9.5</v>
      </c>
      <c r="LG4" s="17">
        <v>14.9</v>
      </c>
      <c r="LH4" s="17">
        <v>15.52</v>
      </c>
      <c r="LI4" s="17">
        <v>0</v>
      </c>
      <c r="LJ4" s="17">
        <v>15.6</v>
      </c>
      <c r="LK4" s="17">
        <v>9.4</v>
      </c>
      <c r="LL4" s="17">
        <v>14.5</v>
      </c>
      <c r="LM4" s="17">
        <v>15.01</v>
      </c>
      <c r="LN4" s="17">
        <v>0</v>
      </c>
      <c r="LO4" s="17">
        <v>16</v>
      </c>
      <c r="LP4" s="17">
        <v>9.6</v>
      </c>
      <c r="LQ4" s="17">
        <v>14.9</v>
      </c>
      <c r="LR4" s="17">
        <v>15.28</v>
      </c>
      <c r="LS4" s="17">
        <v>0</v>
      </c>
      <c r="LT4" s="40">
        <f>IF(LB4&gt;0,LB4,"")</f>
        <v>14.9</v>
      </c>
      <c r="LU4" s="40">
        <f>IF(LC4&gt;0,LC4,"")</f>
        <v>15.05</v>
      </c>
      <c r="LV4" s="40">
        <f>IF(SUM(KZ4:LC4)-LD4&gt;0,SUM(KZ4:LC4)-LD4,"")</f>
        <v>55.55</v>
      </c>
      <c r="LW4" s="40">
        <f>IF(LG4&gt;0,LG4,"")</f>
        <v>14.9</v>
      </c>
      <c r="LX4" s="40">
        <f>IF(LH4&gt;0,LH4,"")</f>
        <v>15.52</v>
      </c>
      <c r="LY4" s="40">
        <f>IF(SUM(LE4:LH4)-LI4&gt;0,SUM(LE4:LH4)-LI4,"")</f>
        <v>56.22</v>
      </c>
      <c r="LZ4" s="40">
        <f>IF(MAX(LV4,LY4)&gt;0,MAX(LV4,LY4),"")</f>
        <v>56.22</v>
      </c>
      <c r="MA4" s="40">
        <f>IF(LL4&gt;0,LL4,"")</f>
        <v>14.5</v>
      </c>
      <c r="MB4" s="40">
        <f>IF(LM4&gt;0,LM4,"")</f>
        <v>15.01</v>
      </c>
      <c r="MC4" s="40">
        <f>IF(SUM(LJ4:LM4)-LN4&gt;0,SUM(LJ4:LM4)-LN4,"")</f>
        <v>54.51</v>
      </c>
      <c r="MD4" s="40">
        <f>IF(LQ4&gt;0,LQ4,"")</f>
        <v>14.9</v>
      </c>
      <c r="ME4" s="40">
        <f>IF(LR4&gt;0,LR4,"")</f>
        <v>15.28</v>
      </c>
      <c r="MF4" s="40">
        <f>IF(SUM(LO4:LR4)-LS4&gt;0,SUM(LO4:LR4)-LS4,"")</f>
        <v>55.78</v>
      </c>
      <c r="MG4" s="40">
        <f>IF(SUM(LZ4,MC4,MF4)&gt;0,SUM(LZ4,MC4,MF4),"")</f>
        <v>166.51</v>
      </c>
      <c r="MH4" s="18">
        <v>15.5</v>
      </c>
      <c r="MI4" s="18">
        <v>9.5</v>
      </c>
      <c r="MJ4" s="18">
        <v>14.9</v>
      </c>
      <c r="MK4" s="18">
        <v>14.84</v>
      </c>
      <c r="ML4" s="18">
        <v>0</v>
      </c>
      <c r="MM4" s="18">
        <v>16.3</v>
      </c>
      <c r="MN4" s="18">
        <v>9.5</v>
      </c>
      <c r="MO4" s="18">
        <v>14.9</v>
      </c>
      <c r="MP4" s="18">
        <v>15.08</v>
      </c>
      <c r="MQ4" s="18">
        <v>0</v>
      </c>
      <c r="MR4" s="18">
        <v>16.2</v>
      </c>
      <c r="MS4" s="18">
        <v>9.1</v>
      </c>
      <c r="MT4" s="18">
        <v>14.9</v>
      </c>
      <c r="MU4" s="18">
        <v>15.29</v>
      </c>
      <c r="MV4" s="18">
        <v>0</v>
      </c>
      <c r="MW4" s="18">
        <v>16.3</v>
      </c>
      <c r="MX4" s="18">
        <v>10</v>
      </c>
      <c r="MY4" s="18">
        <v>15.5</v>
      </c>
      <c r="MZ4" s="18">
        <v>15.01</v>
      </c>
      <c r="NA4" s="18">
        <v>0</v>
      </c>
      <c r="NB4" s="11">
        <f>IF(MJ4&gt;0,MJ4,"")</f>
        <v>14.9</v>
      </c>
      <c r="NC4" s="11">
        <f>IF(MK4&gt;0,MK4,"")</f>
        <v>14.84</v>
      </c>
      <c r="ND4" s="11">
        <f>IF(SUM(MH4:MK4)-ML4&gt;0,SUM(MH4:MK4)-ML4,"")</f>
        <v>54.739999999999995</v>
      </c>
      <c r="NE4" s="11">
        <f>IF(MO4&gt;0,MO4,"")</f>
        <v>14.9</v>
      </c>
      <c r="NF4" s="11">
        <f>IF(MP4&gt;0,MP4,"")</f>
        <v>15.08</v>
      </c>
      <c r="NG4" s="11">
        <f>IF(SUM(MM4:MP4)-MQ4&gt;0,SUM(MM4:MP4)-MQ4,"")</f>
        <v>55.78</v>
      </c>
      <c r="NH4" s="11">
        <f>IF(MAX(ND4,NG4)&gt;0,MAX(ND4,NG4),"")</f>
        <v>55.78</v>
      </c>
      <c r="NI4" s="11">
        <f>IF(MT4&gt;0,MT4,"")</f>
        <v>14.9</v>
      </c>
      <c r="NJ4" s="11">
        <f>IF(MU4&gt;0,MU4,"")</f>
        <v>15.29</v>
      </c>
      <c r="NK4" s="11">
        <f>IF(SUM(MR4:MU4)-MV4&gt;0,SUM(MR4:MU4)-MV4,"")</f>
        <v>55.489999999999995</v>
      </c>
      <c r="NL4" s="11">
        <f>IF(MY4&gt;0,MY4,"")</f>
        <v>15.5</v>
      </c>
      <c r="NM4" s="11">
        <f>IF(MZ4&gt;0,MZ4,"")</f>
        <v>15.01</v>
      </c>
      <c r="NN4" s="11">
        <f>IF(SUM(MW4:MZ4)-NA4&gt;0,SUM(MW4:MZ4)-NA4,"")</f>
        <v>56.809999999999995</v>
      </c>
      <c r="NO4" s="11">
        <f>IF(SUM(NH4,NK4,NN4)&gt;0,SUM(NH4,NK4,NN4),"")</f>
        <v>168.07999999999998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>
        <v>16.3</v>
      </c>
      <c r="OF4" s="17">
        <v>9</v>
      </c>
      <c r="OG4" s="17">
        <v>14.5</v>
      </c>
      <c r="OH4" s="17">
        <v>15.33</v>
      </c>
      <c r="OI4" s="17">
        <v>0</v>
      </c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14.5</v>
      </c>
      <c r="OU4" s="40">
        <f>IF(OH4&gt;0,OH4,"")</f>
        <v>15.33</v>
      </c>
      <c r="OV4" s="40">
        <f>IF(SUM(OE4:OH4)-OI4&gt;0,SUM(OE4:OH4)-OI4,"")</f>
        <v>55.129999999999995</v>
      </c>
      <c r="OW4" s="40">
        <f>IF(SUM(OP4,OS4,OV4)&gt;0,SUM(OP4,OS4,OV4),"")</f>
        <v>55.129999999999995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112</v>
      </c>
      <c r="C5" s="4" t="s">
        <v>3</v>
      </c>
      <c r="D5" s="4">
        <v>2001</v>
      </c>
      <c r="E5" s="9">
        <f>SUM(J5:V5)+SUM(J5:T5)*0.0000001+SUM(J5)*0.0000000000001</f>
        <v>248.49002484900547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54.510000000000005</v>
      </c>
      <c r="K5" s="8" t="str">
        <f>IF(J5="","",IF(OR(J5=CS5,J5=CV5),$CA$1,IF(OR(J5=BR5,J5=BU5),$AZ$1,IF(OR(J5=AQ5,J5=AT5),$Y$1,""))))</f>
        <v>2025 3rd Domestic Trial</v>
      </c>
      <c r="L5" s="8">
        <f>IF(COUNT(AQ5,AT5,BR5,BU5,CS5,CV5)&gt;1,LARGE((AQ5,AT5,BR5,BU5,CS5,CV5),2),0)</f>
        <v>54.070000000000007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53.55</v>
      </c>
      <c r="O5" s="8" t="str">
        <f>IF(N5="","",IF(OR(N5=CS5,N5=CV5),$CA$1,IF(OR(N5=BR5,N5=BU5),$AZ$1,IF(OR(N5=AQ5,N5=AT5),$Y$1,""))))</f>
        <v>2025 Elite Canada</v>
      </c>
      <c r="P5" s="8">
        <f>IF(MAX(AX5,BY5,CZ5)&gt;0,MAX(AX5,BY5,CZ5),0)</f>
        <v>55.029999999999994</v>
      </c>
      <c r="Q5" s="8" t="str">
        <f>IF(P5="","",IF(P5=CZ5,$CA$1,IF(P5=BY5,$AZ$1,IF(P5=AX5,$Y$1,""))))</f>
        <v>2025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14.9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3rd Domestic Trial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16.43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15.7</v>
      </c>
      <c r="Z5" s="22">
        <v>8.8000000000000007</v>
      </c>
      <c r="AA5" s="22">
        <v>14.3</v>
      </c>
      <c r="AB5" s="22">
        <v>14.75</v>
      </c>
      <c r="AC5" s="22">
        <v>0</v>
      </c>
      <c r="AD5" s="22">
        <v>14.7</v>
      </c>
      <c r="AE5" s="22">
        <v>9.1</v>
      </c>
      <c r="AF5" s="22">
        <v>14.3</v>
      </c>
      <c r="AG5" s="22">
        <v>14.91</v>
      </c>
      <c r="AH5" s="22">
        <v>0.4</v>
      </c>
      <c r="AI5" s="22">
        <v>14.1</v>
      </c>
      <c r="AJ5" s="22">
        <v>9</v>
      </c>
      <c r="AK5" s="22">
        <v>14.3</v>
      </c>
      <c r="AL5" s="22">
        <v>14.76</v>
      </c>
      <c r="AM5" s="22">
        <v>0</v>
      </c>
      <c r="AN5" s="27"/>
      <c r="AO5" s="38">
        <f>IF(AA5&gt;0,AA5,"")</f>
        <v>14.3</v>
      </c>
      <c r="AP5" s="38">
        <f>IF(AB5&gt;0,AB5,"")</f>
        <v>14.75</v>
      </c>
      <c r="AQ5" s="40">
        <f>IF(SUM(Y5:AB5)-AC5&gt;0,SUM(Y5:AB5)-AC5,"")</f>
        <v>53.55</v>
      </c>
      <c r="AR5" s="40">
        <f>IF(AF5&gt;0,AF5,"")</f>
        <v>14.3</v>
      </c>
      <c r="AS5" s="40">
        <f>IF(AG5&gt;0,AG5,"")</f>
        <v>14.91</v>
      </c>
      <c r="AT5" s="40">
        <f>IF(SUM(AD5:AG5)-AH5&gt;0,SUM(AD5:AG5)-AH5,"")</f>
        <v>52.609999999999992</v>
      </c>
      <c r="AU5" s="40">
        <f>IF(AQ5="","",MAX(AQ5,AT5))</f>
        <v>53.55</v>
      </c>
      <c r="AV5" s="40">
        <f>IF(AK5&gt;0,AK5,"")</f>
        <v>14.3</v>
      </c>
      <c r="AW5" s="40">
        <f>IF(AL5&gt;0,AL5,"")</f>
        <v>14.76</v>
      </c>
      <c r="AX5" s="40">
        <f>IF(SUM(AI5:AL5)-AM5&gt;0,SUM(AI5:AL5)-AM5,"")</f>
        <v>52.160000000000004</v>
      </c>
      <c r="AY5" s="40">
        <f>IF(SUM(AU5,AX5)&gt;0,SUM(AU5,AX5),"")</f>
        <v>105.71000000000001</v>
      </c>
      <c r="AZ5" s="26">
        <v>2.2999999999999998</v>
      </c>
      <c r="BA5" s="26">
        <v>1.7</v>
      </c>
      <c r="BB5" s="26">
        <v>3.3</v>
      </c>
      <c r="BC5" s="26">
        <v>3.13</v>
      </c>
      <c r="BD5" s="26">
        <v>0</v>
      </c>
      <c r="BE5" s="26">
        <v>13.4</v>
      </c>
      <c r="BF5" s="26">
        <v>8.9</v>
      </c>
      <c r="BG5" s="26">
        <v>12</v>
      </c>
      <c r="BH5" s="26">
        <v>13.95</v>
      </c>
      <c r="BI5" s="26">
        <v>0.7</v>
      </c>
      <c r="BJ5" s="26">
        <v>14.9</v>
      </c>
      <c r="BK5" s="26">
        <v>8.9</v>
      </c>
      <c r="BL5" s="26">
        <v>14.3</v>
      </c>
      <c r="BM5" s="26">
        <v>14.72</v>
      </c>
      <c r="BN5" s="26">
        <v>0.6</v>
      </c>
      <c r="BO5" s="28"/>
      <c r="BP5" s="39">
        <f>IF(BB5&gt;0,BB5,"")</f>
        <v>3.3</v>
      </c>
      <c r="BQ5" s="39">
        <f>IF(BC5&gt;0,BC5,"")</f>
        <v>3.13</v>
      </c>
      <c r="BR5" s="11">
        <f>IF(SUM(AZ5:BC5)-BD5&gt;0,SUM(AZ5:BC5)-BD5,"")</f>
        <v>10.43</v>
      </c>
      <c r="BS5" s="11">
        <f>IF(BG5&gt;0,BG5,"")</f>
        <v>12</v>
      </c>
      <c r="BT5" s="11">
        <f>IF(BH5&gt;0,BH5,"")</f>
        <v>13.95</v>
      </c>
      <c r="BU5" s="11">
        <f>IF(SUM(BE5:BH5)-BI5&gt;0,SUM(BE5:BH5)-BI5,"")</f>
        <v>47.55</v>
      </c>
      <c r="BV5" s="11">
        <f>IF(BR5="","",MAX(BR5,BU5))</f>
        <v>47.55</v>
      </c>
      <c r="BW5" s="11">
        <f>IF(BL5&gt;0,BL5,"")</f>
        <v>14.3</v>
      </c>
      <c r="BX5" s="11">
        <f>IF(BM5&gt;0,BM5,"")</f>
        <v>14.72</v>
      </c>
      <c r="BY5" s="11">
        <f>IF(SUM(BJ5:BM5)-BN5&gt;0,SUM(BJ5:BM5)-BN5,"")</f>
        <v>52.22</v>
      </c>
      <c r="BZ5" s="11">
        <f>IF(SUM(BV5,BY5)&gt;0,SUM(BV5,BY5),"")</f>
        <v>99.77</v>
      </c>
      <c r="CA5" s="22">
        <v>15.2</v>
      </c>
      <c r="CB5" s="22">
        <v>8.9</v>
      </c>
      <c r="CC5" s="22">
        <v>14.3</v>
      </c>
      <c r="CD5" s="22">
        <v>15.67</v>
      </c>
      <c r="CE5" s="22">
        <v>0</v>
      </c>
      <c r="CF5" s="22">
        <v>14.3</v>
      </c>
      <c r="CG5" s="22">
        <v>9.3000000000000007</v>
      </c>
      <c r="CH5" s="22">
        <v>14.9</v>
      </c>
      <c r="CI5" s="22">
        <v>16.010000000000002</v>
      </c>
      <c r="CJ5" s="22">
        <v>0</v>
      </c>
      <c r="CK5" s="22">
        <v>15.1</v>
      </c>
      <c r="CL5" s="22">
        <v>9.1999999999999993</v>
      </c>
      <c r="CM5" s="22">
        <v>14.3</v>
      </c>
      <c r="CN5" s="22">
        <v>16.43</v>
      </c>
      <c r="CO5" s="22">
        <v>0</v>
      </c>
      <c r="CP5" s="27"/>
      <c r="CQ5" s="38">
        <f>IF(CC5&gt;0,CC5,"")</f>
        <v>14.3</v>
      </c>
      <c r="CR5" s="38">
        <f>IF(CD5&gt;0,CD5,"")</f>
        <v>15.67</v>
      </c>
      <c r="CS5" s="40">
        <f>IF(SUM(CA5:CD5)-CE5&gt;0,SUM(CA5:CD5)-CE5,"")</f>
        <v>54.070000000000007</v>
      </c>
      <c r="CT5" s="40">
        <f>IF(CH5&gt;0,CH5,"")</f>
        <v>14.9</v>
      </c>
      <c r="CU5" s="40">
        <f>IF(CI5&gt;0,CI5,"")</f>
        <v>16.010000000000002</v>
      </c>
      <c r="CV5" s="40">
        <f>IF(SUM(CF5:CI5)-CJ5&gt;0,SUM(CF5:CI5)-CJ5,"")</f>
        <v>54.510000000000005</v>
      </c>
      <c r="CW5" s="40">
        <f>IF(CS5="","",MAX(CS5,CV5))</f>
        <v>54.510000000000005</v>
      </c>
      <c r="CX5" s="40">
        <f>IF(CM5&gt;0,CM5,"")</f>
        <v>14.3</v>
      </c>
      <c r="CY5" s="40">
        <f>IF(CN5&gt;0,CN5,"")</f>
        <v>16.43</v>
      </c>
      <c r="CZ5" s="40">
        <f>IF(SUM(CK5:CN5)-CO5&gt;0,SUM(CK5:CN5)-CO5,"")</f>
        <v>55.029999999999994</v>
      </c>
      <c r="DA5" s="40">
        <f>IF(SUM(CW5,CZ5)&gt;0,SUM(CW5,CZ5),"")</f>
        <v>109.53999999999999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14.6</v>
      </c>
      <c r="JS5" s="18">
        <v>9.6</v>
      </c>
      <c r="JT5" s="18">
        <v>14.3</v>
      </c>
      <c r="JU5" s="18">
        <v>15.18</v>
      </c>
      <c r="JV5" s="18">
        <v>0.2</v>
      </c>
      <c r="JW5" s="18">
        <v>1.4</v>
      </c>
      <c r="JX5" s="18">
        <v>1</v>
      </c>
      <c r="JY5" s="18">
        <v>2</v>
      </c>
      <c r="JZ5" s="18">
        <v>1.68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14.3</v>
      </c>
      <c r="KM5" s="11">
        <f>IF(JU5&gt;0,JU5,"")</f>
        <v>15.18</v>
      </c>
      <c r="KN5" s="11">
        <f>IF(SUM(JR5:JU5)-JV5&gt;0,SUM(JR5:JU5)-JV5,"")</f>
        <v>53.48</v>
      </c>
      <c r="KO5" s="11">
        <f>IF(JY5&gt;0,JY5,"")</f>
        <v>2</v>
      </c>
      <c r="KP5" s="11">
        <f>IF(JZ5&gt;0,JZ5,"")</f>
        <v>1.68</v>
      </c>
      <c r="KQ5" s="11">
        <f>IF(SUM(JW5:JZ5)-KA5&gt;0,SUM(JW5:JZ5)-KA5,"")</f>
        <v>6.08</v>
      </c>
      <c r="KR5" s="11">
        <f>IF(MAX(KN5,KQ5)&gt;0,MAX(KN5,KQ5),"")</f>
        <v>53.48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53.48</v>
      </c>
      <c r="KZ5" s="17">
        <v>11.2</v>
      </c>
      <c r="LA5" s="17">
        <v>7.5</v>
      </c>
      <c r="LB5" s="17">
        <v>11</v>
      </c>
      <c r="LC5" s="17">
        <v>11.88</v>
      </c>
      <c r="LD5" s="17">
        <v>0</v>
      </c>
      <c r="LE5" s="17">
        <v>0</v>
      </c>
      <c r="LF5" s="17">
        <v>0</v>
      </c>
      <c r="LG5" s="17">
        <v>0</v>
      </c>
      <c r="LH5" s="17">
        <v>0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>IF(LB5&gt;0,LB5,"")</f>
        <v>11</v>
      </c>
      <c r="LU5" s="40">
        <f>IF(LC5&gt;0,LC5,"")</f>
        <v>11.88</v>
      </c>
      <c r="LV5" s="40">
        <f>IF(SUM(KZ5:LC5)-LD5&gt;0,SUM(KZ5:LC5)-LD5,"")</f>
        <v>41.58</v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>
        <f>IF(MAX(LV5,LY5)&gt;0,MAX(LV5,LY5),"")</f>
        <v>41.58</v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41.58</v>
      </c>
      <c r="MH5" s="18">
        <v>14.3</v>
      </c>
      <c r="MI5" s="18">
        <v>9.3000000000000007</v>
      </c>
      <c r="MJ5" s="18">
        <v>14.3</v>
      </c>
      <c r="MK5" s="18">
        <v>15.03</v>
      </c>
      <c r="ML5" s="18">
        <v>0</v>
      </c>
      <c r="MM5" s="18">
        <v>13.6</v>
      </c>
      <c r="MN5" s="18">
        <v>8.8000000000000007</v>
      </c>
      <c r="MO5" s="18">
        <v>14.3</v>
      </c>
      <c r="MP5" s="18">
        <v>15.65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14.3</v>
      </c>
      <c r="NC5" s="11">
        <f>IF(MK5&gt;0,MK5,"")</f>
        <v>15.03</v>
      </c>
      <c r="ND5" s="11">
        <f>IF(SUM(MH5:MK5)-ML5&gt;0,SUM(MH5:MK5)-ML5,"")</f>
        <v>52.930000000000007</v>
      </c>
      <c r="NE5" s="11">
        <f>IF(MO5&gt;0,MO5,"")</f>
        <v>14.3</v>
      </c>
      <c r="NF5" s="11">
        <f>IF(MP5&gt;0,MP5,"")</f>
        <v>15.65</v>
      </c>
      <c r="NG5" s="11">
        <f>IF(SUM(MM5:MP5)-MQ5&gt;0,SUM(MM5:MP5)-MQ5,"")</f>
        <v>52.35</v>
      </c>
      <c r="NH5" s="11">
        <f>IF(MAX(ND5,NG5)&gt;0,MAX(ND5,NG5),"")</f>
        <v>52.930000000000007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52.930000000000007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13.8</v>
      </c>
      <c r="OF5" s="17">
        <v>9.1999999999999993</v>
      </c>
      <c r="OG5" s="17">
        <v>14.3</v>
      </c>
      <c r="OH5" s="17">
        <v>14.97</v>
      </c>
      <c r="OI5" s="17">
        <v>0</v>
      </c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>
        <f>IF(OG5&gt;0,OG5,"")</f>
        <v>14.3</v>
      </c>
      <c r="OU5" s="40">
        <f>IF(OH5&gt;0,OH5,"")</f>
        <v>14.97</v>
      </c>
      <c r="OV5" s="40">
        <f>IF(SUM(OE5:OH5)-OI5&gt;0,SUM(OE5:OH5)-OI5,"")</f>
        <v>52.269999999999996</v>
      </c>
      <c r="OW5" s="40">
        <f>IF(SUM(OP5,OS5,OV5)&gt;0,SUM(OP5,OS5,OV5),"")</f>
        <v>52.269999999999996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8.75</v>
      </c>
      <c r="WU5" s="26">
        <f>IF($CP5="P",CB5,(CB5+BA5)/2)</f>
        <v>5.3</v>
      </c>
      <c r="WV5" s="26">
        <f>IF($CP5="P",CC5,(CC5+BB5)/2)</f>
        <v>8.8000000000000007</v>
      </c>
      <c r="WW5" s="26">
        <f>IF($CP5="P",CD5,(CD5+BC5)/2)</f>
        <v>9.4</v>
      </c>
      <c r="WX5" s="26">
        <f>IF($CP5="P",CE5,(CE5+BD5)/2)</f>
        <v>0</v>
      </c>
      <c r="WY5" s="26">
        <f>IF($CP5="P",CF5,(CF5+BE5)/2)</f>
        <v>13.850000000000001</v>
      </c>
      <c r="WZ5" s="26">
        <f>IF($CP5="P",CG5,(CG5+BF5)/2)</f>
        <v>9.1000000000000014</v>
      </c>
      <c r="XA5" s="26">
        <f>IF($CP5="P",CH5,(CH5+BG5)/2)</f>
        <v>13.45</v>
      </c>
      <c r="XB5" s="26">
        <f>IF($CP5="P",CI5,(CI5+BH5)/2)</f>
        <v>14.98</v>
      </c>
      <c r="XC5" s="26">
        <f>IF($CP5="P",CJ5,(CJ5+BI5)/2)</f>
        <v>0.35</v>
      </c>
      <c r="XD5" s="26">
        <f>IF($CP5="P",CK5,(CK5+BJ5)/2)</f>
        <v>15</v>
      </c>
      <c r="XE5" s="26">
        <f>IF($CP5="P",CL5,(CL5+BK5)/2)</f>
        <v>9.0500000000000007</v>
      </c>
      <c r="XF5" s="26">
        <f>IF($CP5="P",CM5,(CM5+BL5)/2)</f>
        <v>14.3</v>
      </c>
      <c r="XG5" s="26">
        <f>IF($CP5="P",CN5,(CN5+BM5)/2)</f>
        <v>15.574999999999999</v>
      </c>
      <c r="XH5" s="26">
        <f>IF($CP5="P",CO5,(CO5+BN5)/2)</f>
        <v>0.3</v>
      </c>
      <c r="XI5" s="28" t="s">
        <v>53</v>
      </c>
      <c r="XJ5" s="11">
        <f>IF(WV5&gt;0,WV5,"")</f>
        <v>8.8000000000000007</v>
      </c>
      <c r="XK5" s="11">
        <f>IF(WW5&gt;0,WW5,"")</f>
        <v>9.4</v>
      </c>
      <c r="XL5" s="11">
        <f>IF(SUM(WT5:WW5)-WX5&gt;0,SUM(WT5:WW5)-WX5,"")</f>
        <v>32.25</v>
      </c>
      <c r="XM5" s="11">
        <f>IF(XA5&gt;0,XA5,"")</f>
        <v>13.45</v>
      </c>
      <c r="XN5" s="11">
        <f>IF(XB5&gt;0,XB5,"")</f>
        <v>14.98</v>
      </c>
      <c r="XO5" s="11">
        <f>IF(SUM(WY5:XB5)-XC5&gt;0,SUM(WY5:XB5)-XC5,"")</f>
        <v>51.030000000000008</v>
      </c>
      <c r="XP5" s="11">
        <f>IF(MAX(XL5,XO5)&gt;0,MAX(XL5,XO5),"")</f>
        <v>51.030000000000008</v>
      </c>
      <c r="XQ5" s="11">
        <f>IF(XF5&gt;0,XF5,"")</f>
        <v>14.3</v>
      </c>
      <c r="XR5" s="11">
        <f>IF(XG5&gt;0,XG5,"")</f>
        <v>15.574999999999999</v>
      </c>
      <c r="XS5" s="11">
        <f>IF(SUM(XD5:XG5)-XH5&gt;0,SUM(XD5:XG5)-XH5,"")</f>
        <v>53.625</v>
      </c>
      <c r="XT5" s="11">
        <f>IF(SUM(XP5,XS5)&gt;0,SUM(XP5,XS5),"")</f>
        <v>104.655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247.17002287500554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J6" s="8">
        <f>IF(COUNT(AQ6,AT6,BR6,BU6,CS6,CV6)&gt;0,LARGE((AQ6,AT6,BR6,BU6,CS6,CV6),1),0)</f>
        <v>55.150000000000006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53.21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37.239999999999995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52.760000000000005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Worlds (Nov 9)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15.69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POR (July 6)</v>
      </c>
      <c r="V6" s="8">
        <f>IF(MAX(DB6,DC6)&gt;0,MAX(DB6,DC6),"")</f>
        <v>18.420000000000009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GER (Sept 21)</v>
      </c>
      <c r="Y6" s="22">
        <v>15.7</v>
      </c>
      <c r="Z6" s="22">
        <v>9.3000000000000007</v>
      </c>
      <c r="AA6" s="22">
        <v>13.6</v>
      </c>
      <c r="AB6" s="22">
        <v>14.61</v>
      </c>
      <c r="AC6" s="22">
        <v>0</v>
      </c>
      <c r="AD6" s="22">
        <v>3.4</v>
      </c>
      <c r="AE6" s="22">
        <v>2</v>
      </c>
      <c r="AF6" s="22">
        <v>3.3</v>
      </c>
      <c r="AG6" s="22">
        <v>3.23</v>
      </c>
      <c r="AH6" s="22">
        <v>0</v>
      </c>
      <c r="AI6" s="22">
        <v>15.3</v>
      </c>
      <c r="AJ6" s="22">
        <v>9.5</v>
      </c>
      <c r="AK6" s="22">
        <v>13.4</v>
      </c>
      <c r="AL6" s="22">
        <v>14.56</v>
      </c>
      <c r="AM6" s="22">
        <v>0</v>
      </c>
      <c r="AN6" s="27"/>
      <c r="AO6" s="38">
        <f>IF(AA6&gt;0,AA6,"")</f>
        <v>13.6</v>
      </c>
      <c r="AP6" s="38">
        <f>IF(AB6&gt;0,AB6,"")</f>
        <v>14.61</v>
      </c>
      <c r="AQ6" s="40">
        <f>IF(SUM(Y6:AB6)-AC6&gt;0,SUM(Y6:AB6)-AC6,"")</f>
        <v>53.21</v>
      </c>
      <c r="AR6" s="40">
        <f>IF(AF6&gt;0,AF6,"")</f>
        <v>3.3</v>
      </c>
      <c r="AS6" s="40">
        <f>IF(AG6&gt;0,AG6,"")</f>
        <v>3.23</v>
      </c>
      <c r="AT6" s="40">
        <f>IF(SUM(AD6:AG6)-AH6&gt;0,SUM(AD6:AG6)-AH6,"")</f>
        <v>11.93</v>
      </c>
      <c r="AU6" s="40">
        <f>IF(AQ6="","",MAX(AQ6,AT6))</f>
        <v>53.21</v>
      </c>
      <c r="AV6" s="40">
        <f>IF(AK6&gt;0,AK6,"")</f>
        <v>13.4</v>
      </c>
      <c r="AW6" s="40">
        <f>IF(AL6&gt;0,AL6,"")</f>
        <v>14.56</v>
      </c>
      <c r="AX6" s="40">
        <f>IF(SUM(AI6:AL6)-AM6&gt;0,SUM(AI6:AL6)-AM6,"")</f>
        <v>52.760000000000005</v>
      </c>
      <c r="AY6" s="40">
        <f>IF(SUM(AU6,AX6)&gt;0,SUM(AU6,AX6),"")</f>
        <v>105.97</v>
      </c>
      <c r="AZ6" s="26">
        <v>5.5</v>
      </c>
      <c r="BA6" s="26">
        <v>3.4</v>
      </c>
      <c r="BB6" s="26">
        <v>6.1</v>
      </c>
      <c r="BC6" s="26">
        <v>6.27</v>
      </c>
      <c r="BD6" s="26">
        <v>0</v>
      </c>
      <c r="BE6" s="26">
        <v>16.3</v>
      </c>
      <c r="BF6" s="26">
        <v>9.3000000000000007</v>
      </c>
      <c r="BG6" s="26">
        <v>14.3</v>
      </c>
      <c r="BH6" s="26">
        <v>15.25</v>
      </c>
      <c r="BI6" s="26">
        <v>0</v>
      </c>
      <c r="BJ6" s="26">
        <v>3.2</v>
      </c>
      <c r="BK6" s="26">
        <v>1.6</v>
      </c>
      <c r="BL6" s="26">
        <v>3.3</v>
      </c>
      <c r="BM6" s="26">
        <v>3.25</v>
      </c>
      <c r="BN6" s="26">
        <v>0</v>
      </c>
      <c r="BO6" s="28"/>
      <c r="BP6" s="39">
        <f>IF(BB6&gt;0,BB6,"")</f>
        <v>6.1</v>
      </c>
      <c r="BQ6" s="39">
        <f>IF(BC6&gt;0,BC6,"")</f>
        <v>6.27</v>
      </c>
      <c r="BR6" s="11">
        <f>IF(SUM(AZ6:BC6)-BD6&gt;0,SUM(AZ6:BC6)-BD6,"")</f>
        <v>21.27</v>
      </c>
      <c r="BS6" s="11">
        <f>IF(BG6&gt;0,BG6,"")</f>
        <v>14.3</v>
      </c>
      <c r="BT6" s="11">
        <f>IF(BH6&gt;0,BH6,"")</f>
        <v>15.25</v>
      </c>
      <c r="BU6" s="11">
        <f>IF(SUM(BE6:BH6)-BI6&gt;0,SUM(BE6:BH6)-BI6,"")</f>
        <v>55.150000000000006</v>
      </c>
      <c r="BV6" s="11">
        <f>IF(BR6="","",MAX(BR6,BU6))</f>
        <v>55.150000000000006</v>
      </c>
      <c r="BW6" s="11">
        <f>IF(BL6&gt;0,BL6,"")</f>
        <v>3.3</v>
      </c>
      <c r="BX6" s="11">
        <f>IF(BM6&gt;0,BM6,"")</f>
        <v>3.25</v>
      </c>
      <c r="BY6" s="11">
        <f>IF(SUM(BJ6:BM6)-BN6&gt;0,SUM(BJ6:BM6)-BN6,"")</f>
        <v>11.350000000000001</v>
      </c>
      <c r="BZ6" s="11">
        <f>IF(SUM(BV6,BY6)&gt;0,SUM(BV6,BY6),"")</f>
        <v>66.5</v>
      </c>
      <c r="CA6" s="22">
        <v>10.6</v>
      </c>
      <c r="CB6" s="22">
        <v>6.3500000000000005</v>
      </c>
      <c r="CC6" s="22">
        <v>9.85</v>
      </c>
      <c r="CD6" s="22">
        <v>10.44</v>
      </c>
      <c r="CE6" s="22">
        <v>0</v>
      </c>
      <c r="CF6" s="22">
        <v>9.85</v>
      </c>
      <c r="CG6" s="22">
        <v>5.65</v>
      </c>
      <c r="CH6" s="22">
        <v>8.8000000000000007</v>
      </c>
      <c r="CI6" s="22">
        <v>9.24</v>
      </c>
      <c r="CJ6" s="22">
        <v>0</v>
      </c>
      <c r="CK6" s="22">
        <v>9.25</v>
      </c>
      <c r="CL6" s="22">
        <v>5.55</v>
      </c>
      <c r="CM6" s="22">
        <v>8.35</v>
      </c>
      <c r="CN6" s="22">
        <v>8.9050000000000011</v>
      </c>
      <c r="CO6" s="22">
        <v>0</v>
      </c>
      <c r="CP6" s="27" t="s">
        <v>53</v>
      </c>
      <c r="CQ6" s="38">
        <f>IF(CC6&gt;0,CC6,"")</f>
        <v>9.85</v>
      </c>
      <c r="CR6" s="38">
        <f>IF(CD6&gt;0,CD6,"")</f>
        <v>10.44</v>
      </c>
      <c r="CS6" s="40">
        <f>IF(SUM(CA6:CD6)-CE6&gt;0,SUM(CA6:CD6)-CE6,"")</f>
        <v>37.239999999999995</v>
      </c>
      <c r="CT6" s="40">
        <f>IF(CH6&gt;0,CH6,"")</f>
        <v>8.8000000000000007</v>
      </c>
      <c r="CU6" s="40">
        <f>IF(CI6&gt;0,CI6,"")</f>
        <v>9.24</v>
      </c>
      <c r="CV6" s="40">
        <f>IF(SUM(CF6:CI6)-CJ6&gt;0,SUM(CF6:CI6)-CJ6,"")</f>
        <v>33.54</v>
      </c>
      <c r="CW6" s="40">
        <f>IF(CS6="","",MAX(CS6,CV6))</f>
        <v>37.239999999999995</v>
      </c>
      <c r="CX6" s="40">
        <f>IF(CM6&gt;0,CM6,"")</f>
        <v>8.35</v>
      </c>
      <c r="CY6" s="40">
        <f>IF(CN6&gt;0,CN6,"")</f>
        <v>8.9050000000000011</v>
      </c>
      <c r="CZ6" s="40">
        <f>IF(SUM(CK6:CN6)-CO6&gt;0,SUM(CK6:CN6)-CO6,"")</f>
        <v>32.055</v>
      </c>
      <c r="DA6" s="40">
        <f>IF(SUM(CW6,CZ6)&gt;0,SUM(CW6,CZ6),"")</f>
        <v>69.294999999999987</v>
      </c>
      <c r="DB6" s="51">
        <f>IF(MAX(ED6,FL6,GT6,IB6,JJ6,KR6,LZ6,NH6,OP6,PX6,RF6,SN6,TV6,VD6,WWL6)-IF(N6="",0,N6)&gt;0.001,MAX(ED6,FL6,GT6,IB6,JJ6,KR6,LZ6,NH6,OP6,PX6,RF6,SN6,TV6,VD6,WL6)-IF(N6="",0,N6),"")</f>
        <v>18.420000000000009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2.029999999999994</v>
      </c>
      <c r="DD6" s="17">
        <v>13</v>
      </c>
      <c r="DE6" s="17">
        <v>9.1999999999999993</v>
      </c>
      <c r="DF6" s="17">
        <v>13.6</v>
      </c>
      <c r="DG6" s="17">
        <v>15.06</v>
      </c>
      <c r="DH6" s="17">
        <v>0</v>
      </c>
      <c r="DI6" s="17">
        <v>10.3</v>
      </c>
      <c r="DJ6" s="17">
        <v>5.8</v>
      </c>
      <c r="DK6" s="17">
        <v>8.5</v>
      </c>
      <c r="DL6" s="17">
        <v>10.52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13.6</v>
      </c>
      <c r="DY6" s="40">
        <f>IF(DG6&gt;0,DG6,"")</f>
        <v>15.06</v>
      </c>
      <c r="DZ6" s="40">
        <f>IF(SUM(DD6:DG6)-DH6&gt;0,SUM(DD6:DG6)-DH6,"")</f>
        <v>50.86</v>
      </c>
      <c r="EA6" s="40">
        <f>IF(DK6&gt;0,DK6,"")</f>
        <v>8.5</v>
      </c>
      <c r="EB6" s="40">
        <f>IF(DL6&gt;0,DL6,"")</f>
        <v>10.52</v>
      </c>
      <c r="EC6" s="40">
        <f>IF(SUM(DI6:DL6)-DM6&gt;0,SUM(DI6:DL6)-DM6,"")</f>
        <v>35.120000000000005</v>
      </c>
      <c r="ED6" s="40">
        <f>IF(MAX(DZ6,EC6)&gt;0,MAX(DZ6,EC6),"")</f>
        <v>50.86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50.86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15.7</v>
      </c>
      <c r="FU6" s="17">
        <v>9</v>
      </c>
      <c r="FV6" s="17">
        <v>14.5</v>
      </c>
      <c r="FW6" s="17">
        <v>15.69</v>
      </c>
      <c r="FX6" s="17">
        <v>0</v>
      </c>
      <c r="FY6" s="17">
        <v>4.7</v>
      </c>
      <c r="FZ6" s="17">
        <v>2.6</v>
      </c>
      <c r="GA6" s="17">
        <v>5</v>
      </c>
      <c r="GB6" s="17">
        <v>4.99</v>
      </c>
      <c r="GC6" s="17">
        <v>0</v>
      </c>
      <c r="GD6" s="17">
        <v>15.4</v>
      </c>
      <c r="GE6" s="17">
        <v>9.1999999999999993</v>
      </c>
      <c r="GF6" s="17">
        <v>14.5</v>
      </c>
      <c r="GG6" s="17">
        <v>15.69</v>
      </c>
      <c r="GH6" s="17">
        <v>0</v>
      </c>
      <c r="GI6" s="17"/>
      <c r="GJ6" s="17"/>
      <c r="GK6" s="17"/>
      <c r="GL6" s="17"/>
      <c r="GM6" s="17"/>
      <c r="GN6" s="40">
        <f>IF(FV6&gt;0,FV6,"")</f>
        <v>14.5</v>
      </c>
      <c r="GO6" s="40">
        <f>IF(FW6&gt;0,FW6,"")</f>
        <v>15.69</v>
      </c>
      <c r="GP6" s="40">
        <f>IF(SUM(FT6:FW6)-FX6&gt;0,SUM(FT6:FW6)-FX6,"")</f>
        <v>54.89</v>
      </c>
      <c r="GQ6" s="40">
        <f>IF(GA6&gt;0,GA6,"")</f>
        <v>5</v>
      </c>
      <c r="GR6" s="40">
        <f>IF(GB6&gt;0,GB6,"")</f>
        <v>4.99</v>
      </c>
      <c r="GS6" s="40">
        <f>IF(SUM(FY6:GB6)-GC6&gt;0,SUM(FY6:GB6)-GC6,"")</f>
        <v>17.29</v>
      </c>
      <c r="GT6" s="40">
        <f>IF(MAX(GP6,GS6)&gt;0,MAX(GP6,GS6),"")</f>
        <v>54.89</v>
      </c>
      <c r="GU6" s="40">
        <f>IF(GF6&gt;0,GF6,"")</f>
        <v>14.5</v>
      </c>
      <c r="GV6" s="40">
        <f>IF(GG6&gt;0,GG6,"")</f>
        <v>15.69</v>
      </c>
      <c r="GW6" s="40">
        <f>IF(SUM(GD6:GG6)-GH6&gt;0,SUM(GD6:GG6)-GH6,"")</f>
        <v>54.79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109.68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14.5</v>
      </c>
      <c r="JS6" s="18">
        <v>9.1</v>
      </c>
      <c r="JT6" s="18">
        <v>14.5</v>
      </c>
      <c r="JU6" s="18">
        <v>15.16</v>
      </c>
      <c r="JV6" s="18">
        <v>0</v>
      </c>
      <c r="JW6" s="18">
        <v>16.2</v>
      </c>
      <c r="JX6" s="18">
        <v>9.5</v>
      </c>
      <c r="JY6" s="18">
        <v>14.5</v>
      </c>
      <c r="JZ6" s="18">
        <v>15.46</v>
      </c>
      <c r="KA6" s="18">
        <v>0</v>
      </c>
      <c r="KB6" s="18"/>
      <c r="KC6" s="18"/>
      <c r="KD6" s="18"/>
      <c r="KE6" s="18"/>
      <c r="KF6" s="18"/>
      <c r="KG6" s="18">
        <v>15.6</v>
      </c>
      <c r="KH6" s="18">
        <v>9.1</v>
      </c>
      <c r="KI6" s="18">
        <v>14.5</v>
      </c>
      <c r="KJ6" s="18">
        <v>15.17</v>
      </c>
      <c r="KK6" s="18">
        <v>0</v>
      </c>
      <c r="KL6" s="11">
        <f>IF(JT6&gt;0,JT6,"")</f>
        <v>14.5</v>
      </c>
      <c r="KM6" s="11">
        <f>IF(JU6&gt;0,JU6,"")</f>
        <v>15.16</v>
      </c>
      <c r="KN6" s="11">
        <f>IF(SUM(JR6:JU6)-JV6&gt;0,SUM(JR6:JU6)-JV6,"")</f>
        <v>53.260000000000005</v>
      </c>
      <c r="KO6" s="11">
        <f>IF(JY6&gt;0,JY6,"")</f>
        <v>14.5</v>
      </c>
      <c r="KP6" s="11">
        <f>IF(JZ6&gt;0,JZ6,"")</f>
        <v>15.46</v>
      </c>
      <c r="KQ6" s="11">
        <f>IF(SUM(JW6:JZ6)-KA6&gt;0,SUM(JW6:JZ6)-KA6,"")</f>
        <v>55.660000000000004</v>
      </c>
      <c r="KR6" s="11">
        <f>IF(MAX(KN6,KQ6)&gt;0,MAX(KN6,KQ6),"")</f>
        <v>55.660000000000004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14.5</v>
      </c>
      <c r="KW6" s="11">
        <f>IF(KJ6&gt;0,KJ6,"")</f>
        <v>15.17</v>
      </c>
      <c r="KX6" s="11">
        <f>IF(SUM(KG6:KJ6)-KK6&gt;0,SUM(KG6:KJ6)-KK6,"")</f>
        <v>54.370000000000005</v>
      </c>
      <c r="KY6" s="11">
        <f>IF(SUM(KR6,KU6,KX6)&gt;0,SUM(KR6,KU6,KX6),"")</f>
        <v>110.03</v>
      </c>
      <c r="KZ6" s="17">
        <v>15.7</v>
      </c>
      <c r="LA6" s="17">
        <v>9.3000000000000007</v>
      </c>
      <c r="LB6" s="17">
        <v>14.5</v>
      </c>
      <c r="LC6" s="17">
        <v>15.34</v>
      </c>
      <c r="LD6" s="17">
        <v>0</v>
      </c>
      <c r="LE6" s="17">
        <v>15.3</v>
      </c>
      <c r="LF6" s="17">
        <v>9</v>
      </c>
      <c r="LG6" s="17">
        <v>14.5</v>
      </c>
      <c r="LH6" s="17">
        <v>15.52</v>
      </c>
      <c r="LI6" s="17">
        <v>0</v>
      </c>
      <c r="LJ6" s="17">
        <v>15.7</v>
      </c>
      <c r="LK6" s="17">
        <v>8.9</v>
      </c>
      <c r="LL6" s="17">
        <v>14.5</v>
      </c>
      <c r="LM6" s="17">
        <v>15.51</v>
      </c>
      <c r="LN6" s="17">
        <v>0</v>
      </c>
      <c r="LO6" s="17">
        <v>15.2</v>
      </c>
      <c r="LP6" s="17">
        <v>9.1999999999999993</v>
      </c>
      <c r="LQ6" s="17">
        <v>14.5</v>
      </c>
      <c r="LR6" s="17">
        <v>15.05</v>
      </c>
      <c r="LS6" s="17">
        <v>0</v>
      </c>
      <c r="LT6" s="40">
        <f>IF(LB6&gt;0,LB6,"")</f>
        <v>14.5</v>
      </c>
      <c r="LU6" s="40">
        <f>IF(LC6&gt;0,LC6,"")</f>
        <v>15.34</v>
      </c>
      <c r="LV6" s="40">
        <f>IF(SUM(KZ6:LC6)-LD6&gt;0,SUM(KZ6:LC6)-LD6,"")</f>
        <v>54.84</v>
      </c>
      <c r="LW6" s="40">
        <f>IF(LG6&gt;0,LG6,"")</f>
        <v>14.5</v>
      </c>
      <c r="LX6" s="40">
        <f>IF(LH6&gt;0,LH6,"")</f>
        <v>15.52</v>
      </c>
      <c r="LY6" s="40">
        <f>IF(SUM(LE6:LH6)-LI6&gt;0,SUM(LE6:LH6)-LI6,"")</f>
        <v>54.319999999999993</v>
      </c>
      <c r="LZ6" s="40">
        <f>IF(MAX(LV6,LY6)&gt;0,MAX(LV6,LY6),"")</f>
        <v>54.84</v>
      </c>
      <c r="MA6" s="40">
        <f>IF(LL6&gt;0,LL6,"")</f>
        <v>14.5</v>
      </c>
      <c r="MB6" s="40">
        <f>IF(LM6&gt;0,LM6,"")</f>
        <v>15.51</v>
      </c>
      <c r="MC6" s="40">
        <f>IF(SUM(LJ6:LM6)-LN6&gt;0,SUM(LJ6:LM6)-LN6,"")</f>
        <v>54.61</v>
      </c>
      <c r="MD6" s="40">
        <f>IF(LQ6&gt;0,LQ6,"")</f>
        <v>14.5</v>
      </c>
      <c r="ME6" s="40">
        <f>IF(LR6&gt;0,LR6,"")</f>
        <v>15.05</v>
      </c>
      <c r="MF6" s="40">
        <f>IF(SUM(LO6:LR6)-LS6&gt;0,SUM(LO6:LR6)-LS6,"")</f>
        <v>53.95</v>
      </c>
      <c r="MG6" s="40">
        <f>IF(SUM(LZ6,MC6,MF6)&gt;0,SUM(LZ6,MC6,MF6),"")</f>
        <v>163.4</v>
      </c>
      <c r="MH6" s="18">
        <v>15.5</v>
      </c>
      <c r="MI6" s="18">
        <v>8.9</v>
      </c>
      <c r="MJ6" s="18">
        <v>14.5</v>
      </c>
      <c r="MK6" s="18">
        <v>15.36</v>
      </c>
      <c r="ML6" s="18">
        <v>0</v>
      </c>
      <c r="MM6" s="18">
        <v>15.7</v>
      </c>
      <c r="MN6" s="18">
        <v>9.6</v>
      </c>
      <c r="MO6" s="18">
        <v>14.5</v>
      </c>
      <c r="MP6" s="18">
        <v>15.44</v>
      </c>
      <c r="MQ6" s="18">
        <v>0</v>
      </c>
      <c r="MR6" s="18">
        <v>15</v>
      </c>
      <c r="MS6" s="18">
        <v>9</v>
      </c>
      <c r="MT6" s="18">
        <v>14.7</v>
      </c>
      <c r="MU6" s="18">
        <v>15.32</v>
      </c>
      <c r="MV6" s="18">
        <v>0</v>
      </c>
      <c r="MW6" s="18"/>
      <c r="MX6" s="18"/>
      <c r="MY6" s="18"/>
      <c r="MZ6" s="18"/>
      <c r="NA6" s="18"/>
      <c r="NB6" s="11">
        <f>IF(MJ6&gt;0,MJ6,"")</f>
        <v>14.5</v>
      </c>
      <c r="NC6" s="11">
        <f>IF(MK6&gt;0,MK6,"")</f>
        <v>15.36</v>
      </c>
      <c r="ND6" s="11">
        <f>IF(SUM(MH6:MK6)-ML6&gt;0,SUM(MH6:MK6)-ML6,"")</f>
        <v>54.26</v>
      </c>
      <c r="NE6" s="11">
        <f>IF(MO6&gt;0,MO6,"")</f>
        <v>14.5</v>
      </c>
      <c r="NF6" s="11">
        <f>IF(MP6&gt;0,MP6,"")</f>
        <v>15.44</v>
      </c>
      <c r="NG6" s="11">
        <f>IF(SUM(MM6:MP6)-MQ6&gt;0,SUM(MM6:MP6)-MQ6,"")</f>
        <v>55.239999999999995</v>
      </c>
      <c r="NH6" s="11">
        <f>IF(MAX(ND6,NG6)&gt;0,MAX(ND6,NG6),"")</f>
        <v>55.239999999999995</v>
      </c>
      <c r="NI6" s="11">
        <f>IF(MT6&gt;0,MT6,"")</f>
        <v>14.7</v>
      </c>
      <c r="NJ6" s="11">
        <f>IF(MU6&gt;0,MU6,"")</f>
        <v>15.32</v>
      </c>
      <c r="NK6" s="11">
        <f>IF(SUM(MR6:MU6)-MV6&gt;0,SUM(MR6:MU6)-MV6,"")</f>
        <v>54.02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109.25999999999999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>
        <v>14</v>
      </c>
      <c r="OF6" s="17">
        <v>8.9</v>
      </c>
      <c r="OG6" s="17">
        <v>13.8</v>
      </c>
      <c r="OH6" s="17">
        <v>15.11</v>
      </c>
      <c r="OI6" s="17">
        <v>0</v>
      </c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>
        <f>IF(OG6&gt;0,OG6,"")</f>
        <v>13.8</v>
      </c>
      <c r="OU6" s="40">
        <f>IF(OH6&gt;0,OH6,"")</f>
        <v>15.11</v>
      </c>
      <c r="OV6" s="40">
        <f>IF(SUM(OE6:OH6)-OI6&gt;0,SUM(OE6:OH6)-OI6,"")</f>
        <v>51.81</v>
      </c>
      <c r="OW6" s="40">
        <f>IF(SUM(OP6,OS6,OV6)&gt;0,SUM(OP6,OS6,OV6),"")</f>
        <v>51.81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10.6</v>
      </c>
      <c r="WU6" s="26">
        <f>IF($CP6="P",CB6,(CB6+BA6)/2)</f>
        <v>6.3500000000000005</v>
      </c>
      <c r="WV6" s="26">
        <f>IF($CP6="P",CC6,(CC6+BB6)/2)</f>
        <v>9.85</v>
      </c>
      <c r="WW6" s="26">
        <f>IF($CP6="P",CD6,(CD6+BC6)/2)</f>
        <v>10.44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5.65</v>
      </c>
      <c r="XA6" s="26">
        <f>IF($CP6="P",CH6,(CH6+BG6)/2)</f>
        <v>8.8000000000000007</v>
      </c>
      <c r="XB6" s="26">
        <f>IF($CP6="P",CI6,(CI6+BH6)/2)</f>
        <v>9.24</v>
      </c>
      <c r="XC6" s="26">
        <f>IF($CP6="P",CJ6,(CJ6+BI6)/2)</f>
        <v>0</v>
      </c>
      <c r="XD6" s="26">
        <f>IF($CP6="P",CK6,(CK6+BJ6)/2)</f>
        <v>9.25</v>
      </c>
      <c r="XE6" s="26">
        <f>IF($CP6="P",CL6,(CL6+BK6)/2)</f>
        <v>5.55</v>
      </c>
      <c r="XF6" s="26">
        <f>IF($CP6="P",CM6,(CM6+BL6)/2)</f>
        <v>8.35</v>
      </c>
      <c r="XG6" s="26">
        <f>IF($CP6="P",CN6,(CN6+BM6)/2)</f>
        <v>8.9050000000000011</v>
      </c>
      <c r="XH6" s="26">
        <f>IF($CP6="P",CO6,(CO6+BN6)/2)</f>
        <v>0</v>
      </c>
      <c r="XI6" s="28" t="s">
        <v>53</v>
      </c>
      <c r="XJ6" s="11">
        <f>IF(WV6&gt;0,WV6,"")</f>
        <v>9.85</v>
      </c>
      <c r="XK6" s="11">
        <f>IF(WW6&gt;0,WW6,"")</f>
        <v>10.44</v>
      </c>
      <c r="XL6" s="11">
        <f>IF(SUM(WT6:WW6)-WX6&gt;0,SUM(WT6:WW6)-WX6,"")</f>
        <v>37.239999999999995</v>
      </c>
      <c r="XM6" s="11">
        <f>IF(XA6&gt;0,XA6,"")</f>
        <v>8.8000000000000007</v>
      </c>
      <c r="XN6" s="11">
        <f>IF(XB6&gt;0,XB6,"")</f>
        <v>9.24</v>
      </c>
      <c r="XO6" s="11">
        <f>IF(SUM(WY6:XB6)-XC6&gt;0,SUM(WY6:XB6)-XC6,"")</f>
        <v>33.54</v>
      </c>
      <c r="XP6" s="11">
        <f>IF(MAX(XL6,XO6)&gt;0,MAX(XL6,XO6),"")</f>
        <v>37.239999999999995</v>
      </c>
      <c r="XQ6" s="11">
        <f>IF(XF6&gt;0,XF6,"")</f>
        <v>8.35</v>
      </c>
      <c r="XR6" s="11">
        <f>IF(XG6&gt;0,XG6,"")</f>
        <v>8.9050000000000011</v>
      </c>
      <c r="XS6" s="11">
        <f>IF(SUM(XD6:XG6)-XH6&gt;0,SUM(XD6:XG6)-XH6,"")</f>
        <v>32.055</v>
      </c>
      <c r="XT6" s="11">
        <f>IF(SUM(XP6,XS6)&gt;0,SUM(XP6,XS6),"")</f>
        <v>69.294999999999987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26</v>
      </c>
      <c r="C7" s="4" t="s">
        <v>3</v>
      </c>
      <c r="D7" s="4">
        <v>1998</v>
      </c>
      <c r="E7" s="9">
        <f>SUM(J7:V7)+SUM(J7:T7)*0.0000001+SUM(J7)*0.0000000000001</f>
        <v>240.77002229200539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National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/>
      </c>
      <c r="J7" s="8">
        <f>IF(COUNT(AQ7,AT7,BR7,BU7,CS7,CV7)&gt;0,LARGE((AQ7,AT7,BR7,BU7,CS7,CV7),1),0)</f>
        <v>53.745000000000005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53.745000000000005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53.745000000000005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32.94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14.1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3rd Domestic Trial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14.645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17.850000000000001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ITA (April 6)</v>
      </c>
      <c r="Y7" s="22">
        <v>15.75</v>
      </c>
      <c r="Z7" s="22">
        <v>9.25</v>
      </c>
      <c r="AA7" s="22">
        <v>14.1</v>
      </c>
      <c r="AB7" s="22">
        <v>14.645</v>
      </c>
      <c r="AC7" s="22">
        <v>0</v>
      </c>
      <c r="AD7" s="22">
        <v>8.7000000000000011</v>
      </c>
      <c r="AE7" s="22">
        <v>4.8000000000000007</v>
      </c>
      <c r="AF7" s="22">
        <v>8</v>
      </c>
      <c r="AG7" s="22">
        <v>8.3000000000000007</v>
      </c>
      <c r="AH7" s="22">
        <v>0</v>
      </c>
      <c r="AI7" s="22">
        <v>9.7999999999999989</v>
      </c>
      <c r="AJ7" s="22">
        <v>5.6000000000000005</v>
      </c>
      <c r="AK7" s="22">
        <v>8.6999999999999993</v>
      </c>
      <c r="AL7" s="22">
        <v>8.84</v>
      </c>
      <c r="AM7" s="22">
        <v>0</v>
      </c>
      <c r="AN7" s="27" t="s">
        <v>53</v>
      </c>
      <c r="AO7" s="38">
        <f>IF(AA7&gt;0,AA7,"")</f>
        <v>14.1</v>
      </c>
      <c r="AP7" s="38">
        <f>IF(AB7&gt;0,AB7,"")</f>
        <v>14.645</v>
      </c>
      <c r="AQ7" s="40">
        <f>IF(SUM(Y7:AB7)-AC7&gt;0,SUM(Y7:AB7)-AC7,"")</f>
        <v>53.745000000000005</v>
      </c>
      <c r="AR7" s="40">
        <f>IF(AF7&gt;0,AF7,"")</f>
        <v>8</v>
      </c>
      <c r="AS7" s="40">
        <f>IF(AG7&gt;0,AG7,"")</f>
        <v>8.3000000000000007</v>
      </c>
      <c r="AT7" s="40">
        <f>IF(SUM(AD7:AG7)-AH7&gt;0,SUM(AD7:AG7)-AH7,"")</f>
        <v>29.8</v>
      </c>
      <c r="AU7" s="40">
        <f>IF(AQ7="","",MAX(AQ7,AT7))</f>
        <v>53.745000000000005</v>
      </c>
      <c r="AV7" s="40">
        <f>IF(AK7&gt;0,AK7,"")</f>
        <v>8.6999999999999993</v>
      </c>
      <c r="AW7" s="40">
        <f>IF(AL7&gt;0,AL7,"")</f>
        <v>8.84</v>
      </c>
      <c r="AX7" s="40">
        <f>IF(SUM(AI7:AL7)-AM7&gt;0,SUM(AI7:AL7)-AM7,"")</f>
        <v>32.94</v>
      </c>
      <c r="AY7" s="40">
        <f>IF(SUM(AU7,AX7)&gt;0,SUM(AU7,AX7),"")</f>
        <v>86.685000000000002</v>
      </c>
      <c r="AZ7" s="26">
        <v>15.75</v>
      </c>
      <c r="BA7" s="26">
        <v>9.25</v>
      </c>
      <c r="BB7" s="26">
        <v>14.1</v>
      </c>
      <c r="BC7" s="26">
        <v>14.645</v>
      </c>
      <c r="BD7" s="26">
        <v>0</v>
      </c>
      <c r="BE7" s="26">
        <v>8.7000000000000011</v>
      </c>
      <c r="BF7" s="26">
        <v>4.8000000000000007</v>
      </c>
      <c r="BG7" s="26">
        <v>8</v>
      </c>
      <c r="BH7" s="26">
        <v>8.3000000000000007</v>
      </c>
      <c r="BI7" s="26">
        <v>0</v>
      </c>
      <c r="BJ7" s="26">
        <v>9.7999999999999989</v>
      </c>
      <c r="BK7" s="26">
        <v>5.6000000000000005</v>
      </c>
      <c r="BL7" s="26">
        <v>8.6999999999999993</v>
      </c>
      <c r="BM7" s="26">
        <v>8.84</v>
      </c>
      <c r="BN7" s="26">
        <v>0</v>
      </c>
      <c r="BO7" s="28" t="s">
        <v>53</v>
      </c>
      <c r="BP7" s="39">
        <f>IF(BB7&gt;0,BB7,"")</f>
        <v>14.1</v>
      </c>
      <c r="BQ7" s="39">
        <f>IF(BC7&gt;0,BC7,"")</f>
        <v>14.645</v>
      </c>
      <c r="BR7" s="11">
        <f>IF(SUM(AZ7:BC7)-BD7&gt;0,SUM(AZ7:BC7)-BD7,"")</f>
        <v>53.745000000000005</v>
      </c>
      <c r="BS7" s="11">
        <f>IF(BG7&gt;0,BG7,"")</f>
        <v>8</v>
      </c>
      <c r="BT7" s="11">
        <f>IF(BH7&gt;0,BH7,"")</f>
        <v>8.3000000000000007</v>
      </c>
      <c r="BU7" s="11">
        <f>IF(SUM(BE7:BH7)-BI7&gt;0,SUM(BE7:BH7)-BI7,"")</f>
        <v>29.8</v>
      </c>
      <c r="BV7" s="11">
        <f>IF(BR7="","",MAX(BR7,BU7))</f>
        <v>53.745000000000005</v>
      </c>
      <c r="BW7" s="11">
        <f>IF(BL7&gt;0,BL7,"")</f>
        <v>8.6999999999999993</v>
      </c>
      <c r="BX7" s="11">
        <f>IF(BM7&gt;0,BM7,"")</f>
        <v>8.84</v>
      </c>
      <c r="BY7" s="11">
        <f>IF(SUM(BJ7:BM7)-BN7&gt;0,SUM(BJ7:BM7)-BN7,"")</f>
        <v>32.94</v>
      </c>
      <c r="BZ7" s="11">
        <f>IF(SUM(BV7,BY7)&gt;0,SUM(BV7,BY7),"")</f>
        <v>86.685000000000002</v>
      </c>
      <c r="CA7" s="22">
        <v>15.75</v>
      </c>
      <c r="CB7" s="22">
        <v>9.25</v>
      </c>
      <c r="CC7" s="22">
        <v>14.1</v>
      </c>
      <c r="CD7" s="22">
        <v>14.645</v>
      </c>
      <c r="CE7" s="22">
        <v>0</v>
      </c>
      <c r="CF7" s="22">
        <v>8.7000000000000011</v>
      </c>
      <c r="CG7" s="22">
        <v>4.8000000000000007</v>
      </c>
      <c r="CH7" s="22">
        <v>8</v>
      </c>
      <c r="CI7" s="22">
        <v>8.3000000000000007</v>
      </c>
      <c r="CJ7" s="22">
        <v>0</v>
      </c>
      <c r="CK7" s="22">
        <v>9.7999999999999989</v>
      </c>
      <c r="CL7" s="22">
        <v>5.6000000000000005</v>
      </c>
      <c r="CM7" s="22">
        <v>8.6999999999999993</v>
      </c>
      <c r="CN7" s="22">
        <v>8.84</v>
      </c>
      <c r="CO7" s="22">
        <v>0</v>
      </c>
      <c r="CP7" s="27" t="s">
        <v>53</v>
      </c>
      <c r="CQ7" s="38">
        <f>IF(CC7&gt;0,CC7,"")</f>
        <v>14.1</v>
      </c>
      <c r="CR7" s="38">
        <f>IF(CD7&gt;0,CD7,"")</f>
        <v>14.645</v>
      </c>
      <c r="CS7" s="40">
        <f>IF(SUM(CA7:CD7)-CE7&gt;0,SUM(CA7:CD7)-CE7,"")</f>
        <v>53.745000000000005</v>
      </c>
      <c r="CT7" s="40">
        <f>IF(CH7&gt;0,CH7,"")</f>
        <v>8</v>
      </c>
      <c r="CU7" s="40">
        <f>IF(CI7&gt;0,CI7,"")</f>
        <v>8.3000000000000007</v>
      </c>
      <c r="CV7" s="40">
        <f>IF(SUM(CF7:CI7)-CJ7&gt;0,SUM(CF7:CI7)-CJ7,"")</f>
        <v>29.8</v>
      </c>
      <c r="CW7" s="40">
        <f>IF(CS7="","",MAX(CS7,CV7))</f>
        <v>53.745000000000005</v>
      </c>
      <c r="CX7" s="40">
        <f>IF(CM7&gt;0,CM7,"")</f>
        <v>8.6999999999999993</v>
      </c>
      <c r="CY7" s="40">
        <f>IF(CN7&gt;0,CN7,"")</f>
        <v>8.84</v>
      </c>
      <c r="CZ7" s="40">
        <f>IF(SUM(CK7:CN7)-CO7&gt;0,SUM(CK7:CN7)-CO7,"")</f>
        <v>32.94</v>
      </c>
      <c r="DA7" s="40">
        <f>IF(SUM(CW7,CZ7)&gt;0,SUM(CW7,CZ7),"")</f>
        <v>86.685000000000002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17.850000000000001</v>
      </c>
      <c r="DD7" s="17">
        <v>14.2</v>
      </c>
      <c r="DE7" s="17">
        <v>9</v>
      </c>
      <c r="DF7" s="17">
        <v>13.4</v>
      </c>
      <c r="DG7" s="17">
        <v>13.79</v>
      </c>
      <c r="DH7" s="17">
        <v>0</v>
      </c>
      <c r="DI7" s="17">
        <v>15</v>
      </c>
      <c r="DJ7" s="17">
        <v>9</v>
      </c>
      <c r="DK7" s="17">
        <v>13.4</v>
      </c>
      <c r="DL7" s="17">
        <v>14.27</v>
      </c>
      <c r="DM7" s="17">
        <v>0</v>
      </c>
      <c r="DN7" s="17">
        <v>13.6</v>
      </c>
      <c r="DO7" s="17">
        <v>9.8000000000000007</v>
      </c>
      <c r="DP7" s="17">
        <v>13.4</v>
      </c>
      <c r="DQ7" s="17">
        <v>13.99</v>
      </c>
      <c r="DR7" s="17">
        <v>0</v>
      </c>
      <c r="DS7" s="17"/>
      <c r="DT7" s="17"/>
      <c r="DU7" s="17"/>
      <c r="DV7" s="17"/>
      <c r="DW7" s="17"/>
      <c r="DX7" s="40">
        <f>IF(DF7&gt;0,DF7,"")</f>
        <v>13.4</v>
      </c>
      <c r="DY7" s="40">
        <f>IF(DG7&gt;0,DG7,"")</f>
        <v>13.79</v>
      </c>
      <c r="DZ7" s="40">
        <f>IF(SUM(DD7:DG7)-DH7&gt;0,SUM(DD7:DG7)-DH7,"")</f>
        <v>50.39</v>
      </c>
      <c r="EA7" s="40">
        <f>IF(DK7&gt;0,DK7,"")</f>
        <v>13.4</v>
      </c>
      <c r="EB7" s="40">
        <f>IF(DL7&gt;0,DL7,"")</f>
        <v>14.27</v>
      </c>
      <c r="EC7" s="40">
        <f>IF(SUM(DI7:DL7)-DM7&gt;0,SUM(DI7:DL7)-DM7,"")</f>
        <v>51.67</v>
      </c>
      <c r="ED7" s="40">
        <f>IF(MAX(DZ7,EC7)&gt;0,MAX(DZ7,EC7),"")</f>
        <v>51.67</v>
      </c>
      <c r="EE7" s="40">
        <f>IF(DP7&gt;0,DP7,"")</f>
        <v>13.4</v>
      </c>
      <c r="EF7" s="40">
        <f>IF(DQ7&gt;0,DQ7,"")</f>
        <v>13.99</v>
      </c>
      <c r="EG7" s="40">
        <f>IF(SUM(DN7:DQ7)-DR7&gt;0,SUM(DN7:DQ7)-DR7,"")</f>
        <v>50.79</v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102.46000000000001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15.75</v>
      </c>
      <c r="WU7" s="26">
        <f>IF($CP7="P",CB7,(CB7+BA7)/2)</f>
        <v>9.25</v>
      </c>
      <c r="WV7" s="26">
        <f>IF($CP7="P",CC7,(CC7+BB7)/2)</f>
        <v>14.1</v>
      </c>
      <c r="WW7" s="26">
        <f>IF($CP7="P",CD7,(CD7+BC7)/2)</f>
        <v>14.645</v>
      </c>
      <c r="WX7" s="26">
        <f>IF($CP7="P",CE7,(CE7+BD7)/2)</f>
        <v>0</v>
      </c>
      <c r="WY7" s="26">
        <f>IF($CP7="P",CF7,(CF7+BE7)/2)</f>
        <v>8.7000000000000011</v>
      </c>
      <c r="WZ7" s="26">
        <f>IF($CP7="P",CG7,(CG7+BF7)/2)</f>
        <v>4.8000000000000007</v>
      </c>
      <c r="XA7" s="26">
        <f>IF($CP7="P",CH7,(CH7+BG7)/2)</f>
        <v>8</v>
      </c>
      <c r="XB7" s="26">
        <f>IF($CP7="P",CI7,(CI7+BH7)/2)</f>
        <v>8.3000000000000007</v>
      </c>
      <c r="XC7" s="26">
        <f>IF($CP7="P",CJ7,(CJ7+BI7)/2)</f>
        <v>0</v>
      </c>
      <c r="XD7" s="26">
        <f>IF($CP7="P",CK7,(CK7+BJ7)/2)</f>
        <v>9.7999999999999989</v>
      </c>
      <c r="XE7" s="26">
        <f>IF($CP7="P",CL7,(CL7+BK7)/2)</f>
        <v>5.6000000000000005</v>
      </c>
      <c r="XF7" s="26">
        <f>IF($CP7="P",CM7,(CM7+BL7)/2)</f>
        <v>8.6999999999999993</v>
      </c>
      <c r="XG7" s="26">
        <f>IF($CP7="P",CN7,(CN7+BM7)/2)</f>
        <v>8.84</v>
      </c>
      <c r="XH7" s="26">
        <f>IF($CP7="P",CO7,(CO7+BN7)/2)</f>
        <v>0</v>
      </c>
      <c r="XI7" s="28" t="s">
        <v>53</v>
      </c>
      <c r="XJ7" s="11">
        <f>IF(WV7&gt;0,WV7,"")</f>
        <v>14.1</v>
      </c>
      <c r="XK7" s="11">
        <f>IF(WW7&gt;0,WW7,"")</f>
        <v>14.645</v>
      </c>
      <c r="XL7" s="11">
        <f>IF(SUM(WT7:WW7)-WX7&gt;0,SUM(WT7:WW7)-WX7,"")</f>
        <v>53.745000000000005</v>
      </c>
      <c r="XM7" s="11">
        <f>IF(XA7&gt;0,XA7,"")</f>
        <v>8</v>
      </c>
      <c r="XN7" s="11">
        <f>IF(XB7&gt;0,XB7,"")</f>
        <v>8.3000000000000007</v>
      </c>
      <c r="XO7" s="11">
        <f>IF(SUM(WY7:XB7)-XC7&gt;0,SUM(WY7:XB7)-XC7,"")</f>
        <v>29.8</v>
      </c>
      <c r="XP7" s="11">
        <f>IF(MAX(XL7,XO7)&gt;0,MAX(XL7,XO7),"")</f>
        <v>53.745000000000005</v>
      </c>
      <c r="XQ7" s="11">
        <f>IF(XF7&gt;0,XF7,"")</f>
        <v>8.6999999999999993</v>
      </c>
      <c r="XR7" s="11">
        <f>IF(XG7&gt;0,XG7,"")</f>
        <v>8.84</v>
      </c>
      <c r="XS7" s="11">
        <f>IF(SUM(XD7:XG7)-XH7&gt;0,SUM(XD7:XG7)-XH7,"")</f>
        <v>32.94</v>
      </c>
      <c r="XT7" s="11">
        <f>IF(SUM(XP7,XS7)&gt;0,SUM(XP7,XS7),"")</f>
        <v>86.685000000000002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127</v>
      </c>
      <c r="C8" s="4" t="s">
        <v>3</v>
      </c>
      <c r="D8" s="4">
        <v>2004</v>
      </c>
      <c r="E8" s="9">
        <f>SUM(J8:V8)+SUM(J8:T8)*0.0000001+SUM(J8)*0.0000000000001</f>
        <v>239.73002386500531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/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52.18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IF(COUNT(AQ8,AT8,BR8,BU8,CS8,CV8)&gt;2,LARGE((AQ8,AT8,BR8,BU8,CS8,CV8),3),0)</f>
        <v>51.6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51.269999999999996</v>
      </c>
      <c r="Q8" s="8" t="str">
        <f>IF(P8="","",IF(P8=CZ8,$CA$1,IF(P8=BY8,$AZ$1,IF(P8=AX8,$Y$1,""))))</f>
        <v>2025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15.55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3rd Domestic Trial</v>
      </c>
      <c r="V8" s="8">
        <f>IF(MAX(DB8,DC8)&gt;0,MAX(DB8,DC8),"")</f>
        <v>1.0799999999999983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Worlds (Nov 9)</v>
      </c>
      <c r="Y8" s="22">
        <v>14</v>
      </c>
      <c r="Z8" s="22">
        <v>8.6999999999999993</v>
      </c>
      <c r="AA8" s="22">
        <v>13.9</v>
      </c>
      <c r="AB8" s="22">
        <v>14.55</v>
      </c>
      <c r="AC8" s="22">
        <v>0</v>
      </c>
      <c r="AD8" s="22">
        <v>1.4</v>
      </c>
      <c r="AE8" s="22">
        <v>0.9</v>
      </c>
      <c r="AF8" s="22">
        <v>2</v>
      </c>
      <c r="AG8" s="22">
        <v>1.55</v>
      </c>
      <c r="AH8" s="22">
        <v>0</v>
      </c>
      <c r="AI8" s="22">
        <v>12.5</v>
      </c>
      <c r="AJ8" s="22">
        <v>9.3000000000000007</v>
      </c>
      <c r="AK8" s="22">
        <v>14.3</v>
      </c>
      <c r="AL8" s="22">
        <v>14.79</v>
      </c>
      <c r="AM8" s="22">
        <v>0</v>
      </c>
      <c r="AN8" s="27"/>
      <c r="AO8" s="38">
        <f>IF(AA8&gt;0,AA8,"")</f>
        <v>13.9</v>
      </c>
      <c r="AP8" s="38">
        <f>IF(AB8&gt;0,AB8,"")</f>
        <v>14.55</v>
      </c>
      <c r="AQ8" s="40">
        <f>IF(SUM(Y8:AB8)-AC8&gt;0,SUM(Y8:AB8)-AC8,"")</f>
        <v>51.150000000000006</v>
      </c>
      <c r="AR8" s="40">
        <f>IF(AF8&gt;0,AF8,"")</f>
        <v>2</v>
      </c>
      <c r="AS8" s="40">
        <f>IF(AG8&gt;0,AG8,"")</f>
        <v>1.55</v>
      </c>
      <c r="AT8" s="40">
        <f>IF(SUM(AD8:AG8)-AH8&gt;0,SUM(AD8:AG8)-AH8,"")</f>
        <v>5.85</v>
      </c>
      <c r="AU8" s="40">
        <f>IF(AQ8="","",MAX(AQ8,AT8))</f>
        <v>51.150000000000006</v>
      </c>
      <c r="AV8" s="40">
        <f>IF(AK8&gt;0,AK8,"")</f>
        <v>14.3</v>
      </c>
      <c r="AW8" s="40">
        <f>IF(AL8&gt;0,AL8,"")</f>
        <v>14.79</v>
      </c>
      <c r="AX8" s="40">
        <f>IF(SUM(AI8:AL8)-AM8&gt;0,SUM(AI8:AL8)-AM8,"")</f>
        <v>50.89</v>
      </c>
      <c r="AY8" s="40">
        <f>IF(SUM(AU8,AX8)&gt;0,SUM(AU8,AX8),"")</f>
        <v>102.04</v>
      </c>
      <c r="AZ8" s="26">
        <v>11.8</v>
      </c>
      <c r="BA8" s="26">
        <v>9.4</v>
      </c>
      <c r="BB8" s="26">
        <v>11.3</v>
      </c>
      <c r="BC8" s="26">
        <v>14.35</v>
      </c>
      <c r="BD8" s="26">
        <v>1.4</v>
      </c>
      <c r="BE8" s="26">
        <v>13</v>
      </c>
      <c r="BF8" s="26">
        <v>9.1999999999999993</v>
      </c>
      <c r="BG8" s="26">
        <v>14.5</v>
      </c>
      <c r="BH8" s="26">
        <v>14.9</v>
      </c>
      <c r="BI8" s="26">
        <v>0</v>
      </c>
      <c r="BJ8" s="26">
        <v>13.1</v>
      </c>
      <c r="BK8" s="26">
        <v>9.1999999999999993</v>
      </c>
      <c r="BL8" s="26">
        <v>14.1</v>
      </c>
      <c r="BM8" s="26">
        <v>14.87</v>
      </c>
      <c r="BN8" s="26">
        <v>0</v>
      </c>
      <c r="BO8" s="28"/>
      <c r="BP8" s="39">
        <f>IF(BB8&gt;0,BB8,"")</f>
        <v>11.3</v>
      </c>
      <c r="BQ8" s="39">
        <f>IF(BC8&gt;0,BC8,"")</f>
        <v>14.35</v>
      </c>
      <c r="BR8" s="11">
        <f>IF(SUM(AZ8:BC8)-BD8&gt;0,SUM(AZ8:BC8)-BD8,"")</f>
        <v>45.45</v>
      </c>
      <c r="BS8" s="11">
        <f>IF(BG8&gt;0,BG8,"")</f>
        <v>14.5</v>
      </c>
      <c r="BT8" s="11">
        <f>IF(BH8&gt;0,BH8,"")</f>
        <v>14.9</v>
      </c>
      <c r="BU8" s="11">
        <f>IF(SUM(BE8:BH8)-BI8&gt;0,SUM(BE8:BH8)-BI8,"")</f>
        <v>51.6</v>
      </c>
      <c r="BV8" s="11">
        <f>IF(BR8="","",MAX(BR8,BU8))</f>
        <v>51.6</v>
      </c>
      <c r="BW8" s="11">
        <f>IF(BL8&gt;0,BL8,"")</f>
        <v>14.1</v>
      </c>
      <c r="BX8" s="11">
        <f>IF(BM8&gt;0,BM8,"")</f>
        <v>14.87</v>
      </c>
      <c r="BY8" s="11">
        <f>IF(SUM(BJ8:BM8)-BN8&gt;0,SUM(BJ8:BM8)-BN8,"")</f>
        <v>51.269999999999996</v>
      </c>
      <c r="BZ8" s="11">
        <f>IF(SUM(BV8,BY8)&gt;0,SUM(BV8,BY8),"")</f>
        <v>102.87</v>
      </c>
      <c r="CA8" s="22">
        <v>14.5</v>
      </c>
      <c r="CB8" s="22">
        <v>9.6</v>
      </c>
      <c r="CC8" s="22">
        <v>13.9</v>
      </c>
      <c r="CD8" s="22">
        <v>15.55</v>
      </c>
      <c r="CE8" s="22">
        <v>0</v>
      </c>
      <c r="CF8" s="22">
        <v>13.9</v>
      </c>
      <c r="CG8" s="22">
        <v>9</v>
      </c>
      <c r="CH8" s="22">
        <v>14.1</v>
      </c>
      <c r="CI8" s="22">
        <v>15.18</v>
      </c>
      <c r="CJ8" s="22">
        <v>0</v>
      </c>
      <c r="CK8" s="22">
        <v>1.4</v>
      </c>
      <c r="CL8" s="22">
        <v>1</v>
      </c>
      <c r="CM8" s="22">
        <v>2</v>
      </c>
      <c r="CN8" s="22">
        <v>1.63</v>
      </c>
      <c r="CO8" s="22">
        <v>0</v>
      </c>
      <c r="CP8" s="27"/>
      <c r="CQ8" s="38">
        <f>IF(CC8&gt;0,CC8,"")</f>
        <v>13.9</v>
      </c>
      <c r="CR8" s="38">
        <f>IF(CD8&gt;0,CD8,"")</f>
        <v>15.55</v>
      </c>
      <c r="CS8" s="40">
        <f>IF(SUM(CA8:CD8)-CE8&gt;0,SUM(CA8:CD8)-CE8,"")</f>
        <v>53.55</v>
      </c>
      <c r="CT8" s="40">
        <f>IF(CH8&gt;0,CH8,"")</f>
        <v>14.1</v>
      </c>
      <c r="CU8" s="40">
        <f>IF(CI8&gt;0,CI8,"")</f>
        <v>15.18</v>
      </c>
      <c r="CV8" s="40">
        <f>IF(SUM(CF8:CI8)-CJ8&gt;0,SUM(CF8:CI8)-CJ8,"")</f>
        <v>52.18</v>
      </c>
      <c r="CW8" s="40">
        <f>IF(CS8="","",MAX(CS8,CV8))</f>
        <v>53.55</v>
      </c>
      <c r="CX8" s="40">
        <f>IF(CM8&gt;0,CM8,"")</f>
        <v>2</v>
      </c>
      <c r="CY8" s="40">
        <f>IF(CN8&gt;0,CN8,"")</f>
        <v>1.63</v>
      </c>
      <c r="CZ8" s="40">
        <f>IF(SUM(CK8:CN8)-CO8&gt;0,SUM(CK8:CN8)-CO8,"")</f>
        <v>6.03</v>
      </c>
      <c r="DA8" s="40">
        <f>IF(SUM(CW8,CZ8)&gt;0,SUM(CW8,CZ8),"")</f>
        <v>59.58</v>
      </c>
      <c r="DB8" s="51">
        <f>IF(MAX(ED8,FL8,GT8,IB8,JJ8,KR8,LZ8,NH8,OP8,PX8,RF8,SN8,TV8,VD8,WWL8)-IF(N8="",0,N8)&gt;0.001,MAX(ED8,FL8,GT8,IB8,JJ8,KR8,LZ8,NH8,OP8,PX8,RF8,SN8,TV8,VD8,WL8)-IF(N8="",0,N8),"")</f>
        <v>1.0799999999999983</v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0.51000000000000512</v>
      </c>
      <c r="DD8" s="17">
        <v>13.4</v>
      </c>
      <c r="DE8" s="17">
        <v>8.6</v>
      </c>
      <c r="DF8" s="17">
        <v>14.5</v>
      </c>
      <c r="DG8" s="17">
        <v>15.28</v>
      </c>
      <c r="DH8" s="17">
        <v>0</v>
      </c>
      <c r="DI8" s="17">
        <v>9.8000000000000007</v>
      </c>
      <c r="DJ8" s="17">
        <v>6.2</v>
      </c>
      <c r="DK8" s="17">
        <v>10.199999999999999</v>
      </c>
      <c r="DL8" s="17">
        <v>10.88</v>
      </c>
      <c r="DM8" s="17">
        <v>0</v>
      </c>
      <c r="DN8" s="17">
        <v>4</v>
      </c>
      <c r="DO8" s="17">
        <v>2.6</v>
      </c>
      <c r="DP8" s="17">
        <v>4.5999999999999996</v>
      </c>
      <c r="DQ8" s="17">
        <v>4.58</v>
      </c>
      <c r="DR8" s="17">
        <v>0</v>
      </c>
      <c r="DS8" s="17"/>
      <c r="DT8" s="17"/>
      <c r="DU8" s="17"/>
      <c r="DV8" s="17"/>
      <c r="DW8" s="17"/>
      <c r="DX8" s="40">
        <f>IF(DF8&gt;0,DF8,"")</f>
        <v>14.5</v>
      </c>
      <c r="DY8" s="40">
        <f>IF(DG8&gt;0,DG8,"")</f>
        <v>15.28</v>
      </c>
      <c r="DZ8" s="40">
        <f>IF(SUM(DD8:DG8)-DH8&gt;0,SUM(DD8:DG8)-DH8,"")</f>
        <v>51.78</v>
      </c>
      <c r="EA8" s="40">
        <f>IF(DK8&gt;0,DK8,"")</f>
        <v>10.199999999999999</v>
      </c>
      <c r="EB8" s="40">
        <f>IF(DL8&gt;0,DL8,"")</f>
        <v>10.88</v>
      </c>
      <c r="EC8" s="40">
        <f>IF(SUM(DI8:DL8)-DM8&gt;0,SUM(DI8:DL8)-DM8,"")</f>
        <v>37.08</v>
      </c>
      <c r="ED8" s="40">
        <f>IF(MAX(DZ8,EC8)&gt;0,MAX(DZ8,EC8),"")</f>
        <v>51.78</v>
      </c>
      <c r="EE8" s="40">
        <f>IF(DP8&gt;0,DP8,"")</f>
        <v>4.5999999999999996</v>
      </c>
      <c r="EF8" s="40">
        <f>IF(DQ8&gt;0,DQ8,"")</f>
        <v>4.58</v>
      </c>
      <c r="EG8" s="40">
        <f>IF(SUM(DN8:DQ8)-DR8&gt;0,SUM(DN8:DQ8)-DR8,"")</f>
        <v>15.78</v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67.56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10.4</v>
      </c>
      <c r="FU8" s="17">
        <v>8.6</v>
      </c>
      <c r="FV8" s="17">
        <v>14.1</v>
      </c>
      <c r="FW8" s="17">
        <v>14.96</v>
      </c>
      <c r="FX8" s="17">
        <v>0</v>
      </c>
      <c r="FY8" s="17">
        <v>12.9</v>
      </c>
      <c r="FZ8" s="17">
        <v>9.1999999999999993</v>
      </c>
      <c r="GA8" s="17">
        <v>13.9</v>
      </c>
      <c r="GB8" s="17">
        <v>15.01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14.1</v>
      </c>
      <c r="GO8" s="40">
        <f>IF(FW8&gt;0,FW8,"")</f>
        <v>14.96</v>
      </c>
      <c r="GP8" s="40">
        <f>IF(SUM(FT8:FW8)-FX8&gt;0,SUM(FT8:FW8)-FX8,"")</f>
        <v>48.06</v>
      </c>
      <c r="GQ8" s="40">
        <f>IF(GA8&gt;0,GA8,"")</f>
        <v>13.9</v>
      </c>
      <c r="GR8" s="40">
        <f>IF(GB8&gt;0,GB8,"")</f>
        <v>15.01</v>
      </c>
      <c r="GS8" s="40">
        <f>IF(SUM(FY8:GB8)-GC8&gt;0,SUM(FY8:GB8)-GC8,"")</f>
        <v>51.01</v>
      </c>
      <c r="GT8" s="40">
        <f>IF(MAX(GP8,GS8)&gt;0,MAX(GP8,GS8),"")</f>
        <v>51.01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51.01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>
        <v>13.6</v>
      </c>
      <c r="IP8" s="17">
        <v>9.6</v>
      </c>
      <c r="IQ8" s="17">
        <v>14.1</v>
      </c>
      <c r="IR8" s="17">
        <v>14.99</v>
      </c>
      <c r="IS8" s="17">
        <v>0</v>
      </c>
      <c r="IT8" s="17"/>
      <c r="IU8" s="17"/>
      <c r="IV8" s="17"/>
      <c r="IW8" s="17"/>
      <c r="IX8" s="17"/>
      <c r="IY8" s="17">
        <v>13.7</v>
      </c>
      <c r="IZ8" s="17">
        <v>9.1</v>
      </c>
      <c r="JA8" s="17">
        <v>14.1</v>
      </c>
      <c r="JB8" s="17">
        <v>14.88</v>
      </c>
      <c r="JC8" s="17">
        <v>0</v>
      </c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>
        <f>IF(IQ8&gt;0,IQ8,"")</f>
        <v>14.1</v>
      </c>
      <c r="JH8" s="40">
        <f>IF(IR8&gt;0,IR8,"")</f>
        <v>14.99</v>
      </c>
      <c r="JI8" s="40">
        <f>IF(SUM(IO8:IR8)-IS8&gt;0,SUM(IO8:IR8)-IS8,"")</f>
        <v>52.29</v>
      </c>
      <c r="JJ8" s="40">
        <f>IF(MAX(JF8,JI8)&gt;0,MAX(JF8,JI8),"")</f>
        <v>52.29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14.1</v>
      </c>
      <c r="JO8" s="40">
        <f>IF(JB8&gt;0,JB8,"")</f>
        <v>14.88</v>
      </c>
      <c r="JP8" s="40">
        <f>IF(SUM(IY8:JB8)-JC8&gt;0,SUM(IY8:JB8)-JC8,"")</f>
        <v>51.78</v>
      </c>
      <c r="JQ8" s="40">
        <f>IF(SUM(JJ8,JM8,JP8)&gt;0,SUM(JJ8,JM8,JP8),"")</f>
        <v>104.07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13.9</v>
      </c>
      <c r="MI8" s="18">
        <v>9.4</v>
      </c>
      <c r="MJ8" s="18">
        <v>14.3</v>
      </c>
      <c r="MK8" s="18">
        <v>15.08</v>
      </c>
      <c r="ML8" s="18">
        <v>0</v>
      </c>
      <c r="MM8" s="18">
        <v>1.2</v>
      </c>
      <c r="MN8" s="18">
        <v>1</v>
      </c>
      <c r="MO8" s="18">
        <v>2</v>
      </c>
      <c r="MP8" s="18">
        <v>1.52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14.3</v>
      </c>
      <c r="NC8" s="11">
        <f>IF(MK8&gt;0,MK8,"")</f>
        <v>15.08</v>
      </c>
      <c r="ND8" s="11">
        <f>IF(SUM(MH8:MK8)-ML8&gt;0,SUM(MH8:MK8)-ML8,"")</f>
        <v>52.68</v>
      </c>
      <c r="NE8" s="11">
        <f>IF(MO8&gt;0,MO8,"")</f>
        <v>2</v>
      </c>
      <c r="NF8" s="11">
        <f>IF(MP8&gt;0,MP8,"")</f>
        <v>1.52</v>
      </c>
      <c r="NG8" s="11">
        <f>IF(SUM(MM8:MP8)-MQ8&gt;0,SUM(MM8:MP8)-MQ8,"")</f>
        <v>5.7200000000000006</v>
      </c>
      <c r="NH8" s="11">
        <f>IF(MAX(ND8,NG8)&gt;0,MAX(ND8,NG8),"")</f>
        <v>52.68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52.68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13.15</v>
      </c>
      <c r="WU8" s="26">
        <f>IF($CP8="P",CB8,(CB8+BA8)/2)</f>
        <v>9.5</v>
      </c>
      <c r="WV8" s="26">
        <f>IF($CP8="P",CC8,(CC8+BB8)/2)</f>
        <v>12.600000000000001</v>
      </c>
      <c r="WW8" s="26">
        <f>IF($CP8="P",CD8,(CD8+BC8)/2)</f>
        <v>14.95</v>
      </c>
      <c r="WX8" s="26">
        <f>IF($CP8="P",CE8,(CE8+BD8)/2)</f>
        <v>0.7</v>
      </c>
      <c r="WY8" s="26">
        <f>IF($CP8="P",CF8,(CF8+BE8)/2)</f>
        <v>13.45</v>
      </c>
      <c r="WZ8" s="26">
        <f>IF($CP8="P",CG8,(CG8+BF8)/2)</f>
        <v>9.1</v>
      </c>
      <c r="XA8" s="26">
        <f>IF($CP8="P",CH8,(CH8+BG8)/2)</f>
        <v>14.3</v>
      </c>
      <c r="XB8" s="26">
        <f>IF($CP8="P",CI8,(CI8+BH8)/2)</f>
        <v>15.04</v>
      </c>
      <c r="XC8" s="26">
        <f>IF($CP8="P",CJ8,(CJ8+BI8)/2)</f>
        <v>0</v>
      </c>
      <c r="XD8" s="26">
        <f>IF($CP8="P",CK8,(CK8+BJ8)/2)</f>
        <v>7.25</v>
      </c>
      <c r="XE8" s="26">
        <f>IF($CP8="P",CL8,(CL8+BK8)/2)</f>
        <v>5.0999999999999996</v>
      </c>
      <c r="XF8" s="26">
        <f>IF($CP8="P",CM8,(CM8+BL8)/2)</f>
        <v>8.0500000000000007</v>
      </c>
      <c r="XG8" s="26">
        <f>IF($CP8="P",CN8,(CN8+BM8)/2)</f>
        <v>8.25</v>
      </c>
      <c r="XH8" s="26">
        <f>IF($CP8="P",CO8,(CO8+BN8)/2)</f>
        <v>0</v>
      </c>
      <c r="XI8" s="28" t="s">
        <v>53</v>
      </c>
      <c r="XJ8" s="11">
        <f>IF(WV8&gt;0,WV8,"")</f>
        <v>12.600000000000001</v>
      </c>
      <c r="XK8" s="11">
        <f>IF(WW8&gt;0,WW8,"")</f>
        <v>14.95</v>
      </c>
      <c r="XL8" s="11">
        <f>IF(SUM(WT8:WW8)-WX8&gt;0,SUM(WT8:WW8)-WX8,"")</f>
        <v>49.5</v>
      </c>
      <c r="XM8" s="11">
        <f>IF(XA8&gt;0,XA8,"")</f>
        <v>14.3</v>
      </c>
      <c r="XN8" s="11">
        <f>IF(XB8&gt;0,XB8,"")</f>
        <v>15.04</v>
      </c>
      <c r="XO8" s="11">
        <f>IF(SUM(WY8:XB8)-XC8&gt;0,SUM(WY8:XB8)-XC8,"")</f>
        <v>51.889999999999993</v>
      </c>
      <c r="XP8" s="11">
        <f>IF(MAX(XL8,XO8)&gt;0,MAX(XL8,XO8),"")</f>
        <v>51.889999999999993</v>
      </c>
      <c r="XQ8" s="11">
        <f>IF(XF8&gt;0,XF8,"")</f>
        <v>8.0500000000000007</v>
      </c>
      <c r="XR8" s="11">
        <f>IF(XG8&gt;0,XG8,"")</f>
        <v>8.25</v>
      </c>
      <c r="XS8" s="11">
        <f>IF(SUM(XD8:XG8)-XH8&gt;0,SUM(XD8:XG8)-XH8,"")</f>
        <v>28.65</v>
      </c>
      <c r="XT8" s="11">
        <f>IF(SUM(XP8,XS8)&gt;0,SUM(XP8,XS8),"")</f>
        <v>80.539999999999992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238.20002382000527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/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51.71</v>
      </c>
      <c r="O9" s="8" t="str">
        <f>IF(N9="","",IF(OR(N9=CS9,N9=CV9),$CA$1,IF(OR(N9=BR9,N9=BU9),$AZ$1,IF(OR(N9=AQ9,N9=AT9),$Y$1,""))))</f>
        <v>2025 Elite Canada</v>
      </c>
      <c r="P9" s="8">
        <f>IF(MAX(AX9,BY9,CZ9)&gt;0,MAX(AX9,BY9,CZ9),0)</f>
        <v>52.09</v>
      </c>
      <c r="Q9" s="8" t="str">
        <f>IF(P9="","",IF(P9=CZ9,$CA$1,IF(P9=BY9,$AZ$1,IF(P9=AX9,$Y$1,""))))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14.1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15.28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World Cup FRA (Oct 5)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15.1</v>
      </c>
      <c r="Z9" s="22">
        <v>9</v>
      </c>
      <c r="AA9" s="22">
        <v>13.9</v>
      </c>
      <c r="AB9" s="22">
        <v>14.86</v>
      </c>
      <c r="AC9" s="22">
        <v>0</v>
      </c>
      <c r="AD9" s="22">
        <v>15</v>
      </c>
      <c r="AE9" s="22">
        <v>8.8000000000000007</v>
      </c>
      <c r="AF9" s="22">
        <v>13.2</v>
      </c>
      <c r="AG9" s="22">
        <v>14.71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7"/>
      <c r="AO9" s="38">
        <f>IF(AA9&gt;0,AA9,"")</f>
        <v>13.9</v>
      </c>
      <c r="AP9" s="38">
        <f>IF(AB9&gt;0,AB9,"")</f>
        <v>14.86</v>
      </c>
      <c r="AQ9" s="40">
        <f>IF(SUM(Y9:AB9)-AC9&gt;0,SUM(Y9:AB9)-AC9,"")</f>
        <v>52.86</v>
      </c>
      <c r="AR9" s="40">
        <f>IF(AF9&gt;0,AF9,"")</f>
        <v>13.2</v>
      </c>
      <c r="AS9" s="40">
        <f>IF(AG9&gt;0,AG9,"")</f>
        <v>14.71</v>
      </c>
      <c r="AT9" s="40">
        <f>IF(SUM(AD9:AG9)-AH9&gt;0,SUM(AD9:AG9)-AH9,"")</f>
        <v>51.71</v>
      </c>
      <c r="AU9" s="40">
        <f>IF(AQ9="","",MAX(AQ9,AT9))</f>
        <v>52.86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52.86</v>
      </c>
      <c r="AZ9" s="26">
        <v>14.6</v>
      </c>
      <c r="BA9" s="26">
        <v>9.3000000000000007</v>
      </c>
      <c r="BB9" s="26">
        <v>13.9</v>
      </c>
      <c r="BC9" s="26">
        <v>14.36</v>
      </c>
      <c r="BD9" s="26">
        <v>0</v>
      </c>
      <c r="BE9" s="26">
        <v>2.7</v>
      </c>
      <c r="BF9" s="26">
        <v>1.7</v>
      </c>
      <c r="BG9" s="26">
        <v>3.5</v>
      </c>
      <c r="BH9" s="26">
        <v>3.13</v>
      </c>
      <c r="BI9" s="26">
        <v>0</v>
      </c>
      <c r="BJ9" s="26">
        <v>1.3</v>
      </c>
      <c r="BK9" s="26">
        <v>0.8</v>
      </c>
      <c r="BL9" s="26">
        <v>2</v>
      </c>
      <c r="BM9" s="26">
        <v>1.62</v>
      </c>
      <c r="BN9" s="26">
        <v>0</v>
      </c>
      <c r="BO9" s="28"/>
      <c r="BP9" s="39">
        <f>IF(BB9&gt;0,BB9,"")</f>
        <v>13.9</v>
      </c>
      <c r="BQ9" s="39">
        <f>IF(BC9&gt;0,BC9,"")</f>
        <v>14.36</v>
      </c>
      <c r="BR9" s="11">
        <f>IF(SUM(AZ9:BC9)-BD9&gt;0,SUM(AZ9:BC9)-BD9,"")</f>
        <v>52.16</v>
      </c>
      <c r="BS9" s="11">
        <f>IF(BG9&gt;0,BG9,"")</f>
        <v>3.5</v>
      </c>
      <c r="BT9" s="11">
        <f>IF(BH9&gt;0,BH9,"")</f>
        <v>3.13</v>
      </c>
      <c r="BU9" s="11">
        <f>IF(SUM(BE9:BH9)-BI9&gt;0,SUM(BE9:BH9)-BI9,"")</f>
        <v>11.030000000000001</v>
      </c>
      <c r="BV9" s="11">
        <f>IF(BR9="","",MAX(BR9,BU9))</f>
        <v>52.16</v>
      </c>
      <c r="BW9" s="11">
        <f>IF(BL9&gt;0,BL9,"")</f>
        <v>2</v>
      </c>
      <c r="BX9" s="11">
        <f>IF(BM9&gt;0,BM9,"")</f>
        <v>1.62</v>
      </c>
      <c r="BY9" s="11">
        <f>IF(SUM(BJ9:BM9)-BN9&gt;0,SUM(BJ9:BM9)-BN9,"")</f>
        <v>5.72</v>
      </c>
      <c r="BZ9" s="11">
        <f>IF(SUM(BV9,BY9)&gt;0,SUM(BV9,BY9),"")</f>
        <v>57.879999999999995</v>
      </c>
      <c r="CA9" s="22">
        <v>4.0999999999999996</v>
      </c>
      <c r="CB9" s="22">
        <v>2.7</v>
      </c>
      <c r="CC9" s="22">
        <v>5</v>
      </c>
      <c r="CD9" s="22">
        <v>4.7300000000000004</v>
      </c>
      <c r="CE9" s="22">
        <v>0</v>
      </c>
      <c r="CF9" s="22">
        <v>13.3</v>
      </c>
      <c r="CG9" s="22">
        <v>9.1</v>
      </c>
      <c r="CH9" s="22">
        <v>14.1</v>
      </c>
      <c r="CI9" s="22">
        <v>14.1</v>
      </c>
      <c r="CJ9" s="22">
        <v>0</v>
      </c>
      <c r="CK9" s="22">
        <v>13.5</v>
      </c>
      <c r="CL9" s="22">
        <v>9.6</v>
      </c>
      <c r="CM9" s="22">
        <v>14.1</v>
      </c>
      <c r="CN9" s="22">
        <v>14.89</v>
      </c>
      <c r="CO9" s="22">
        <v>0</v>
      </c>
      <c r="CP9" s="27"/>
      <c r="CQ9" s="38">
        <f>IF(CC9&gt;0,CC9,"")</f>
        <v>5</v>
      </c>
      <c r="CR9" s="38">
        <f>IF(CD9&gt;0,CD9,"")</f>
        <v>4.7300000000000004</v>
      </c>
      <c r="CS9" s="40">
        <f>IF(SUM(CA9:CD9)-CE9&gt;0,SUM(CA9:CD9)-CE9,"")</f>
        <v>16.53</v>
      </c>
      <c r="CT9" s="40">
        <f>IF(CH9&gt;0,CH9,"")</f>
        <v>14.1</v>
      </c>
      <c r="CU9" s="40">
        <f>IF(CI9&gt;0,CI9,"")</f>
        <v>14.1</v>
      </c>
      <c r="CV9" s="40">
        <f>IF(SUM(CF9:CI9)-CJ9&gt;0,SUM(CF9:CI9)-CJ9,"")</f>
        <v>50.6</v>
      </c>
      <c r="CW9" s="40">
        <f>IF(CS9="","",MAX(CS9,CV9))</f>
        <v>50.6</v>
      </c>
      <c r="CX9" s="40">
        <f>IF(CM9&gt;0,CM9,"")</f>
        <v>14.1</v>
      </c>
      <c r="CY9" s="40">
        <f>IF(CN9&gt;0,CN9,"")</f>
        <v>14.89</v>
      </c>
      <c r="CZ9" s="40">
        <f>IF(SUM(CK9:CN9)-CO9&gt;0,SUM(CK9:CN9)-CO9,"")</f>
        <v>52.09</v>
      </c>
      <c r="DA9" s="40">
        <f>IF(SUM(CW9,CZ9)&gt;0,SUM(CW9,CZ9),"")</f>
        <v>102.69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>
        <v>12.8</v>
      </c>
      <c r="JS9" s="18">
        <v>9.5</v>
      </c>
      <c r="JT9" s="18">
        <v>14.1</v>
      </c>
      <c r="JU9" s="18">
        <v>14.6</v>
      </c>
      <c r="JV9" s="18">
        <v>0</v>
      </c>
      <c r="JW9" s="18">
        <v>2.8</v>
      </c>
      <c r="JX9" s="18">
        <v>1.5</v>
      </c>
      <c r="JY9" s="18">
        <v>3.5</v>
      </c>
      <c r="JZ9" s="18">
        <v>3.14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14.1</v>
      </c>
      <c r="KM9" s="11">
        <f>IF(JU9&gt;0,JU9,"")</f>
        <v>14.6</v>
      </c>
      <c r="KN9" s="11">
        <f>IF(SUM(JR9:JU9)-JV9&gt;0,SUM(JR9:JU9)-JV9,"")</f>
        <v>51</v>
      </c>
      <c r="KO9" s="11">
        <f>IF(JY9&gt;0,JY9,"")</f>
        <v>3.5</v>
      </c>
      <c r="KP9" s="11">
        <f>IF(JZ9&gt;0,JZ9,"")</f>
        <v>3.14</v>
      </c>
      <c r="KQ9" s="11">
        <f>IF(SUM(JW9:JZ9)-KA9&gt;0,SUM(JW9:JZ9)-KA9,"")</f>
        <v>10.94</v>
      </c>
      <c r="KR9" s="11">
        <f>IF(MAX(KN9,KQ9)&gt;0,MAX(KN9,KQ9),"")</f>
        <v>51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51</v>
      </c>
      <c r="KZ9" s="17">
        <v>12.8</v>
      </c>
      <c r="LA9" s="17">
        <v>9.1</v>
      </c>
      <c r="LB9" s="17">
        <v>13.2</v>
      </c>
      <c r="LC9" s="17">
        <v>15.28</v>
      </c>
      <c r="LD9" s="17">
        <v>0</v>
      </c>
      <c r="LE9" s="17">
        <v>11</v>
      </c>
      <c r="LF9" s="17">
        <v>6.8</v>
      </c>
      <c r="LG9" s="17">
        <v>10.6</v>
      </c>
      <c r="LH9" s="17">
        <v>12.05</v>
      </c>
      <c r="LI9" s="17">
        <v>0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>
        <f>IF(LB9&gt;0,LB9,"")</f>
        <v>13.2</v>
      </c>
      <c r="LU9" s="40">
        <f>IF(LC9&gt;0,LC9,"")</f>
        <v>15.28</v>
      </c>
      <c r="LV9" s="40">
        <f>IF(SUM(KZ9:LC9)-LD9&gt;0,SUM(KZ9:LC9)-LD9,"")</f>
        <v>50.379999999999995</v>
      </c>
      <c r="LW9" s="40">
        <f>IF(LG9&gt;0,LG9,"")</f>
        <v>10.6</v>
      </c>
      <c r="LX9" s="40">
        <f>IF(LH9&gt;0,LH9,"")</f>
        <v>12.05</v>
      </c>
      <c r="LY9" s="40">
        <f>IF(SUM(LE9:LH9)-LI9&gt;0,SUM(LE9:LH9)-LI9,"")</f>
        <v>40.450000000000003</v>
      </c>
      <c r="LZ9" s="40">
        <f>IF(MAX(LV9,LY9)&gt;0,MAX(LV9,LY9),"")</f>
        <v>50.379999999999995</v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>
        <f>IF(SUM(LZ9,MC9,MF9)&gt;0,SUM(LZ9,MC9,MF9),"")</f>
        <v>50.379999999999995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9.35</v>
      </c>
      <c r="WU9" s="26">
        <f>IF($CP9="P",CB9,(CB9+BA9)/2)</f>
        <v>6</v>
      </c>
      <c r="WV9" s="26">
        <f>IF($CP9="P",CC9,(CC9+BB9)/2)</f>
        <v>9.4499999999999993</v>
      </c>
      <c r="WW9" s="26">
        <f>IF($CP9="P",CD9,(CD9+BC9)/2)</f>
        <v>9.5449999999999999</v>
      </c>
      <c r="WX9" s="26">
        <f>IF($CP9="P",CE9,(CE9+BD9)/2)</f>
        <v>0</v>
      </c>
      <c r="WY9" s="26">
        <f>IF($CP9="P",CF9,(CF9+BE9)/2)</f>
        <v>8</v>
      </c>
      <c r="WZ9" s="26">
        <f>IF($CP9="P",CG9,(CG9+BF9)/2)</f>
        <v>5.3999999999999995</v>
      </c>
      <c r="XA9" s="26">
        <f>IF($CP9="P",CH9,(CH9+BG9)/2)</f>
        <v>8.8000000000000007</v>
      </c>
      <c r="XB9" s="26">
        <f>IF($CP9="P",CI9,(CI9+BH9)/2)</f>
        <v>8.6150000000000002</v>
      </c>
      <c r="XC9" s="26">
        <f>IF($CP9="P",CJ9,(CJ9+BI9)/2)</f>
        <v>0</v>
      </c>
      <c r="XD9" s="26">
        <f>IF($CP9="P",CK9,(CK9+BJ9)/2)</f>
        <v>7.4</v>
      </c>
      <c r="XE9" s="26">
        <f>IF($CP9="P",CL9,(CL9+BK9)/2)</f>
        <v>5.2</v>
      </c>
      <c r="XF9" s="26">
        <f>IF($CP9="P",CM9,(CM9+BL9)/2)</f>
        <v>8.0500000000000007</v>
      </c>
      <c r="XG9" s="26">
        <f>IF($CP9="P",CN9,(CN9+BM9)/2)</f>
        <v>8.2550000000000008</v>
      </c>
      <c r="XH9" s="26">
        <f>IF($CP9="P",CO9,(CO9+BN9)/2)</f>
        <v>0</v>
      </c>
      <c r="XI9" s="28" t="s">
        <v>53</v>
      </c>
      <c r="XJ9" s="11">
        <f>IF(WV9&gt;0,WV9,"")</f>
        <v>9.4499999999999993</v>
      </c>
      <c r="XK9" s="11">
        <f>IF(WW9&gt;0,WW9,"")</f>
        <v>9.5449999999999999</v>
      </c>
      <c r="XL9" s="11">
        <f>IF(SUM(WT9:WW9)-WX9&gt;0,SUM(WT9:WW9)-WX9,"")</f>
        <v>34.344999999999999</v>
      </c>
      <c r="XM9" s="11">
        <f>IF(XA9&gt;0,XA9,"")</f>
        <v>8.8000000000000007</v>
      </c>
      <c r="XN9" s="11">
        <f>IF(XB9&gt;0,XB9,"")</f>
        <v>8.6150000000000002</v>
      </c>
      <c r="XO9" s="11">
        <f>IF(SUM(WY9:XB9)-XC9&gt;0,SUM(WY9:XB9)-XC9,"")</f>
        <v>30.814999999999998</v>
      </c>
      <c r="XP9" s="11">
        <f>IF(MAX(XL9,XO9)&gt;0,MAX(XL9,XO9),"")</f>
        <v>34.344999999999999</v>
      </c>
      <c r="XQ9" s="11">
        <f>IF(XF9&gt;0,XF9,"")</f>
        <v>8.0500000000000007</v>
      </c>
      <c r="XR9" s="11">
        <f>IF(XG9&gt;0,XG9,"")</f>
        <v>8.2550000000000008</v>
      </c>
      <c r="XS9" s="11">
        <f>IF(SUM(XD9:XG9)-XH9&gt;0,SUM(XD9:XG9)-XH9,"")</f>
        <v>28.905000000000001</v>
      </c>
      <c r="XT9" s="11">
        <f>IF(SUM(XP9,XS9)&gt;0,SUM(XP9,XS9),"")</f>
        <v>63.25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177</v>
      </c>
      <c r="C10" s="4" t="s">
        <v>7</v>
      </c>
      <c r="D10" s="4">
        <v>2007</v>
      </c>
      <c r="E10" s="9">
        <f>SUM(J10:V10)+SUM(J10:T10)*0.0000001+SUM(J10)*0.0000000000001</f>
        <v>236.16002361100519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52.15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51.820000000000007</v>
      </c>
      <c r="M10" s="8" t="str">
        <f>IF(L10="","",IF(OR(L10=CS10,L10=CV10),$CA$1,IF(OR(L10=BR10,L10=BU10),$AZ$1,IF(OR(L10=AQ10,L10=AT10),$Y$1,""))))</f>
        <v>2025 3rd Domestic Trial</v>
      </c>
      <c r="N10" s="8">
        <f>IF(COUNT(AQ10,AT10,BR10,BU10,CS10,CV10)&gt;2,LARGE((AQ10,AT10,BR10,BU10,CS10,CV10),3),0)</f>
        <v>51.489999999999995</v>
      </c>
      <c r="O10" s="8" t="str">
        <f>IF(N10="","",IF(OR(N10=CS10,N10=CV10),$CA$1,IF(OR(N10=BR10,N10=BU10),$AZ$1,IF(OR(N10=AQ10,N10=AT10),$Y$1,""))))</f>
        <v>2025 Elite Canada</v>
      </c>
      <c r="P10" s="8">
        <f>IF(MAX(AX10,BY10,CZ10)&gt;0,MAX(AX10,BY10,CZ10),0)</f>
        <v>51.86999999999999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3rd Domestic Trial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14.48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Junior Pan Am Games (Aug 12)</v>
      </c>
      <c r="V10" s="8">
        <f>IF(MAX(DB10,DC10)&gt;0,MAX(DB10,DC10),"")</f>
        <v>5.0000000000004263E-2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World Cup POR (July 6)</v>
      </c>
      <c r="Y10" s="22">
        <v>13.5</v>
      </c>
      <c r="Z10" s="22">
        <v>9.1</v>
      </c>
      <c r="AA10" s="22">
        <v>12.4</v>
      </c>
      <c r="AB10" s="22">
        <v>14.35</v>
      </c>
      <c r="AC10" s="22">
        <v>0.3</v>
      </c>
      <c r="AD10" s="22">
        <v>14.8</v>
      </c>
      <c r="AE10" s="22">
        <v>9.1999999999999993</v>
      </c>
      <c r="AF10" s="22">
        <v>13.4</v>
      </c>
      <c r="AG10" s="22">
        <v>14.09</v>
      </c>
      <c r="AH10" s="22">
        <v>0</v>
      </c>
      <c r="AI10" s="22">
        <v>13.7</v>
      </c>
      <c r="AJ10" s="22">
        <v>9.1999999999999993</v>
      </c>
      <c r="AK10" s="22">
        <v>14.3</v>
      </c>
      <c r="AL10" s="22">
        <v>14.26</v>
      </c>
      <c r="AM10" s="22">
        <v>0</v>
      </c>
      <c r="AN10" s="27"/>
      <c r="AO10" s="38">
        <f>IF(AA10&gt;0,AA10,"")</f>
        <v>12.4</v>
      </c>
      <c r="AP10" s="38">
        <f>IF(AB10&gt;0,AB10,"")</f>
        <v>14.35</v>
      </c>
      <c r="AQ10" s="40">
        <f>IF(SUM(Y10:AB10)-AC10&gt;0,SUM(Y10:AB10)-AC10,"")</f>
        <v>49.050000000000004</v>
      </c>
      <c r="AR10" s="40">
        <f>IF(AF10&gt;0,AF10,"")</f>
        <v>13.4</v>
      </c>
      <c r="AS10" s="40">
        <f>IF(AG10&gt;0,AG10,"")</f>
        <v>14.09</v>
      </c>
      <c r="AT10" s="40">
        <f>IF(SUM(AD10:AG10)-AH10&gt;0,SUM(AD10:AG10)-AH10,"")</f>
        <v>51.489999999999995</v>
      </c>
      <c r="AU10" s="40">
        <f>IF(AQ10="","",MAX(AQ10,AT10))</f>
        <v>51.489999999999995</v>
      </c>
      <c r="AV10" s="40">
        <f>IF(AK10&gt;0,AK10,"")</f>
        <v>14.3</v>
      </c>
      <c r="AW10" s="40">
        <f>IF(AL10&gt;0,AL10,"")</f>
        <v>14.26</v>
      </c>
      <c r="AX10" s="40">
        <f>IF(SUM(AI10:AL10)-AM10&gt;0,SUM(AI10:AL10)-AM10,"")</f>
        <v>51.46</v>
      </c>
      <c r="AY10" s="40">
        <f>IF(SUM(AU10,AX10)&gt;0,SUM(AU10,AX10),"")</f>
        <v>102.94999999999999</v>
      </c>
      <c r="AZ10" s="26">
        <v>14.1</v>
      </c>
      <c r="BA10" s="26">
        <v>9.6999999999999993</v>
      </c>
      <c r="BB10" s="26">
        <v>10.8</v>
      </c>
      <c r="BC10" s="26">
        <v>14.25</v>
      </c>
      <c r="BD10" s="26">
        <v>1.9</v>
      </c>
      <c r="BE10" s="26">
        <v>14.6</v>
      </c>
      <c r="BF10" s="26">
        <v>9.1</v>
      </c>
      <c r="BG10" s="26">
        <v>14.3</v>
      </c>
      <c r="BH10" s="26">
        <v>14.15</v>
      </c>
      <c r="BI10" s="26">
        <v>0</v>
      </c>
      <c r="BJ10" s="26">
        <v>13.7</v>
      </c>
      <c r="BK10" s="26">
        <v>9.6</v>
      </c>
      <c r="BL10" s="26">
        <v>14.3</v>
      </c>
      <c r="BM10" s="26">
        <v>14.27</v>
      </c>
      <c r="BN10" s="26">
        <v>0</v>
      </c>
      <c r="BO10" s="28"/>
      <c r="BP10" s="39">
        <f>IF(BB10&gt;0,BB10,"")</f>
        <v>10.8</v>
      </c>
      <c r="BQ10" s="39">
        <f>IF(BC10&gt;0,BC10,"")</f>
        <v>14.25</v>
      </c>
      <c r="BR10" s="11">
        <f>IF(SUM(AZ10:BC10)-BD10&gt;0,SUM(AZ10:BC10)-BD10,"")</f>
        <v>46.949999999999996</v>
      </c>
      <c r="BS10" s="11">
        <f>IF(BG10&gt;0,BG10,"")</f>
        <v>14.3</v>
      </c>
      <c r="BT10" s="11">
        <f>IF(BH10&gt;0,BH10,"")</f>
        <v>14.15</v>
      </c>
      <c r="BU10" s="11">
        <f>IF(SUM(BE10:BH10)-BI10&gt;0,SUM(BE10:BH10)-BI10,"")</f>
        <v>52.15</v>
      </c>
      <c r="BV10" s="11">
        <f>IF(BR10="","",MAX(BR10,BU10))</f>
        <v>52.15</v>
      </c>
      <c r="BW10" s="11">
        <f>IF(BL10&gt;0,BL10,"")</f>
        <v>14.3</v>
      </c>
      <c r="BX10" s="11">
        <f>IF(BM10&gt;0,BM10,"")</f>
        <v>14.27</v>
      </c>
      <c r="BY10" s="11">
        <f>IF(SUM(BJ10:BM10)-BN10&gt;0,SUM(BJ10:BM10)-BN10,"")</f>
        <v>51.86999999999999</v>
      </c>
      <c r="BZ10" s="11">
        <f>IF(SUM(BV10,BY10)&gt;0,SUM(BV10,BY10),"")</f>
        <v>104.01999999999998</v>
      </c>
      <c r="CA10" s="22">
        <v>13.8</v>
      </c>
      <c r="CB10" s="22">
        <v>9.3999999999999986</v>
      </c>
      <c r="CC10" s="22">
        <v>11.600000000000001</v>
      </c>
      <c r="CD10" s="22">
        <v>14.3</v>
      </c>
      <c r="CE10" s="22">
        <v>1.0999999999999999</v>
      </c>
      <c r="CF10" s="22">
        <v>14.7</v>
      </c>
      <c r="CG10" s="22">
        <v>9.1499999999999986</v>
      </c>
      <c r="CH10" s="22">
        <v>13.850000000000001</v>
      </c>
      <c r="CI10" s="22">
        <v>14.120000000000001</v>
      </c>
      <c r="CJ10" s="22">
        <v>0</v>
      </c>
      <c r="CK10" s="22">
        <v>13.7</v>
      </c>
      <c r="CL10" s="22">
        <v>9.3999999999999986</v>
      </c>
      <c r="CM10" s="22">
        <v>14.3</v>
      </c>
      <c r="CN10" s="22">
        <v>14.265000000000001</v>
      </c>
      <c r="CO10" s="22">
        <v>0</v>
      </c>
      <c r="CP10" s="27" t="s">
        <v>53</v>
      </c>
      <c r="CQ10" s="38">
        <f>IF(CC10&gt;0,CC10,"")</f>
        <v>11.600000000000001</v>
      </c>
      <c r="CR10" s="38">
        <f>IF(CD10&gt;0,CD10,"")</f>
        <v>14.3</v>
      </c>
      <c r="CS10" s="40">
        <f>IF(SUM(CA10:CD10)-CE10&gt;0,SUM(CA10:CD10)-CE10,"")</f>
        <v>47.999999999999993</v>
      </c>
      <c r="CT10" s="40">
        <f>IF(CH10&gt;0,CH10,"")</f>
        <v>13.850000000000001</v>
      </c>
      <c r="CU10" s="40">
        <f>IF(CI10&gt;0,CI10,"")</f>
        <v>14.120000000000001</v>
      </c>
      <c r="CV10" s="40">
        <f>IF(SUM(CF10:CI10)-CJ10&gt;0,SUM(CF10:CI10)-CJ10,"")</f>
        <v>51.820000000000007</v>
      </c>
      <c r="CW10" s="40">
        <f>IF(CS10="","",MAX(CS10,CV10))</f>
        <v>51.820000000000007</v>
      </c>
      <c r="CX10" s="40">
        <f>IF(CM10&gt;0,CM10,"")</f>
        <v>14.3</v>
      </c>
      <c r="CY10" s="40">
        <f>IF(CN10&gt;0,CN10,"")</f>
        <v>14.265000000000001</v>
      </c>
      <c r="CZ10" s="40">
        <f>IF(SUM(CK10:CN10)-CO10&gt;0,SUM(CK10:CN10)-CO10,"")</f>
        <v>51.664999999999999</v>
      </c>
      <c r="DA10" s="40">
        <f>IF(SUM(CW10,CZ10)&gt;0,SUM(CW10,CZ10),"")</f>
        <v>103.48500000000001</v>
      </c>
      <c r="DB10" s="51">
        <f>IF(MAX(ED10,FL10,GT10,IB10,JJ10,KR10,LZ10,NH10,OP10,PX10,RF10,SN10,TV10,VD10,WWL10)-IF(N10="",0,N10)&gt;0.001,MAX(ED10,FL10,GT10,IB10,JJ10,KR10,LZ10,NH10,OP10,PX10,RF10,SN10,TV10,VD10,WL10)-IF(N10="",0,N10),"")</f>
        <v>5.0000000000004263E-2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13.5</v>
      </c>
      <c r="FU10" s="17">
        <v>9.3000000000000007</v>
      </c>
      <c r="FV10" s="17">
        <v>14.3</v>
      </c>
      <c r="FW10" s="17">
        <v>14.44</v>
      </c>
      <c r="FX10" s="17">
        <v>0</v>
      </c>
      <c r="FY10" s="17">
        <v>13.3</v>
      </c>
      <c r="FZ10" s="17">
        <v>9.3000000000000007</v>
      </c>
      <c r="GA10" s="17">
        <v>14.3</v>
      </c>
      <c r="GB10" s="17">
        <v>14.25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14.3</v>
      </c>
      <c r="GO10" s="40">
        <f>IF(FW10&gt;0,FW10,"")</f>
        <v>14.44</v>
      </c>
      <c r="GP10" s="40">
        <f>IF(SUM(FT10:FW10)-FX10&gt;0,SUM(FT10:FW10)-FX10,"")</f>
        <v>51.54</v>
      </c>
      <c r="GQ10" s="40">
        <f>IF(GA10&gt;0,GA10,"")</f>
        <v>14.3</v>
      </c>
      <c r="GR10" s="40">
        <f>IF(GB10&gt;0,GB10,"")</f>
        <v>14.25</v>
      </c>
      <c r="GS10" s="40">
        <f>IF(SUM(FY10:GB10)-GC10&gt;0,SUM(FY10:GB10)-GC10,"")</f>
        <v>51.150000000000006</v>
      </c>
      <c r="GT10" s="40">
        <f>IF(MAX(GP10,GS10)&gt;0,MAX(GP10,GS10),"")</f>
        <v>51.54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51.54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14</v>
      </c>
      <c r="IP10" s="17">
        <v>9.6</v>
      </c>
      <c r="IQ10" s="17">
        <v>13.4</v>
      </c>
      <c r="IR10" s="17">
        <v>14.48</v>
      </c>
      <c r="IS10" s="17">
        <v>0</v>
      </c>
      <c r="IT10" s="17"/>
      <c r="IU10" s="17"/>
      <c r="IV10" s="17"/>
      <c r="IW10" s="17"/>
      <c r="IX10" s="17"/>
      <c r="IY10" s="17">
        <v>13.5</v>
      </c>
      <c r="IZ10" s="17">
        <v>9.3000000000000007</v>
      </c>
      <c r="JA10" s="17">
        <v>14.3</v>
      </c>
      <c r="JB10" s="17">
        <v>14.37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13.4</v>
      </c>
      <c r="JH10" s="40">
        <f>IF(IR10&gt;0,IR10,"")</f>
        <v>14.48</v>
      </c>
      <c r="JI10" s="40">
        <f>IF(SUM(IO10:IR10)-IS10&gt;0,SUM(IO10:IR10)-IS10,"")</f>
        <v>51.480000000000004</v>
      </c>
      <c r="JJ10" s="40">
        <f>IF(MAX(JF10,JI10)&gt;0,MAX(JF10,JI10),"")</f>
        <v>51.480000000000004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14.3</v>
      </c>
      <c r="JO10" s="40">
        <f>IF(JB10&gt;0,JB10,"")</f>
        <v>14.37</v>
      </c>
      <c r="JP10" s="40">
        <f>IF(SUM(IY10:JB10)-JC10&gt;0,SUM(IY10:JB10)-JC10,"")</f>
        <v>51.47</v>
      </c>
      <c r="JQ10" s="40">
        <f>IF(SUM(JJ10,JM10,JP10)&gt;0,SUM(JJ10,JM10,JP10),"")</f>
        <v>102.95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13.8</v>
      </c>
      <c r="WU10" s="26">
        <f>IF($CP10="P",CB10,(CB10+BA10)/2)</f>
        <v>9.3999999999999986</v>
      </c>
      <c r="WV10" s="26">
        <f>IF($CP10="P",CC10,(CC10+BB10)/2)</f>
        <v>11.600000000000001</v>
      </c>
      <c r="WW10" s="26">
        <f>IF($CP10="P",CD10,(CD10+BC10)/2)</f>
        <v>14.3</v>
      </c>
      <c r="WX10" s="26">
        <f>IF($CP10="P",CE10,(CE10+BD10)/2)</f>
        <v>1.0999999999999999</v>
      </c>
      <c r="WY10" s="26">
        <f>IF($CP10="P",CF10,(CF10+BE10)/2)</f>
        <v>14.7</v>
      </c>
      <c r="WZ10" s="26">
        <f>IF($CP10="P",CG10,(CG10+BF10)/2)</f>
        <v>9.1499999999999986</v>
      </c>
      <c r="XA10" s="26">
        <f>IF($CP10="P",CH10,(CH10+BG10)/2)</f>
        <v>13.850000000000001</v>
      </c>
      <c r="XB10" s="26">
        <f>IF($CP10="P",CI10,(CI10+BH10)/2)</f>
        <v>14.120000000000001</v>
      </c>
      <c r="XC10" s="26">
        <f>IF($CP10="P",CJ10,(CJ10+BI10)/2)</f>
        <v>0</v>
      </c>
      <c r="XD10" s="26">
        <f>IF($CP10="P",CK10,(CK10+BJ10)/2)</f>
        <v>13.7</v>
      </c>
      <c r="XE10" s="26">
        <f>IF($CP10="P",CL10,(CL10+BK10)/2)</f>
        <v>9.3999999999999986</v>
      </c>
      <c r="XF10" s="26">
        <f>IF($CP10="P",CM10,(CM10+BL10)/2)</f>
        <v>14.3</v>
      </c>
      <c r="XG10" s="26">
        <f>IF($CP10="P",CN10,(CN10+BM10)/2)</f>
        <v>14.265000000000001</v>
      </c>
      <c r="XH10" s="26">
        <f>IF($CP10="P",CO10,(CO10+BN10)/2)</f>
        <v>0</v>
      </c>
      <c r="XI10" s="28" t="s">
        <v>53</v>
      </c>
      <c r="XJ10" s="11">
        <f>IF(WV10&gt;0,WV10,"")</f>
        <v>11.600000000000001</v>
      </c>
      <c r="XK10" s="11">
        <f>IF(WW10&gt;0,WW10,"")</f>
        <v>14.3</v>
      </c>
      <c r="XL10" s="11">
        <f>IF(SUM(WT10:WW10)-WX10&gt;0,SUM(WT10:WW10)-WX10,"")</f>
        <v>47.999999999999993</v>
      </c>
      <c r="XM10" s="11">
        <f>IF(XA10&gt;0,XA10,"")</f>
        <v>13.850000000000001</v>
      </c>
      <c r="XN10" s="11">
        <f>IF(XB10&gt;0,XB10,"")</f>
        <v>14.120000000000001</v>
      </c>
      <c r="XO10" s="11">
        <f>IF(SUM(WY10:XB10)-XC10&gt;0,SUM(WY10:XB10)-XC10,"")</f>
        <v>51.820000000000007</v>
      </c>
      <c r="XP10" s="11">
        <f>IF(MAX(XL10,XO10)&gt;0,MAX(XL10,XO10),"")</f>
        <v>51.820000000000007</v>
      </c>
      <c r="XQ10" s="11">
        <f>IF(XF10&gt;0,XF10,"")</f>
        <v>14.3</v>
      </c>
      <c r="XR10" s="11">
        <f>IF(XG10&gt;0,XG10,"")</f>
        <v>14.265000000000001</v>
      </c>
      <c r="XS10" s="11">
        <f>IF(SUM(XD10:XG10)-XH10&gt;0,SUM(XD10:XG10)-XH10,"")</f>
        <v>51.664999999999999</v>
      </c>
      <c r="XT10" s="11">
        <f>IF(SUM(XP10,XS10)&gt;0,SUM(XP10,XS10),"")</f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87</v>
      </c>
      <c r="C11" s="4" t="s">
        <v>5</v>
      </c>
      <c r="D11" s="4">
        <v>1999</v>
      </c>
      <c r="E11" s="9">
        <f>SUM(J11:V11)+SUM(J11:T11)*0.0000001+SUM(J11)*0.0000000000001</f>
        <v>234.67002339850521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National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/>
      </c>
      <c r="J11" s="8">
        <f>IF(COUNT(AQ11,AT11,BR11,BU11,CS11,CV11)&gt;0,LARGE((AQ11,AT11,BR11,BU11,CS11,CV11),1),0)</f>
        <v>52.379999999999995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51.69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51.25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50.489999999999995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14.574999999999999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Pan Am Championships (May 18)</v>
      </c>
      <c r="V11" s="8">
        <f>IF(MAX(DB11,DC11)&gt;0,MAX(DB11,DC11),"")</f>
        <v>0.68500000000000227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Pan Am Championships (May 18)</v>
      </c>
      <c r="Y11" s="22">
        <v>11.5</v>
      </c>
      <c r="Z11" s="22">
        <v>7.3</v>
      </c>
      <c r="AA11" s="22">
        <v>10</v>
      </c>
      <c r="AB11" s="22">
        <v>10.98</v>
      </c>
      <c r="AC11" s="22">
        <v>0</v>
      </c>
      <c r="AD11" s="22">
        <v>14.9</v>
      </c>
      <c r="AE11" s="22">
        <v>9.4</v>
      </c>
      <c r="AF11" s="22">
        <v>13.6</v>
      </c>
      <c r="AG11" s="22">
        <v>13.79</v>
      </c>
      <c r="AH11" s="22">
        <v>0</v>
      </c>
      <c r="AI11" s="22">
        <v>13.6</v>
      </c>
      <c r="AJ11" s="22">
        <v>9.6999999999999993</v>
      </c>
      <c r="AK11" s="22">
        <v>13.6</v>
      </c>
      <c r="AL11" s="22">
        <v>13.59</v>
      </c>
      <c r="AM11" s="22">
        <v>0</v>
      </c>
      <c r="AN11" s="27"/>
      <c r="AO11" s="38">
        <f>IF(AA11&gt;0,AA11,"")</f>
        <v>10</v>
      </c>
      <c r="AP11" s="38">
        <f>IF(AB11&gt;0,AB11,"")</f>
        <v>10.98</v>
      </c>
      <c r="AQ11" s="40">
        <f>IF(SUM(Y11:AB11)-AC11&gt;0,SUM(Y11:AB11)-AC11,"")</f>
        <v>39.78</v>
      </c>
      <c r="AR11" s="40">
        <f>IF(AF11&gt;0,AF11,"")</f>
        <v>13.6</v>
      </c>
      <c r="AS11" s="40">
        <f>IF(AG11&gt;0,AG11,"")</f>
        <v>13.79</v>
      </c>
      <c r="AT11" s="40">
        <f>IF(SUM(AD11:AG11)-AH11&gt;0,SUM(AD11:AG11)-AH11,"")</f>
        <v>51.69</v>
      </c>
      <c r="AU11" s="40">
        <f>IF(AQ11="","",MAX(AQ11,AT11))</f>
        <v>51.69</v>
      </c>
      <c r="AV11" s="40">
        <f>IF(AK11&gt;0,AK11,"")</f>
        <v>13.6</v>
      </c>
      <c r="AW11" s="40">
        <f>IF(AL11&gt;0,AL11,"")</f>
        <v>13.59</v>
      </c>
      <c r="AX11" s="40">
        <f>IF(SUM(AI11:AL11)-AM11&gt;0,SUM(AI11:AL11)-AM11,"")</f>
        <v>50.489999999999995</v>
      </c>
      <c r="AY11" s="40">
        <f>IF(SUM(AU11,AX11)&gt;0,SUM(AU11,AX11),"")</f>
        <v>102.17999999999999</v>
      </c>
      <c r="AZ11" s="26">
        <v>15.3</v>
      </c>
      <c r="BA11" s="26">
        <v>9.5</v>
      </c>
      <c r="BB11" s="26">
        <v>13.6</v>
      </c>
      <c r="BC11" s="26">
        <v>13.98</v>
      </c>
      <c r="BD11" s="26">
        <v>0</v>
      </c>
      <c r="BE11" s="26">
        <v>14.3</v>
      </c>
      <c r="BF11" s="26">
        <v>8.6999999999999993</v>
      </c>
      <c r="BG11" s="26">
        <v>13.6</v>
      </c>
      <c r="BH11" s="26">
        <v>14.21</v>
      </c>
      <c r="BI11" s="26">
        <v>0</v>
      </c>
      <c r="BJ11" s="26">
        <v>14</v>
      </c>
      <c r="BK11" s="26">
        <v>8.9</v>
      </c>
      <c r="BL11" s="26">
        <v>13.6</v>
      </c>
      <c r="BM11" s="26">
        <v>13.78</v>
      </c>
      <c r="BN11" s="26">
        <v>0</v>
      </c>
      <c r="BO11" s="28"/>
      <c r="BP11" s="39">
        <f>IF(BB11&gt;0,BB11,"")</f>
        <v>13.6</v>
      </c>
      <c r="BQ11" s="39">
        <f>IF(BC11&gt;0,BC11,"")</f>
        <v>13.98</v>
      </c>
      <c r="BR11" s="11">
        <f>IF(SUM(AZ11:BC11)-BD11&gt;0,SUM(AZ11:BC11)-BD11,"")</f>
        <v>52.379999999999995</v>
      </c>
      <c r="BS11" s="11">
        <f>IF(BG11&gt;0,BG11,"")</f>
        <v>13.6</v>
      </c>
      <c r="BT11" s="11">
        <f>IF(BH11&gt;0,BH11,"")</f>
        <v>14.21</v>
      </c>
      <c r="BU11" s="11">
        <f>IF(SUM(BE11:BH11)-BI11&gt;0,SUM(BE11:BH11)-BI11,"")</f>
        <v>50.81</v>
      </c>
      <c r="BV11" s="11">
        <f>IF(BR11="","",MAX(BR11,BU11))</f>
        <v>52.379999999999995</v>
      </c>
      <c r="BW11" s="11">
        <f>IF(BL11&gt;0,BL11,"")</f>
        <v>13.6</v>
      </c>
      <c r="BX11" s="11">
        <f>IF(BM11&gt;0,BM11,"")</f>
        <v>13.78</v>
      </c>
      <c r="BY11" s="11">
        <f>IF(SUM(BJ11:BM11)-BN11&gt;0,SUM(BJ11:BM11)-BN11,"")</f>
        <v>50.28</v>
      </c>
      <c r="BZ11" s="11">
        <f>IF(SUM(BV11,BY11)&gt;0,SUM(BV11,BY11),"")</f>
        <v>102.66</v>
      </c>
      <c r="CA11" s="22">
        <v>13.4</v>
      </c>
      <c r="CB11" s="22">
        <v>8.4</v>
      </c>
      <c r="CC11" s="22">
        <v>11.8</v>
      </c>
      <c r="CD11" s="22">
        <v>12.48</v>
      </c>
      <c r="CE11" s="22">
        <v>0</v>
      </c>
      <c r="CF11" s="22">
        <v>14.600000000000001</v>
      </c>
      <c r="CG11" s="22">
        <v>9.0500000000000007</v>
      </c>
      <c r="CH11" s="22">
        <v>13.6</v>
      </c>
      <c r="CI11" s="22">
        <v>14</v>
      </c>
      <c r="CJ11" s="22">
        <v>0</v>
      </c>
      <c r="CK11" s="22">
        <v>13.8</v>
      </c>
      <c r="CL11" s="22">
        <v>9.3000000000000007</v>
      </c>
      <c r="CM11" s="22">
        <v>13.6</v>
      </c>
      <c r="CN11" s="22">
        <v>13.684999999999999</v>
      </c>
      <c r="CO11" s="22">
        <v>0</v>
      </c>
      <c r="CP11" s="27" t="s">
        <v>53</v>
      </c>
      <c r="CQ11" s="38">
        <f>IF(CC11&gt;0,CC11,"")</f>
        <v>11.8</v>
      </c>
      <c r="CR11" s="38">
        <f>IF(CD11&gt;0,CD11,"")</f>
        <v>12.48</v>
      </c>
      <c r="CS11" s="40">
        <f>IF(SUM(CA11:CD11)-CE11&gt;0,SUM(CA11:CD11)-CE11,"")</f>
        <v>46.08</v>
      </c>
      <c r="CT11" s="40">
        <f>IF(CH11&gt;0,CH11,"")</f>
        <v>13.6</v>
      </c>
      <c r="CU11" s="40">
        <f>IF(CI11&gt;0,CI11,"")</f>
        <v>14</v>
      </c>
      <c r="CV11" s="40">
        <f>IF(SUM(CF11:CI11)-CJ11&gt;0,SUM(CF11:CI11)-CJ11,"")</f>
        <v>51.25</v>
      </c>
      <c r="CW11" s="40">
        <f>IF(CS11="","",MAX(CS11,CV11))</f>
        <v>51.25</v>
      </c>
      <c r="CX11" s="40">
        <f>IF(CM11&gt;0,CM11,"")</f>
        <v>13.6</v>
      </c>
      <c r="CY11" s="40">
        <f>IF(CN11&gt;0,CN11,"")</f>
        <v>13.684999999999999</v>
      </c>
      <c r="CZ11" s="40">
        <f>IF(SUM(CK11:CN11)-CO11&gt;0,SUM(CK11:CN11)-CO11,"")</f>
        <v>50.385000000000005</v>
      </c>
      <c r="DA11" s="40">
        <f>IF(SUM(CW11,CZ11)&gt;0,SUM(CW11,CZ11),"")</f>
        <v>101.63500000000001</v>
      </c>
      <c r="DB11" s="51">
        <f>IF(MAX(ED11,FL11,GT11,IB11,JJ11,KR11,LZ11,NH11,OP11,PX11,RF11,SN11,TV11,VD11,WWL11)-IF(N11="",0,N11)&gt;0.001,MAX(ED11,FL11,GT11,IB11,JJ11,KR11,LZ11,NH11,OP11,PX11,RF11,SN11,TV11,VD11,WL11)-IF(N11="",0,N11),"")</f>
        <v>0.33500000000000085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0.68500000000000227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>
        <v>13.8</v>
      </c>
      <c r="EM11" s="18">
        <v>9.1</v>
      </c>
      <c r="EN11" s="18">
        <v>13.6</v>
      </c>
      <c r="EO11" s="18">
        <v>14.074999999999999</v>
      </c>
      <c r="EP11" s="18">
        <v>0</v>
      </c>
      <c r="EQ11" s="18">
        <v>14.4</v>
      </c>
      <c r="ER11" s="18">
        <v>9.4</v>
      </c>
      <c r="ES11" s="18">
        <v>13.6</v>
      </c>
      <c r="ET11" s="18">
        <v>14.185</v>
      </c>
      <c r="EU11" s="18">
        <v>0</v>
      </c>
      <c r="EV11" s="18"/>
      <c r="EW11" s="18"/>
      <c r="EX11" s="18"/>
      <c r="EY11" s="18"/>
      <c r="EZ11" s="18"/>
      <c r="FA11" s="18">
        <v>13.6</v>
      </c>
      <c r="FB11" s="18">
        <v>9.4</v>
      </c>
      <c r="FC11" s="18">
        <v>13.6</v>
      </c>
      <c r="FD11" s="18">
        <v>14.574999999999999</v>
      </c>
      <c r="FE11" s="18">
        <v>0</v>
      </c>
      <c r="FF11" s="11">
        <f>IF(EN11&gt;0,EN11,"")</f>
        <v>13.6</v>
      </c>
      <c r="FG11" s="11">
        <f>IF(EO11&gt;0,EO11,"")</f>
        <v>14.074999999999999</v>
      </c>
      <c r="FH11" s="11">
        <f>IF(SUM(EL11:EO11)-EP11&gt;0,SUM(EL11:EO11)-EP11,"")</f>
        <v>50.575000000000003</v>
      </c>
      <c r="FI11" s="11">
        <f>IF(ES11&gt;0,ES11,"")</f>
        <v>13.6</v>
      </c>
      <c r="FJ11" s="11">
        <f>IF(ET11&gt;0,ET11,"")</f>
        <v>14.185</v>
      </c>
      <c r="FK11" s="11">
        <f>IF(SUM(EQ11:ET11)-EU11&gt;0,SUM(EQ11:ET11)-EU11,"")</f>
        <v>51.585000000000001</v>
      </c>
      <c r="FL11" s="11">
        <f>IF(MAX(FH11,FK11)&gt;0,MAX(FH11,FK11),"")</f>
        <v>51.585000000000001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>
        <f>IF(FC11&gt;0,FC11,"")</f>
        <v>13.6</v>
      </c>
      <c r="FQ11" s="11">
        <f>IF(FD11&gt;0,FD11,"")</f>
        <v>14.574999999999999</v>
      </c>
      <c r="FR11" s="11">
        <f>IF(SUM(FA11:FD11)-FE11&gt;0,SUM(FA11:FD11)-FE11,"")</f>
        <v>51.174999999999997</v>
      </c>
      <c r="FS11" s="11">
        <f>IF(SUM(FL11,FO11,FR11)&gt;0,SUM(FL11,FO11,FR11),"")</f>
        <v>102.75999999999999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13.4</v>
      </c>
      <c r="WU11" s="26">
        <f>IF($CP11="P",CB11,(CB11+BA11)/2)</f>
        <v>8.4</v>
      </c>
      <c r="WV11" s="26">
        <f>IF($CP11="P",CC11,(CC11+BB11)/2)</f>
        <v>11.8</v>
      </c>
      <c r="WW11" s="26">
        <f>IF($CP11="P",CD11,(CD11+BC11)/2)</f>
        <v>12.48</v>
      </c>
      <c r="WX11" s="26">
        <f>IF($CP11="P",CE11,(CE11+BD11)/2)</f>
        <v>0</v>
      </c>
      <c r="WY11" s="26">
        <f>IF($CP11="P",CF11,(CF11+BE11)/2)</f>
        <v>14.600000000000001</v>
      </c>
      <c r="WZ11" s="26">
        <f>IF($CP11="P",CG11,(CG11+BF11)/2)</f>
        <v>9.0500000000000007</v>
      </c>
      <c r="XA11" s="26">
        <f>IF($CP11="P",CH11,(CH11+BG11)/2)</f>
        <v>13.6</v>
      </c>
      <c r="XB11" s="26">
        <f>IF($CP11="P",CI11,(CI11+BH11)/2)</f>
        <v>14</v>
      </c>
      <c r="XC11" s="26">
        <f>IF($CP11="P",CJ11,(CJ11+BI11)/2)</f>
        <v>0</v>
      </c>
      <c r="XD11" s="26">
        <f>IF($CP11="P",CK11,(CK11+BJ11)/2)</f>
        <v>13.8</v>
      </c>
      <c r="XE11" s="26">
        <f>IF($CP11="P",CL11,(CL11+BK11)/2)</f>
        <v>9.3000000000000007</v>
      </c>
      <c r="XF11" s="26">
        <f>IF($CP11="P",CM11,(CM11+BL11)/2)</f>
        <v>13.6</v>
      </c>
      <c r="XG11" s="26">
        <f>IF($CP11="P",CN11,(CN11+BM11)/2)</f>
        <v>13.684999999999999</v>
      </c>
      <c r="XH11" s="26">
        <f>IF($CP11="P",CO11,(CO11+BN11)/2)</f>
        <v>0</v>
      </c>
      <c r="XI11" s="28" t="s">
        <v>53</v>
      </c>
      <c r="XJ11" s="11">
        <f>IF(WV11&gt;0,WV11,"")</f>
        <v>11.8</v>
      </c>
      <c r="XK11" s="11">
        <f>IF(WW11&gt;0,WW11,"")</f>
        <v>12.48</v>
      </c>
      <c r="XL11" s="11">
        <f>IF(SUM(WT11:WW11)-WX11&gt;0,SUM(WT11:WW11)-WX11,"")</f>
        <v>46.08</v>
      </c>
      <c r="XM11" s="11">
        <f>IF(XA11&gt;0,XA11,"")</f>
        <v>13.6</v>
      </c>
      <c r="XN11" s="11">
        <f>IF(XB11&gt;0,XB11,"")</f>
        <v>14</v>
      </c>
      <c r="XO11" s="11">
        <f>IF(SUM(WY11:XB11)-XC11&gt;0,SUM(WY11:XB11)-XC11,"")</f>
        <v>51.25</v>
      </c>
      <c r="XP11" s="11">
        <f>IF(MAX(XL11,XO11)&gt;0,MAX(XL11,XO11),"")</f>
        <v>51.25</v>
      </c>
      <c r="XQ11" s="11">
        <f>IF(XF11&gt;0,XF11,"")</f>
        <v>13.6</v>
      </c>
      <c r="XR11" s="11">
        <f>IF(XG11&gt;0,XG11,"")</f>
        <v>13.684999999999999</v>
      </c>
      <c r="XS11" s="11">
        <f>IF(SUM(XD11:XG11)-XH11&gt;0,SUM(XD11:XG11)-XH11,"")</f>
        <v>50.385000000000005</v>
      </c>
      <c r="XT11" s="11">
        <f>IF(SUM(XP11,XS11)&gt;0,SUM(XP11,XS11),"")</f>
        <v>101.63500000000001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136</v>
      </c>
      <c r="C12" s="4" t="s">
        <v>3</v>
      </c>
      <c r="D12" s="4">
        <v>2006</v>
      </c>
      <c r="E12" s="9">
        <f>SUM(J12:V12)+SUM(J12:T12)*0.0000001+SUM(J12)*0.0000000000001</f>
        <v>229.60002287200498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50.180000000000007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49.569999999999993</v>
      </c>
      <c r="M12" s="8" t="str">
        <f>IF(L12="","",IF(OR(L12=CS12,L12=CV12),$CA$1,IF(OR(L12=BR12,L12=BU12),$AZ$1,IF(OR(L12=AQ12,L12=AT12),$Y$1,""))))</f>
        <v>2025 3rd Domestic Trial</v>
      </c>
      <c r="N12" s="8">
        <f>IF(COUNT(AQ12,AT12,BR12,BU12,CS12,CV12)&gt;2,LARGE((AQ12,AT12,BR12,BU12,CS12,CV12),3),0)</f>
        <v>48.39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51.89</v>
      </c>
      <c r="Q12" s="8" t="str">
        <f>IF(P12="","",IF(P12=CZ12,$CA$1,IF(P12=BY12,$AZ$1,IF(P12=AX12,$Y$1,""))))</f>
        <v>2025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13.8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3rd Domestic Trial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14.89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3rd Domestic Trial</v>
      </c>
      <c r="V12" s="8">
        <f>IF(MAX(DB12,DC12)&gt;0,MAX(DB12,DC12),"")</f>
        <v>0.87999999999999545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13.55</v>
      </c>
      <c r="Z12" s="22">
        <v>9.3000000000000007</v>
      </c>
      <c r="AA12" s="22">
        <v>11.7</v>
      </c>
      <c r="AB12" s="22">
        <v>13.84</v>
      </c>
      <c r="AC12" s="22">
        <v>0</v>
      </c>
      <c r="AD12" s="22">
        <v>8.4</v>
      </c>
      <c r="AE12" s="22">
        <v>5.1999999999999993</v>
      </c>
      <c r="AF12" s="22">
        <v>7.2</v>
      </c>
      <c r="AG12" s="22">
        <v>8.26</v>
      </c>
      <c r="AH12" s="22">
        <v>0</v>
      </c>
      <c r="AI12" s="22">
        <v>11.8</v>
      </c>
      <c r="AJ12" s="22">
        <v>8.85</v>
      </c>
      <c r="AK12" s="22">
        <v>12</v>
      </c>
      <c r="AL12" s="22">
        <v>14.02</v>
      </c>
      <c r="AM12" s="22">
        <v>0.1</v>
      </c>
      <c r="AN12" s="27" t="s">
        <v>53</v>
      </c>
      <c r="AO12" s="38">
        <f>IF(AA12&gt;0,AA12,"")</f>
        <v>11.7</v>
      </c>
      <c r="AP12" s="38">
        <f>IF(AB12&gt;0,AB12,"")</f>
        <v>13.84</v>
      </c>
      <c r="AQ12" s="40">
        <f>IF(SUM(Y12:AB12)-AC12&gt;0,SUM(Y12:AB12)-AC12,"")</f>
        <v>48.39</v>
      </c>
      <c r="AR12" s="40">
        <f>IF(AF12&gt;0,AF12,"")</f>
        <v>7.2</v>
      </c>
      <c r="AS12" s="40">
        <f>IF(AG12&gt;0,AG12,"")</f>
        <v>8.26</v>
      </c>
      <c r="AT12" s="40">
        <f>IF(SUM(AD12:AG12)-AH12&gt;0,SUM(AD12:AG12)-AH12,"")</f>
        <v>29.060000000000002</v>
      </c>
      <c r="AU12" s="40">
        <f>IF(AQ12="","",MAX(AQ12,AT12))</f>
        <v>48.39</v>
      </c>
      <c r="AV12" s="40">
        <f>IF(AK12&gt;0,AK12,"")</f>
        <v>12</v>
      </c>
      <c r="AW12" s="40">
        <f>IF(AL12&gt;0,AL12,"")</f>
        <v>14.02</v>
      </c>
      <c r="AX12" s="40">
        <f>IF(SUM(AI12:AL12)-AM12&gt;0,SUM(AI12:AL12)-AM12,"")</f>
        <v>46.57</v>
      </c>
      <c r="AY12" s="40">
        <f>IF(SUM(AU12,AX12)&gt;0,SUM(AU12,AX12),"")</f>
        <v>94.960000000000008</v>
      </c>
      <c r="AZ12" s="26">
        <v>14.4</v>
      </c>
      <c r="BA12" s="26">
        <v>9.3000000000000007</v>
      </c>
      <c r="BB12" s="26">
        <v>12.7</v>
      </c>
      <c r="BC12" s="26">
        <v>13.78</v>
      </c>
      <c r="BD12" s="26">
        <v>0</v>
      </c>
      <c r="BE12" s="26">
        <v>2.9</v>
      </c>
      <c r="BF12" s="26">
        <v>1.8</v>
      </c>
      <c r="BG12" s="26">
        <v>3</v>
      </c>
      <c r="BH12" s="26">
        <v>3</v>
      </c>
      <c r="BI12" s="26">
        <v>0</v>
      </c>
      <c r="BJ12" s="26">
        <v>12.8</v>
      </c>
      <c r="BK12" s="26">
        <v>9.1999999999999993</v>
      </c>
      <c r="BL12" s="26">
        <v>12.5</v>
      </c>
      <c r="BM12" s="26">
        <v>14.4</v>
      </c>
      <c r="BN12" s="26">
        <v>0.2</v>
      </c>
      <c r="BO12" s="28"/>
      <c r="BP12" s="39">
        <f>IF(BB12&gt;0,BB12,"")</f>
        <v>12.7</v>
      </c>
      <c r="BQ12" s="39">
        <f>IF(BC12&gt;0,BC12,"")</f>
        <v>13.78</v>
      </c>
      <c r="BR12" s="11">
        <f>IF(SUM(AZ12:BC12)-BD12&gt;0,SUM(AZ12:BC12)-BD12,"")</f>
        <v>50.180000000000007</v>
      </c>
      <c r="BS12" s="11">
        <f>IF(BG12&gt;0,BG12,"")</f>
        <v>3</v>
      </c>
      <c r="BT12" s="11">
        <f>IF(BH12&gt;0,BH12,"")</f>
        <v>3</v>
      </c>
      <c r="BU12" s="11">
        <f>IF(SUM(BE12:BH12)-BI12&gt;0,SUM(BE12:BH12)-BI12,"")</f>
        <v>10.7</v>
      </c>
      <c r="BV12" s="11">
        <f>IF(BR12="","",MAX(BR12,BU12))</f>
        <v>50.180000000000007</v>
      </c>
      <c r="BW12" s="11">
        <f>IF(BL12&gt;0,BL12,"")</f>
        <v>12.5</v>
      </c>
      <c r="BX12" s="11">
        <f>IF(BM12&gt;0,BM12,"")</f>
        <v>14.4</v>
      </c>
      <c r="BY12" s="11">
        <f>IF(SUM(BJ12:BM12)-BN12&gt;0,SUM(BJ12:BM12)-BN12,"")</f>
        <v>48.699999999999996</v>
      </c>
      <c r="BZ12" s="11">
        <f>IF(SUM(BV12,BY12)&gt;0,SUM(BV12,BY12),"")</f>
        <v>98.88</v>
      </c>
      <c r="CA12" s="22">
        <v>11.9</v>
      </c>
      <c r="CB12" s="22">
        <v>9.1</v>
      </c>
      <c r="CC12" s="22">
        <v>13.8</v>
      </c>
      <c r="CD12" s="22">
        <v>14.77</v>
      </c>
      <c r="CE12" s="22">
        <v>0</v>
      </c>
      <c r="CF12" s="22">
        <v>6.1</v>
      </c>
      <c r="CG12" s="22">
        <v>4.5999999999999996</v>
      </c>
      <c r="CH12" s="22">
        <v>7.1</v>
      </c>
      <c r="CI12" s="22">
        <v>6.38</v>
      </c>
      <c r="CJ12" s="22">
        <v>0</v>
      </c>
      <c r="CK12" s="22">
        <v>13.8</v>
      </c>
      <c r="CL12" s="22">
        <v>9.4</v>
      </c>
      <c r="CM12" s="22">
        <v>13.8</v>
      </c>
      <c r="CN12" s="22">
        <v>14.89</v>
      </c>
      <c r="CO12" s="22">
        <v>0</v>
      </c>
      <c r="CP12" s="27"/>
      <c r="CQ12" s="38">
        <f>IF(CC12&gt;0,CC12,"")</f>
        <v>13.8</v>
      </c>
      <c r="CR12" s="38">
        <f>IF(CD12&gt;0,CD12,"")</f>
        <v>14.77</v>
      </c>
      <c r="CS12" s="40">
        <f>IF(SUM(CA12:CD12)-CE12&gt;0,SUM(CA12:CD12)-CE12,"")</f>
        <v>49.569999999999993</v>
      </c>
      <c r="CT12" s="40">
        <f>IF(CH12&gt;0,CH12,"")</f>
        <v>7.1</v>
      </c>
      <c r="CU12" s="40">
        <f>IF(CI12&gt;0,CI12,"")</f>
        <v>6.38</v>
      </c>
      <c r="CV12" s="40">
        <f>IF(SUM(CF12:CI12)-CJ12&gt;0,SUM(CF12:CI12)-CJ12,"")</f>
        <v>24.179999999999996</v>
      </c>
      <c r="CW12" s="40">
        <f>IF(CS12="","",MAX(CS12,CV12))</f>
        <v>49.569999999999993</v>
      </c>
      <c r="CX12" s="40">
        <f>IF(CM12&gt;0,CM12,"")</f>
        <v>13.8</v>
      </c>
      <c r="CY12" s="40">
        <f>IF(CN12&gt;0,CN12,"")</f>
        <v>14.89</v>
      </c>
      <c r="CZ12" s="40">
        <f>IF(SUM(CK12:CN12)-CO12&gt;0,SUM(CK12:CN12)-CO12,"")</f>
        <v>51.89</v>
      </c>
      <c r="DA12" s="40">
        <f>IF(SUM(CW12,CZ12)&gt;0,SUM(CW12,CZ12),"")</f>
        <v>101.46</v>
      </c>
      <c r="DB12" s="51">
        <f>IF(MAX(ED12,FL12,GT12,IB12,JJ12,KR12,LZ12,NH12,OP12,PX12,RF12,SN12,TV12,VD12,WWL12)-IF(N12="",0,N12)&gt;0.001,MAX(ED12,FL12,GT12,IB12,JJ12,KR12,LZ12,NH12,OP12,PX12,RF12,SN12,TV12,VD12,WL12)-IF(N12="",0,N12),"")</f>
        <v>0.87999999999999545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13.7</v>
      </c>
      <c r="HC12" s="18">
        <v>9</v>
      </c>
      <c r="HD12" s="18">
        <v>12.7</v>
      </c>
      <c r="HE12" s="18">
        <v>13.87</v>
      </c>
      <c r="HF12" s="18">
        <v>0</v>
      </c>
      <c r="HG12" s="18">
        <v>11.7</v>
      </c>
      <c r="HH12" s="18">
        <v>7.2</v>
      </c>
      <c r="HI12" s="18">
        <v>8.3000000000000007</v>
      </c>
      <c r="HJ12" s="18">
        <v>11.08</v>
      </c>
      <c r="HK12" s="18">
        <v>0.2</v>
      </c>
      <c r="HL12" s="18">
        <v>13.3</v>
      </c>
      <c r="HM12" s="18">
        <v>9.1</v>
      </c>
      <c r="HN12" s="18">
        <v>12.7</v>
      </c>
      <c r="HO12" s="18">
        <v>13.85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12.7</v>
      </c>
      <c r="HW12" s="11">
        <f>IF(HE12&gt;0,HE12,"")</f>
        <v>13.87</v>
      </c>
      <c r="HX12" s="11">
        <f>IF(SUM(HB12:HE12)-HF12&gt;0,SUM(HB12:HE12)-HF12,"")</f>
        <v>49.269999999999996</v>
      </c>
      <c r="HY12" s="11">
        <f>IF(HI12&gt;0,HI12,"")</f>
        <v>8.3000000000000007</v>
      </c>
      <c r="HZ12" s="11">
        <f>IF(HJ12&gt;0,HJ12,"")</f>
        <v>11.08</v>
      </c>
      <c r="IA12" s="11">
        <f>IF(SUM(HG12:HJ12)-HK12&gt;0,SUM(HG12:HJ12)-HK12,"")</f>
        <v>38.08</v>
      </c>
      <c r="IB12" s="11">
        <f>IF(MAX(HX12,IA12)&gt;0,MAX(HX12,IA12),"")</f>
        <v>49.269999999999996</v>
      </c>
      <c r="IC12" s="11">
        <f>IF(HN12&gt;0,HN12,"")</f>
        <v>12.7</v>
      </c>
      <c r="ID12" s="11">
        <f>IF(HO12&gt;0,HO12,"")</f>
        <v>13.85</v>
      </c>
      <c r="IE12" s="11">
        <f>IF(SUM(HL12:HO12)-HP12&gt;0,SUM(HL12:HO12)-HP12,"")</f>
        <v>48.949999999999996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98.22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13.15</v>
      </c>
      <c r="WU12" s="26">
        <f>IF($CP12="P",CB12,(CB12+BA12)/2)</f>
        <v>9.1999999999999993</v>
      </c>
      <c r="WV12" s="26">
        <f>IF($CP12="P",CC12,(CC12+BB12)/2)</f>
        <v>13.25</v>
      </c>
      <c r="WW12" s="26">
        <f>IF($CP12="P",CD12,(CD12+BC12)/2)</f>
        <v>14.274999999999999</v>
      </c>
      <c r="WX12" s="26">
        <f>IF($CP12="P",CE12,(CE12+BD12)/2)</f>
        <v>0</v>
      </c>
      <c r="WY12" s="26">
        <f>IF($CP12="P",CF12,(CF12+BE12)/2)</f>
        <v>4.5</v>
      </c>
      <c r="WZ12" s="26">
        <f>IF($CP12="P",CG12,(CG12+BF12)/2)</f>
        <v>3.1999999999999997</v>
      </c>
      <c r="XA12" s="26">
        <f>IF($CP12="P",CH12,(CH12+BG12)/2)</f>
        <v>5.05</v>
      </c>
      <c r="XB12" s="26">
        <f>IF($CP12="P",CI12,(CI12+BH12)/2)</f>
        <v>4.6899999999999995</v>
      </c>
      <c r="XC12" s="26">
        <f>IF($CP12="P",CJ12,(CJ12+BI12)/2)</f>
        <v>0</v>
      </c>
      <c r="XD12" s="26">
        <f>IF($CP12="P",CK12,(CK12+BJ12)/2)</f>
        <v>13.3</v>
      </c>
      <c r="XE12" s="26">
        <f>IF($CP12="P",CL12,(CL12+BK12)/2)</f>
        <v>9.3000000000000007</v>
      </c>
      <c r="XF12" s="26">
        <f>IF($CP12="P",CM12,(CM12+BL12)/2)</f>
        <v>13.15</v>
      </c>
      <c r="XG12" s="26">
        <f>IF($CP12="P",CN12,(CN12+BM12)/2)</f>
        <v>14.645</v>
      </c>
      <c r="XH12" s="26">
        <f>IF($CP12="P",CO12,(CO12+BN12)/2)</f>
        <v>0.1</v>
      </c>
      <c r="XI12" s="28" t="s">
        <v>53</v>
      </c>
      <c r="XJ12" s="11">
        <f>IF(WV12&gt;0,WV12,"")</f>
        <v>13.25</v>
      </c>
      <c r="XK12" s="11">
        <f>IF(WW12&gt;0,WW12,"")</f>
        <v>14.274999999999999</v>
      </c>
      <c r="XL12" s="11">
        <f>IF(SUM(WT12:WW12)-WX12&gt;0,SUM(WT12:WW12)-WX12,"")</f>
        <v>49.875</v>
      </c>
      <c r="XM12" s="11">
        <f>IF(XA12&gt;0,XA12,"")</f>
        <v>5.05</v>
      </c>
      <c r="XN12" s="11">
        <f>IF(XB12&gt;0,XB12,"")</f>
        <v>4.6899999999999995</v>
      </c>
      <c r="XO12" s="11">
        <f>IF(SUM(WY12:XB12)-XC12&gt;0,SUM(WY12:XB12)-XC12,"")</f>
        <v>17.439999999999998</v>
      </c>
      <c r="XP12" s="11">
        <f>IF(MAX(XL12,XO12)&gt;0,MAX(XL12,XO12),"")</f>
        <v>49.875</v>
      </c>
      <c r="XQ12" s="11">
        <f>IF(XF12&gt;0,XF12,"")</f>
        <v>13.15</v>
      </c>
      <c r="XR12" s="11">
        <f>IF(XG12&gt;0,XG12,"")</f>
        <v>14.645</v>
      </c>
      <c r="XS12" s="11">
        <f>IF(SUM(XD12:XG12)-XH12&gt;0,SUM(XD12:XG12)-XH12,"")</f>
        <v>50.294999999999995</v>
      </c>
      <c r="XT12" s="11">
        <f>IF(SUM(XP12,XS12)&gt;0,SUM(XP12,XS12),"")</f>
        <v>100.16999999999999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77</v>
      </c>
      <c r="C13" s="4" t="s">
        <v>6</v>
      </c>
      <c r="D13" s="4">
        <v>2002</v>
      </c>
      <c r="E13" s="9">
        <f>SUM(J13:V13)+SUM(J13:T13)*0.0000001+SUM(J13)*0.0000000000001</f>
        <v>226.34002263400512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51.300000000000004</v>
      </c>
      <c r="K13" s="8" t="str">
        <f>IF(J13="","",IF(OR(J13=CS13,J13=CV13),$CA$1,IF(OR(J13=BR13,J13=BU13),$AZ$1,IF(OR(J13=AQ13,J13=AT13),$Y$1,""))))</f>
        <v>2025 3rd Domestic Trial</v>
      </c>
      <c r="L13" s="8">
        <f>IF(COUNT(AQ13,AT13,BR13,BU13,CS13,CV13)&gt;1,LARGE((AQ13,AT13,BR13,BU13,CS13,CV13),2),0)</f>
        <v>50.77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50.51</v>
      </c>
      <c r="O13" s="8" t="str">
        <f>IF(N13="","",IF(OR(N13=CS13,N13=CV13),$CA$1,IF(OR(N13=BR13,N13=BU13),$AZ$1,IF(OR(N13=AQ13,N13=AT13),$Y$1,""))))</f>
        <v>2025 Nationals</v>
      </c>
      <c r="P13" s="8">
        <f>IF(MAX(AX13,BY13,CZ13)&gt;0,MAX(AX13,BY13,CZ13),0)</f>
        <v>46.35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14.01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2025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2">
        <v>7.7</v>
      </c>
      <c r="Z13" s="22">
        <v>4.5</v>
      </c>
      <c r="AA13" s="22">
        <v>6.4</v>
      </c>
      <c r="AB13" s="22">
        <v>7.74</v>
      </c>
      <c r="AC13" s="22">
        <v>0</v>
      </c>
      <c r="AD13" s="22">
        <v>15.1</v>
      </c>
      <c r="AE13" s="22">
        <v>9.1</v>
      </c>
      <c r="AF13" s="22">
        <v>11.8</v>
      </c>
      <c r="AG13" s="22">
        <v>14.1</v>
      </c>
      <c r="AH13" s="22">
        <v>0.9</v>
      </c>
      <c r="AI13" s="22">
        <v>13.5</v>
      </c>
      <c r="AJ13" s="22">
        <v>8.9</v>
      </c>
      <c r="AK13" s="22">
        <v>11.4</v>
      </c>
      <c r="AL13" s="22">
        <v>13.85</v>
      </c>
      <c r="AM13" s="22">
        <v>1.3</v>
      </c>
      <c r="AN13" s="27"/>
      <c r="AO13" s="38">
        <f>IF(AA13&gt;0,AA13,"")</f>
        <v>6.4</v>
      </c>
      <c r="AP13" s="38">
        <f>IF(AB13&gt;0,AB13,"")</f>
        <v>7.74</v>
      </c>
      <c r="AQ13" s="40">
        <f>IF(SUM(Y13:AB13)-AC13&gt;0,SUM(Y13:AB13)-AC13,"")</f>
        <v>26.340000000000003</v>
      </c>
      <c r="AR13" s="40">
        <f>IF(AF13&gt;0,AF13,"")</f>
        <v>11.8</v>
      </c>
      <c r="AS13" s="40">
        <f>IF(AG13&gt;0,AG13,"")</f>
        <v>14.1</v>
      </c>
      <c r="AT13" s="40">
        <f>IF(SUM(AD13:AG13)-AH13&gt;0,SUM(AD13:AG13)-AH13,"")</f>
        <v>49.2</v>
      </c>
      <c r="AU13" s="40">
        <f>IF(AQ13="","",MAX(AQ13,AT13))</f>
        <v>49.2</v>
      </c>
      <c r="AV13" s="40">
        <f>IF(AK13&gt;0,AK13,"")</f>
        <v>11.4</v>
      </c>
      <c r="AW13" s="40">
        <f>IF(AL13&gt;0,AL13,"")</f>
        <v>13.85</v>
      </c>
      <c r="AX13" s="40">
        <f>IF(SUM(AI13:AL13)-AM13&gt;0,SUM(AI13:AL13)-AM13,"")</f>
        <v>46.35</v>
      </c>
      <c r="AY13" s="40">
        <f>IF(SUM(AU13,AX13)&gt;0,SUM(AU13,AX13),"")</f>
        <v>95.550000000000011</v>
      </c>
      <c r="AZ13" s="26">
        <v>14</v>
      </c>
      <c r="BA13" s="26">
        <v>9.6999999999999993</v>
      </c>
      <c r="BB13" s="26">
        <v>13.4</v>
      </c>
      <c r="BC13" s="26">
        <v>13.67</v>
      </c>
      <c r="BD13" s="26">
        <v>0</v>
      </c>
      <c r="BE13" s="26">
        <v>14.1</v>
      </c>
      <c r="BF13" s="26">
        <v>9</v>
      </c>
      <c r="BG13" s="26">
        <v>13.4</v>
      </c>
      <c r="BH13" s="26">
        <v>14.01</v>
      </c>
      <c r="BI13" s="26">
        <v>0</v>
      </c>
      <c r="BJ13" s="26">
        <v>6.2</v>
      </c>
      <c r="BK13" s="26">
        <v>3.4</v>
      </c>
      <c r="BL13" s="26">
        <v>5.6</v>
      </c>
      <c r="BM13" s="26">
        <v>5.95</v>
      </c>
      <c r="BN13" s="26">
        <v>0</v>
      </c>
      <c r="BO13" s="28"/>
      <c r="BP13" s="39">
        <f>IF(BB13&gt;0,BB13,"")</f>
        <v>13.4</v>
      </c>
      <c r="BQ13" s="39">
        <f>IF(BC13&gt;0,BC13,"")</f>
        <v>13.67</v>
      </c>
      <c r="BR13" s="11">
        <f>IF(SUM(AZ13:BC13)-BD13&gt;0,SUM(AZ13:BC13)-BD13,"")</f>
        <v>50.77</v>
      </c>
      <c r="BS13" s="11">
        <f>IF(BG13&gt;0,BG13,"")</f>
        <v>13.4</v>
      </c>
      <c r="BT13" s="11">
        <f>IF(BH13&gt;0,BH13,"")</f>
        <v>14.01</v>
      </c>
      <c r="BU13" s="11">
        <f>IF(SUM(BE13:BH13)-BI13&gt;0,SUM(BE13:BH13)-BI13,"")</f>
        <v>50.51</v>
      </c>
      <c r="BV13" s="11">
        <f>IF(BR13="","",MAX(BR13,BU13))</f>
        <v>50.77</v>
      </c>
      <c r="BW13" s="11">
        <f>IF(BL13&gt;0,BL13,"")</f>
        <v>5.6</v>
      </c>
      <c r="BX13" s="11">
        <f>IF(BM13&gt;0,BM13,"")</f>
        <v>5.95</v>
      </c>
      <c r="BY13" s="11">
        <f>IF(SUM(BJ13:BM13)-BN13&gt;0,SUM(BJ13:BM13)-BN13,"")</f>
        <v>21.15</v>
      </c>
      <c r="BZ13" s="11">
        <f>IF(SUM(BV13,BY13)&gt;0,SUM(BV13,BY13),"")</f>
        <v>71.92</v>
      </c>
      <c r="CA13" s="22">
        <v>15.1</v>
      </c>
      <c r="CB13" s="22">
        <v>8.9</v>
      </c>
      <c r="CC13" s="22">
        <v>12.7</v>
      </c>
      <c r="CD13" s="22">
        <v>14.6</v>
      </c>
      <c r="CE13" s="22">
        <v>0</v>
      </c>
      <c r="CF13" s="22">
        <v>13.8</v>
      </c>
      <c r="CG13" s="22">
        <v>8.6999999999999993</v>
      </c>
      <c r="CH13" s="22">
        <v>12.7</v>
      </c>
      <c r="CI13" s="22">
        <v>14.14</v>
      </c>
      <c r="CJ13" s="22">
        <v>0</v>
      </c>
      <c r="CK13" s="22">
        <v>1.3</v>
      </c>
      <c r="CL13" s="22">
        <v>1</v>
      </c>
      <c r="CM13" s="22">
        <v>1.5</v>
      </c>
      <c r="CN13" s="22">
        <v>1.51</v>
      </c>
      <c r="CO13" s="22">
        <v>0</v>
      </c>
      <c r="CP13" s="27"/>
      <c r="CQ13" s="38">
        <f>IF(CC13&gt;0,CC13,"")</f>
        <v>12.7</v>
      </c>
      <c r="CR13" s="38">
        <f>IF(CD13&gt;0,CD13,"")</f>
        <v>14.6</v>
      </c>
      <c r="CS13" s="40">
        <f>IF(SUM(CA13:CD13)-CE13&gt;0,SUM(CA13:CD13)-CE13,"")</f>
        <v>51.300000000000004</v>
      </c>
      <c r="CT13" s="40">
        <f>IF(CH13&gt;0,CH13,"")</f>
        <v>12.7</v>
      </c>
      <c r="CU13" s="40">
        <f>IF(CI13&gt;0,CI13,"")</f>
        <v>14.14</v>
      </c>
      <c r="CV13" s="40">
        <f>IF(SUM(CF13:CI13)-CJ13&gt;0,SUM(CF13:CI13)-CJ13,"")</f>
        <v>49.34</v>
      </c>
      <c r="CW13" s="40">
        <f>IF(CS13="","",MAX(CS13,CV13))</f>
        <v>51.300000000000004</v>
      </c>
      <c r="CX13" s="40">
        <f>IF(CM13&gt;0,CM13,"")</f>
        <v>1.5</v>
      </c>
      <c r="CY13" s="40">
        <f>IF(CN13&gt;0,CN13,"")</f>
        <v>1.51</v>
      </c>
      <c r="CZ13" s="40">
        <f>IF(SUM(CK13:CN13)-CO13&gt;0,SUM(CK13:CN13)-CO13,"")</f>
        <v>5.31</v>
      </c>
      <c r="DA13" s="40">
        <f>IF(SUM(CW13,CZ13)&gt;0,SUM(CW13,CZ13),"")</f>
        <v>56.610000000000007</v>
      </c>
      <c r="DB13" s="51" t="str">
        <f>IF(MAX(ED13,FL13,GT13,IB13,JJ13,KR13,LZ13,NH13,OP13,PX13,RF13,SN13,TV13,VD13,WWL13)-IF(N13="",0,N13)&gt;0.001,MAX(ED13,FL13,GT13,IB13,JJ13,KR13,LZ13,NH13,OP13,PX13,RF13,SN13,TV13,VD13,WL13)-IF(N13="",0,N13),"")</f>
        <v/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14.55</v>
      </c>
      <c r="WU13" s="26">
        <f>IF($CP13="P",CB13,(CB13+BA13)/2)</f>
        <v>9.3000000000000007</v>
      </c>
      <c r="WV13" s="26">
        <f>IF($CP13="P",CC13,(CC13+BB13)/2)</f>
        <v>13.05</v>
      </c>
      <c r="WW13" s="26">
        <f>IF($CP13="P",CD13,(CD13+BC13)/2)</f>
        <v>14.135</v>
      </c>
      <c r="WX13" s="26">
        <f>IF($CP13="P",CE13,(CE13+BD13)/2)</f>
        <v>0</v>
      </c>
      <c r="WY13" s="26">
        <f>IF($CP13="P",CF13,(CF13+BE13)/2)</f>
        <v>13.95</v>
      </c>
      <c r="WZ13" s="26">
        <f>IF($CP13="P",CG13,(CG13+BF13)/2)</f>
        <v>8.85</v>
      </c>
      <c r="XA13" s="26">
        <f>IF($CP13="P",CH13,(CH13+BG13)/2)</f>
        <v>13.05</v>
      </c>
      <c r="XB13" s="26">
        <f>IF($CP13="P",CI13,(CI13+BH13)/2)</f>
        <v>14.074999999999999</v>
      </c>
      <c r="XC13" s="26">
        <f>IF($CP13="P",CJ13,(CJ13+BI13)/2)</f>
        <v>0</v>
      </c>
      <c r="XD13" s="26">
        <f>IF($CP13="P",CK13,(CK13+BJ13)/2)</f>
        <v>3.75</v>
      </c>
      <c r="XE13" s="26">
        <f>IF($CP13="P",CL13,(CL13+BK13)/2)</f>
        <v>2.2000000000000002</v>
      </c>
      <c r="XF13" s="26">
        <f>IF($CP13="P",CM13,(CM13+BL13)/2)</f>
        <v>3.55</v>
      </c>
      <c r="XG13" s="26">
        <f>IF($CP13="P",CN13,(CN13+BM13)/2)</f>
        <v>3.73</v>
      </c>
      <c r="XH13" s="26">
        <f>IF($CP13="P",CO13,(CO13+BN13)/2)</f>
        <v>0</v>
      </c>
      <c r="XI13" s="28" t="s">
        <v>53</v>
      </c>
      <c r="XJ13" s="11">
        <f>IF(WV13&gt;0,WV13,"")</f>
        <v>13.05</v>
      </c>
      <c r="XK13" s="11">
        <f>IF(WW13&gt;0,WW13,"")</f>
        <v>14.135</v>
      </c>
      <c r="XL13" s="11">
        <f>IF(SUM(WT13:WW13)-WX13&gt;0,SUM(WT13:WW13)-WX13,"")</f>
        <v>51.035000000000004</v>
      </c>
      <c r="XM13" s="11">
        <f>IF(XA13&gt;0,XA13,"")</f>
        <v>13.05</v>
      </c>
      <c r="XN13" s="11">
        <f>IF(XB13&gt;0,XB13,"")</f>
        <v>14.074999999999999</v>
      </c>
      <c r="XO13" s="11">
        <f>IF(SUM(WY13:XB13)-XC13&gt;0,SUM(WY13:XB13)-XC13,"")</f>
        <v>49.924999999999997</v>
      </c>
      <c r="XP13" s="11">
        <f>IF(MAX(XL13,XO13)&gt;0,MAX(XL13,XO13),"")</f>
        <v>51.035000000000004</v>
      </c>
      <c r="XQ13" s="11">
        <f>IF(XF13&gt;0,XF13,"")</f>
        <v>3.55</v>
      </c>
      <c r="XR13" s="11">
        <f>IF(XG13&gt;0,XG13,"")</f>
        <v>3.73</v>
      </c>
      <c r="XS13" s="11">
        <f>IF(SUM(XD13:XG13)-XH13&gt;0,SUM(XD13:XG13)-XH13,"")</f>
        <v>13.23</v>
      </c>
      <c r="XT13" s="11">
        <f>IF(SUM(XP13,XS13)&gt;0,SUM(XP13,XS13),"")</f>
        <v>64.265000000000001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126</v>
      </c>
      <c r="C14" s="4" t="s">
        <v>5</v>
      </c>
      <c r="D14" s="4">
        <v>2004</v>
      </c>
      <c r="E14" s="9">
        <f>SUM(J14:V14)+SUM(J14:T14)*0.0000001+SUM(J14)*0.0000000000001</f>
        <v>115.47001154700413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41.37</v>
      </c>
      <c r="K14" s="8" t="str">
        <f>IF(J14="","",IF(OR(J14=CS14,J14=CV14),$CA$1,IF(OR(J14=BR14,J14=BU14),$AZ$1,IF(OR(J14=AQ14,J14=AT14),$Y$1,""))))</f>
        <v>2025 Elite Canada</v>
      </c>
      <c r="L14" s="8">
        <f>IF(COUNT(AQ14,AT14,BR14,BU14,CS14,CV14)&gt;1,LARGE((AQ14,AT14,BR14,BU14,CS14,CV14),2),0)</f>
        <v>23.55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6.3</v>
      </c>
      <c r="Z14" s="22">
        <v>4.7</v>
      </c>
      <c r="AA14" s="22">
        <v>5.8</v>
      </c>
      <c r="AB14" s="22">
        <v>6.75</v>
      </c>
      <c r="AC14" s="22">
        <v>0</v>
      </c>
      <c r="AD14" s="22">
        <v>12.7</v>
      </c>
      <c r="AE14" s="22">
        <v>8.6</v>
      </c>
      <c r="AF14" s="22">
        <v>7.6</v>
      </c>
      <c r="AG14" s="22">
        <v>12.47</v>
      </c>
      <c r="AH14" s="22">
        <v>0</v>
      </c>
      <c r="AI14" s="22">
        <v>13.7</v>
      </c>
      <c r="AJ14" s="22">
        <v>8.9</v>
      </c>
      <c r="AK14" s="22">
        <v>9.1</v>
      </c>
      <c r="AL14" s="22">
        <v>13.35</v>
      </c>
      <c r="AM14" s="22">
        <v>3.6</v>
      </c>
      <c r="AN14" s="27"/>
      <c r="AO14" s="38">
        <f>IF(AA14&gt;0,AA14,"")</f>
        <v>5.8</v>
      </c>
      <c r="AP14" s="38">
        <f>IF(AB14&gt;0,AB14,"")</f>
        <v>6.75</v>
      </c>
      <c r="AQ14" s="40">
        <f>IF(SUM(Y14:AB14)-AC14&gt;0,SUM(Y14:AB14)-AC14,"")</f>
        <v>23.55</v>
      </c>
      <c r="AR14" s="40">
        <f>IF(AF14&gt;0,AF14,"")</f>
        <v>7.6</v>
      </c>
      <c r="AS14" s="40">
        <f>IF(AG14&gt;0,AG14,"")</f>
        <v>12.47</v>
      </c>
      <c r="AT14" s="40">
        <f>IF(SUM(AD14:AG14)-AH14&gt;0,SUM(AD14:AG14)-AH14,"")</f>
        <v>41.37</v>
      </c>
      <c r="AU14" s="40">
        <f>IF(AQ14="","",MAX(AQ14,AT14))</f>
        <v>41.37</v>
      </c>
      <c r="AV14" s="40">
        <f>IF(AK14&gt;0,AK14,"")</f>
        <v>9.1</v>
      </c>
      <c r="AW14" s="40">
        <f>IF(AL14&gt;0,AL14,"")</f>
        <v>13.35</v>
      </c>
      <c r="AX14" s="40">
        <f>IF(SUM(AI14:AL14)-AM14&gt;0,SUM(AI14:AL14)-AM14,"")</f>
        <v>41.45</v>
      </c>
      <c r="AY14" s="40">
        <f>IF(SUM(AU14,AX14)&gt;0,SUM(AU14,AX14),"")</f>
        <v>82.82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13.2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14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14.9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15.3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51.6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52.8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54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55.1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03" priority="66" operator="containsText" text="No DD">
      <formula>NOT(ISERROR(SEARCH("No DD",H1)))</formula>
    </cfRule>
    <cfRule type="containsText" dxfId="702" priority="67" operator="containsText" text="Merit">
      <formula>NOT(ISERROR(SEARCH("Merit",H1)))</formula>
    </cfRule>
    <cfRule type="containsText" dxfId="701" priority="68" operator="containsText" text="Excellence">
      <formula>NOT(ISERROR(SEARCH("Excellence",H1)))</formula>
    </cfRule>
    <cfRule type="containsText" dxfId="700" priority="69" operator="containsText" text="Worlds Team">
      <formula>NOT(ISERROR(SEARCH("Worlds Team",H1)))</formula>
    </cfRule>
    <cfRule type="containsText" dxfId="699" priority="70" operator="containsText" text="National Team">
      <formula>NOT(ISERROR(SEARCH("National Team",H1)))</formula>
    </cfRule>
  </conditionalFormatting>
  <conditionalFormatting sqref="A4:A1048576">
    <cfRule type="expression" dxfId="698" priority="31">
      <formula>AND(G4&lt;&gt;"",F4="")</formula>
    </cfRule>
    <cfRule type="expression" dxfId="697" priority="71">
      <formula>IF(A4&gt;8,1,0)</formula>
    </cfRule>
  </conditionalFormatting>
  <conditionalFormatting sqref="Y4:AY14">
    <cfRule type="expression" dxfId="696" priority="52" stopIfTrue="1">
      <formula>IF($AN4&lt;&gt;"",1,0)</formula>
    </cfRule>
  </conditionalFormatting>
  <conditionalFormatting sqref="AZ4:BZ14">
    <cfRule type="expression" dxfId="695" priority="65" stopIfTrue="1">
      <formula>IF($BO4&lt;&gt;"",1,0)</formula>
    </cfRule>
  </conditionalFormatting>
  <conditionalFormatting sqref="CA4:DA14">
    <cfRule type="expression" dxfId="694" priority="64" stopIfTrue="1">
      <formula>IF($CP4&lt;&gt;"",1,0)</formula>
    </cfRule>
  </conditionalFormatting>
  <conditionalFormatting sqref="BW25:BW1048576 BP1:BP1048576 BS1:BS1048576 BW1:BW23">
    <cfRule type="cellIs" dxfId="693" priority="77" operator="between">
      <formula>$BZ$20</formula>
      <formula>1000</formula>
    </cfRule>
    <cfRule type="cellIs" dxfId="692" priority="78" operator="between">
      <formula>$BZ$19</formula>
      <formula>$BZ$20</formula>
    </cfRule>
    <cfRule type="cellIs" dxfId="691" priority="79" operator="between">
      <formula>$BZ$18</formula>
      <formula>$BZ$19</formula>
    </cfRule>
    <cfRule type="cellIs" dxfId="690" priority="80" operator="between">
      <formula>$BZ$17</formula>
      <formula>$BZ$18</formula>
    </cfRule>
  </conditionalFormatting>
  <conditionalFormatting sqref="CX25:CX1048576 CQ1:CQ1048576 CT1:CT1048576 CX1:CX23">
    <cfRule type="cellIs" dxfId="689" priority="73" operator="between">
      <formula>$DA$20</formula>
      <formula>1000</formula>
    </cfRule>
    <cfRule type="cellIs" dxfId="688" priority="74" operator="between">
      <formula>$DA$19</formula>
      <formula>$DA$20</formula>
    </cfRule>
    <cfRule type="cellIs" dxfId="687" priority="75" operator="between">
      <formula>$DA$18</formula>
      <formula>$DA$19</formula>
    </cfRule>
    <cfRule type="cellIs" dxfId="686" priority="76" operator="between">
      <formula>$DA$17</formula>
      <formula>$DA$18</formula>
    </cfRule>
  </conditionalFormatting>
  <conditionalFormatting sqref="EH25:EH1048576 DX1:DX1048576 EA1:EA1048576 EE1:EE1048576 EH1:EH23">
    <cfRule type="cellIs" dxfId="685" priority="87" operator="between">
      <formula>$EK$17</formula>
      <formula>$EK$18</formula>
    </cfRule>
  </conditionalFormatting>
  <conditionalFormatting sqref="FP25:FP1048576 FF1:FF1048576 FI1:FI1048576 FM1:FM1048576 FP1:FP23">
    <cfRule type="cellIs" dxfId="684" priority="63" operator="between">
      <formula>$FS$17</formula>
      <formula>$FS$18</formula>
    </cfRule>
  </conditionalFormatting>
  <conditionalFormatting sqref="IF25:IF1048576 HV1:HV1048576 HY1:HY1048576 IC1:IC1048576 IF1:IF23">
    <cfRule type="cellIs" dxfId="683" priority="59" operator="between">
      <formula>$II$17</formula>
      <formula>$II$18</formula>
    </cfRule>
  </conditionalFormatting>
  <conditionalFormatting sqref="AW24 AO1:AO1048576 AR1:AR1048576 AV1:AV1048576">
    <cfRule type="cellIs" dxfId="682" priority="53" operator="between">
      <formula>$AY$20</formula>
      <formula>1000</formula>
    </cfRule>
    <cfRule type="cellIs" dxfId="681" priority="54" operator="between">
      <formula>$AY$19</formula>
      <formula>$AY$20</formula>
    </cfRule>
    <cfRule type="cellIs" dxfId="680" priority="55" operator="between">
      <formula>$AY$18</formula>
      <formula>$AY$19</formula>
    </cfRule>
    <cfRule type="cellIs" dxfId="679" priority="72" operator="between">
      <formula>$AY$17</formula>
      <formula>$AY$18</formula>
    </cfRule>
  </conditionalFormatting>
  <conditionalFormatting sqref="BW24">
    <cfRule type="cellIs" dxfId="678" priority="48" operator="between">
      <formula>$AY$20</formula>
      <formula>1000</formula>
    </cfRule>
    <cfRule type="cellIs" dxfId="677" priority="49" operator="between">
      <formula>$AY$19</formula>
      <formula>$AY$20</formula>
    </cfRule>
    <cfRule type="cellIs" dxfId="676" priority="50" operator="between">
      <formula>$AY$18</formula>
      <formula>$AY$19</formula>
    </cfRule>
    <cfRule type="cellIs" dxfId="675" priority="51" operator="between">
      <formula>$AY$17</formula>
      <formula>$AY$18</formula>
    </cfRule>
  </conditionalFormatting>
  <conditionalFormatting sqref="CX24">
    <cfRule type="cellIs" dxfId="674" priority="44" operator="between">
      <formula>$AY$20</formula>
      <formula>1000</formula>
    </cfRule>
    <cfRule type="cellIs" dxfId="673" priority="45" operator="between">
      <formula>$AY$19</formula>
      <formula>$AY$20</formula>
    </cfRule>
    <cfRule type="cellIs" dxfId="672" priority="46" operator="between">
      <formula>$AY$18</formula>
      <formula>$AY$19</formula>
    </cfRule>
    <cfRule type="cellIs" dxfId="671" priority="47" operator="between">
      <formula>$AY$17</formula>
      <formula>$AY$18</formula>
    </cfRule>
  </conditionalFormatting>
  <conditionalFormatting sqref="EH24">
    <cfRule type="cellIs" dxfId="670" priority="40" operator="between">
      <formula>$AY$20</formula>
      <formula>1000</formula>
    </cfRule>
    <cfRule type="cellIs" dxfId="669" priority="41" operator="between">
      <formula>$AY$19</formula>
      <formula>$AY$20</formula>
    </cfRule>
    <cfRule type="cellIs" dxfId="668" priority="42" operator="between">
      <formula>$AY$18</formula>
      <formula>$AY$19</formula>
    </cfRule>
    <cfRule type="cellIs" dxfId="667" priority="43" operator="between">
      <formula>$AY$17</formula>
      <formula>$AY$18</formula>
    </cfRule>
  </conditionalFormatting>
  <conditionalFormatting sqref="FP24">
    <cfRule type="cellIs" dxfId="666" priority="36" operator="between">
      <formula>$AY$20</formula>
      <formula>1000</formula>
    </cfRule>
    <cfRule type="cellIs" dxfId="665" priority="37" operator="between">
      <formula>$AY$19</formula>
      <formula>$AY$20</formula>
    </cfRule>
    <cfRule type="cellIs" dxfId="664" priority="38" operator="between">
      <formula>$AY$18</formula>
      <formula>$AY$19</formula>
    </cfRule>
    <cfRule type="cellIs" dxfId="663" priority="39" operator="between">
      <formula>$AY$17</formula>
      <formula>$AY$18</formula>
    </cfRule>
  </conditionalFormatting>
  <conditionalFormatting sqref="IF24">
    <cfRule type="cellIs" dxfId="662" priority="32" operator="between">
      <formula>$AY$20</formula>
      <formula>1000</formula>
    </cfRule>
    <cfRule type="cellIs" dxfId="661" priority="33" operator="between">
      <formula>$AY$19</formula>
      <formula>$AY$20</formula>
    </cfRule>
    <cfRule type="cellIs" dxfId="660" priority="34" operator="between">
      <formula>$AY$18</formula>
      <formula>$AY$19</formula>
    </cfRule>
    <cfRule type="cellIs" dxfId="659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58" priority="81">
      <formula>IF(K1=$CA$1,1,0)</formula>
    </cfRule>
    <cfRule type="expression" dxfId="657" priority="82" stopIfTrue="1">
      <formula>IF(K1=$AZ$1,1,0)</formula>
    </cfRule>
    <cfRule type="expression" dxfId="656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55" priority="98990" operator="between">
      <formula>$SU$24</formula>
      <formula>1000</formula>
    </cfRule>
    <cfRule type="cellIs" dxfId="654" priority="98991" operator="between">
      <formula>$SU$23</formula>
      <formula>$SU$24</formula>
    </cfRule>
    <cfRule type="cellIs" dxfId="653" priority="98992" operator="between">
      <formula>$SU$22</formula>
      <formula>$SU$23</formula>
    </cfRule>
    <cfRule type="cellIs" dxfId="652" priority="98993" operator="between">
      <formula>$SU$21</formula>
      <formula>$SU$22</formula>
    </cfRule>
  </conditionalFormatting>
  <conditionalFormatting sqref="CV1:CV1048576 AT1:AT1048576">
    <cfRule type="cellIs" dxfId="651" priority="163474" operator="between">
      <formula>AY$24</formula>
      <formula>1000</formula>
    </cfRule>
    <cfRule type="cellIs" dxfId="650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49" priority="163486" operator="between">
      <formula>EK$24</formula>
      <formula>1000</formula>
    </cfRule>
    <cfRule type="cellIs" dxfId="648" priority="163487" operator="between">
      <formula>EK$23</formula>
      <formula>EK$24</formula>
    </cfRule>
  </conditionalFormatting>
  <conditionalFormatting sqref="AQ1:AQ1048576 AT1:AT1048576 AX1:AX1048576">
    <cfRule type="cellIs" dxfId="647" priority="163570" operator="between">
      <formula>$AY$24</formula>
      <formula>1000</formula>
    </cfRule>
    <cfRule type="cellIs" dxfId="646" priority="163571" operator="between">
      <formula>$AY$23</formula>
      <formula>$AY$24</formula>
    </cfRule>
    <cfRule type="cellIs" dxfId="645" priority="163572" operator="between">
      <formula>$AY$22</formula>
      <formula>$AY$23</formula>
    </cfRule>
    <cfRule type="cellIs" dxfId="644" priority="163573" operator="between">
      <formula>$AY$21</formula>
      <formula>$AY$22</formula>
    </cfRule>
  </conditionalFormatting>
  <conditionalFormatting sqref="BR1:BR1048576 BU1:BU1048576 BY1:BY1048576">
    <cfRule type="cellIs" dxfId="643" priority="163606" operator="between">
      <formula>$BZ$24</formula>
      <formula>1000</formula>
    </cfRule>
    <cfRule type="cellIs" dxfId="642" priority="163607" operator="between">
      <formula>$BZ$23</formula>
      <formula>$BZ$24</formula>
    </cfRule>
    <cfRule type="cellIs" dxfId="641" priority="163608" operator="between">
      <formula>$BZ$22</formula>
      <formula>$BZ$23</formula>
    </cfRule>
    <cfRule type="cellIs" dxfId="640" priority="163609" operator="between">
      <formula>$BZ$21</formula>
      <formula>$BZ$22</formula>
    </cfRule>
  </conditionalFormatting>
  <conditionalFormatting sqref="CS1:CS1048576 CV1:CV1048576 CZ1:CZ1048576">
    <cfRule type="cellIs" dxfId="639" priority="163642" operator="between">
      <formula>$DA$24</formula>
      <formula>1000</formula>
    </cfRule>
    <cfRule type="cellIs" dxfId="638" priority="163643" operator="between">
      <formula>$DA$23</formula>
      <formula>$DA$24</formula>
    </cfRule>
    <cfRule type="cellIs" dxfId="637" priority="163644" operator="between">
      <formula>$DA$22</formula>
      <formula>$DA$23</formula>
    </cfRule>
    <cfRule type="cellIs" dxfId="636" priority="163645" operator="between">
      <formula>$DA$21</formula>
      <formula>$DA$22</formula>
    </cfRule>
  </conditionalFormatting>
  <conditionalFormatting sqref="NB1:NB1048576 NE1:NE1048576 NI1:NI1048576 NL1:NL1048576">
    <cfRule type="cellIs" dxfId="635" priority="164220" operator="between">
      <formula>$NO$17</formula>
      <formula>$NO$18</formula>
    </cfRule>
  </conditionalFormatting>
  <conditionalFormatting sqref="DZ1:DZ1048576 EC1:EC1048576 EG1:EG1048576 EJ1:EJ1048576">
    <cfRule type="cellIs" dxfId="634" priority="163690" operator="between">
      <formula>$EK$24</formula>
      <formula>1000</formula>
    </cfRule>
    <cfRule type="cellIs" dxfId="633" priority="163691" operator="between">
      <formula>$EK$23</formula>
      <formula>$EK$24</formula>
    </cfRule>
    <cfRule type="cellIs" dxfId="632" priority="163692" operator="between">
      <formula>$EK$22</formula>
      <formula>$EK$23</formula>
    </cfRule>
    <cfRule type="cellIs" dxfId="631" priority="163693" operator="between">
      <formula>$EK$21</formula>
      <formula>$EK$22</formula>
    </cfRule>
  </conditionalFormatting>
  <conditionalFormatting sqref="FH1:FH1048576 FK1:FK1048576 FO1:FO1048576 FR1:FR1048576">
    <cfRule type="cellIs" dxfId="630" priority="163738" operator="between">
      <formula>$FS$24</formula>
      <formula>1000</formula>
    </cfRule>
    <cfRule type="cellIs" dxfId="629" priority="163739" operator="between">
      <formula>$FS$23</formula>
      <formula>$FS$24</formula>
    </cfRule>
    <cfRule type="cellIs" dxfId="628" priority="163740" operator="between">
      <formula>$FS$22</formula>
      <formula>$FS$23</formula>
    </cfRule>
    <cfRule type="cellIs" dxfId="627" priority="163741" operator="between">
      <formula>$FS$21</formula>
      <formula>$FS$22</formula>
    </cfRule>
  </conditionalFormatting>
  <conditionalFormatting sqref="GN1:GN1048576 GQ1:GQ1048576 GU1:GU1048576 GX1:GX1048576">
    <cfRule type="cellIs" dxfId="626" priority="163788" stopIfTrue="1" operator="between">
      <formula>$HA$18</formula>
      <formula>1000</formula>
    </cfRule>
    <cfRule type="cellIs" dxfId="625" priority="163789" operator="between">
      <formula>$HA$17</formula>
      <formula>$HA$18</formula>
    </cfRule>
  </conditionalFormatting>
  <conditionalFormatting sqref="GP1:GP1048576 GS1:GS1048576 GW1:GW1048576 GZ1:GZ1048576">
    <cfRule type="cellIs" dxfId="624" priority="163834" operator="between">
      <formula>$HA$24</formula>
      <formula>1000</formula>
    </cfRule>
    <cfRule type="cellIs" dxfId="623" priority="163835" operator="between">
      <formula>$HA$23</formula>
      <formula>$HA$24</formula>
    </cfRule>
    <cfRule type="cellIs" dxfId="622" priority="163836" operator="between">
      <formula>$HA$22</formula>
      <formula>$HA$23</formula>
    </cfRule>
    <cfRule type="cellIs" dxfId="621" priority="163837" operator="between">
      <formula>$HA$21</formula>
      <formula>$HA$22</formula>
    </cfRule>
  </conditionalFormatting>
  <conditionalFormatting sqref="HX1:HX1048576 IA1:IA1048576 IE1:IE1048576 IH1:IH1048576">
    <cfRule type="cellIs" dxfId="620" priority="163882" operator="between">
      <formula>$II$24</formula>
      <formula>1000</formula>
    </cfRule>
    <cfRule type="cellIs" dxfId="619" priority="163883" operator="between">
      <formula>$II$23</formula>
      <formula>$II$24</formula>
    </cfRule>
    <cfRule type="cellIs" dxfId="618" priority="163884" operator="between">
      <formula>$II$22</formula>
      <formula>$II$23</formula>
    </cfRule>
    <cfRule type="cellIs" dxfId="617" priority="163885" operator="between">
      <formula>$II$21</formula>
      <formula>$II$22</formula>
    </cfRule>
  </conditionalFormatting>
  <conditionalFormatting sqref="JD1:JD1048576 JG1:JG1048576 JK1:JK1048576 JN1:JN1048576">
    <cfRule type="cellIs" dxfId="616" priority="163932" stopIfTrue="1" operator="between">
      <formula>$JQ$18</formula>
      <formula>1000</formula>
    </cfRule>
    <cfRule type="cellIs" dxfId="615" priority="163933" operator="between">
      <formula>$JQ$17</formula>
      <formula>$JQ$18</formula>
    </cfRule>
  </conditionalFormatting>
  <conditionalFormatting sqref="JF1:JF1048576 JI1:JI1048576 JM1:JM1048576 JP1:JP1048576">
    <cfRule type="cellIs" dxfId="614" priority="163978" operator="between">
      <formula>$JQ$24</formula>
      <formula>1000</formula>
    </cfRule>
    <cfRule type="cellIs" dxfId="613" priority="163979" operator="between">
      <formula>$JQ$23</formula>
      <formula>$JQ$24</formula>
    </cfRule>
    <cfRule type="cellIs" dxfId="612" priority="163980" operator="between">
      <formula>$JQ$22</formula>
      <formula>$JQ$23</formula>
    </cfRule>
    <cfRule type="cellIs" dxfId="611" priority="163981" operator="between">
      <formula>$JQ$21</formula>
      <formula>$JQ$22</formula>
    </cfRule>
  </conditionalFormatting>
  <conditionalFormatting sqref="KL1:KL1048576 KO1:KO1048576 KS1:KS1048576 KV1:KV1048576">
    <cfRule type="cellIs" dxfId="610" priority="164028" stopIfTrue="1" operator="between">
      <formula>$KY$18</formula>
      <formula>1000</formula>
    </cfRule>
    <cfRule type="cellIs" dxfId="609" priority="164029" operator="between">
      <formula>$KY$17</formula>
      <formula>$KY$18</formula>
    </cfRule>
  </conditionalFormatting>
  <conditionalFormatting sqref="KN1:KN1048576 KQ1:KQ1048576 KU1:KU1048576 KX1:KX1048576">
    <cfRule type="cellIs" dxfId="608" priority="164074" operator="between">
      <formula>$KY$24</formula>
      <formula>1000</formula>
    </cfRule>
    <cfRule type="cellIs" dxfId="607" priority="164075" operator="between">
      <formula>$KY$23</formula>
      <formula>$KY$24</formula>
    </cfRule>
    <cfRule type="cellIs" dxfId="606" priority="164076" operator="between">
      <formula>$KY$22</formula>
      <formula>$KY$23</formula>
    </cfRule>
    <cfRule type="cellIs" dxfId="605" priority="164077" operator="between">
      <formula>$KY$21</formula>
      <formula>$KY$22</formula>
    </cfRule>
  </conditionalFormatting>
  <conditionalFormatting sqref="LT1:LT1048576 LW1:LW1048576 MA1:MA1048576 MD1:MD1048576">
    <cfRule type="cellIs" dxfId="604" priority="164124" stopIfTrue="1" operator="between">
      <formula>$MG$18</formula>
      <formula>1000</formula>
    </cfRule>
    <cfRule type="cellIs" dxfId="603" priority="164125" operator="between">
      <formula>$MG$17</formula>
      <formula>$MG$18</formula>
    </cfRule>
  </conditionalFormatting>
  <conditionalFormatting sqref="LV1:LV1048576 LY1:LY1048576 MC1:MC1048576 MF1:MF1048576">
    <cfRule type="cellIs" dxfId="602" priority="164170" operator="between">
      <formula>$MG$24</formula>
      <formula>1000</formula>
    </cfRule>
    <cfRule type="cellIs" dxfId="601" priority="164171" operator="between">
      <formula>$MG$23</formula>
      <formula>$MG$24</formula>
    </cfRule>
    <cfRule type="cellIs" dxfId="600" priority="164172" operator="between">
      <formula>$MG$22</formula>
      <formula>$MG$23</formula>
    </cfRule>
    <cfRule type="cellIs" dxfId="599" priority="164173" operator="between">
      <formula>$MG$21</formula>
      <formula>$MG$22</formula>
    </cfRule>
  </conditionalFormatting>
  <conditionalFormatting sqref="NB1:NB1048576 NE1:NE1048576 NI1:NI1048576">
    <cfRule type="cellIs" dxfId="598" priority="164219" operator="between">
      <formula>$NO$18</formula>
      <formula>1000</formula>
    </cfRule>
  </conditionalFormatting>
  <conditionalFormatting sqref="ND1:ND1048576 NG1:NG1048576 NK1:NK1048576 NN1:NN1048576">
    <cfRule type="cellIs" dxfId="597" priority="164245" operator="between">
      <formula>$NO$24</formula>
      <formula>1000</formula>
    </cfRule>
    <cfRule type="cellIs" dxfId="596" priority="164246" operator="between">
      <formula>$NO$23</formula>
      <formula>$NO$24</formula>
    </cfRule>
    <cfRule type="cellIs" dxfId="595" priority="164247" operator="between">
      <formula>$NO$22</formula>
      <formula>$NO$23</formula>
    </cfRule>
    <cfRule type="cellIs" dxfId="594" priority="164248" operator="between">
      <formula>$NO$21</formula>
      <formula>$NO$22</formula>
    </cfRule>
  </conditionalFormatting>
  <conditionalFormatting sqref="OJ1:OJ1048576 OM1:OM1048576 OQ1:OQ1048576 OT1:OT1048576">
    <cfRule type="cellIs" dxfId="593" priority="164295" stopIfTrue="1" operator="between">
      <formula>$OW$18</formula>
      <formula>1000</formula>
    </cfRule>
    <cfRule type="cellIs" dxfId="592" priority="164296" operator="between">
      <formula>$OW$17</formula>
      <formula>$OW$18</formula>
    </cfRule>
  </conditionalFormatting>
  <conditionalFormatting sqref="OL1:OL1048576 OO1:OO1048576 OS1:OS1048576 OV1:OV1048576">
    <cfRule type="cellIs" dxfId="591" priority="164341" operator="between">
      <formula>$OW$24</formula>
      <formula>1000</formula>
    </cfRule>
    <cfRule type="cellIs" dxfId="590" priority="164342" operator="between">
      <formula>$OW$23</formula>
      <formula>$OW$24</formula>
    </cfRule>
    <cfRule type="cellIs" dxfId="589" priority="164343" operator="between">
      <formula>$OW$22</formula>
      <formula>$OW$23</formula>
    </cfRule>
    <cfRule type="cellIs" dxfId="588" priority="164344" operator="between">
      <formula>$OW$21</formula>
      <formula>$OW$22</formula>
    </cfRule>
  </conditionalFormatting>
  <conditionalFormatting sqref="PR1:PR1048576 PU1:PU1048576 PY1:PY1048576 QB1:QB1048576">
    <cfRule type="cellIs" dxfId="587" priority="164391" stopIfTrue="1" operator="between">
      <formula>$QE$18</formula>
      <formula>1000</formula>
    </cfRule>
    <cfRule type="cellIs" dxfId="586" priority="164392" operator="between">
      <formula>$QE$17</formula>
      <formula>$QE$18</formula>
    </cfRule>
  </conditionalFormatting>
  <conditionalFormatting sqref="PT1:PT1048576 PW1:PW1048576 QA1:QA1048576 QD1:QD1048576">
    <cfRule type="cellIs" dxfId="585" priority="164437" operator="between">
      <formula>$QE$24</formula>
      <formula>1000</formula>
    </cfRule>
    <cfRule type="cellIs" dxfId="584" priority="164438" operator="between">
      <formula>$QE$23</formula>
      <formula>$QE$24</formula>
    </cfRule>
    <cfRule type="cellIs" dxfId="583" priority="164439" operator="between">
      <formula>$QE$22</formula>
      <formula>$QE$23</formula>
    </cfRule>
    <cfRule type="cellIs" dxfId="582" priority="164440" operator="between">
      <formula>$QE$21</formula>
      <formula>$QE$22</formula>
    </cfRule>
  </conditionalFormatting>
  <conditionalFormatting sqref="QZ1:QZ1048576 RC1:RC1048576 RG1:RG1048576 RJ1:RJ1048576">
    <cfRule type="cellIs" dxfId="581" priority="164487" stopIfTrue="1" operator="between">
      <formula>$RM$18</formula>
      <formula>1000</formula>
    </cfRule>
    <cfRule type="cellIs" dxfId="580" priority="164488" operator="between">
      <formula>$RM$17</formula>
      <formula>$RM$18</formula>
    </cfRule>
  </conditionalFormatting>
  <conditionalFormatting sqref="RB1:RB1048576 RE1:RE1048576 RI1:RI1048576 RL1:RL1048576">
    <cfRule type="cellIs" dxfId="579" priority="164533" operator="between">
      <formula>$RM$24</formula>
      <formula>1000</formula>
    </cfRule>
    <cfRule type="cellIs" dxfId="578" priority="164534" operator="between">
      <formula>$RM$23</formula>
      <formula>$RM$24</formula>
    </cfRule>
    <cfRule type="cellIs" dxfId="577" priority="164535" operator="between">
      <formula>$RM$22</formula>
      <formula>$RM$23</formula>
    </cfRule>
    <cfRule type="cellIs" dxfId="576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75" priority="164584" operator="between">
      <formula>$SU$17</formula>
      <formula>$SU$18</formula>
    </cfRule>
  </conditionalFormatting>
  <conditionalFormatting sqref="EH1:EH1048576 DX1:DX1048576 EA1:EA1048576 EE1:EE1048576">
    <cfRule type="cellIs" dxfId="574" priority="86" stopIfTrue="1" operator="between">
      <formula>$EK$18</formula>
      <formula>1000</formula>
    </cfRule>
  </conditionalFormatting>
  <conditionalFormatting sqref="FP1:FP1048576 FF1:FF1048576 FI1:FI1048576 FM1:FM1048576">
    <cfRule type="cellIs" dxfId="573" priority="62" stopIfTrue="1" operator="between">
      <formula>$FS$18</formula>
      <formula>1000</formula>
    </cfRule>
  </conditionalFormatting>
  <conditionalFormatting sqref="IF1:IF1048576 HV1:HV1048576 HY1:HY1048576 IC1:IC1048576">
    <cfRule type="cellIs" dxfId="572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71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225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242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 t="s">
        <v>246</v>
      </c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 t="s">
        <v>255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 t="s">
        <v>264</v>
      </c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 t="s">
        <v>270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ht="16" customHeight="1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160</v>
      </c>
      <c r="C4" s="4" t="s">
        <v>7</v>
      </c>
      <c r="D4" s="4" t="s">
        <v>161</v>
      </c>
      <c r="E4" s="9">
        <f>SUM(J4,L4,N4)</f>
        <v>97.16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>
        <v>7.7</v>
      </c>
      <c r="R4" s="22">
        <v>9.0500000000000007</v>
      </c>
      <c r="S4" s="22">
        <v>14.3</v>
      </c>
      <c r="T4" s="22">
        <v>16.48</v>
      </c>
      <c r="U4" s="22">
        <v>0</v>
      </c>
      <c r="V4" s="22">
        <v>0.75</v>
      </c>
      <c r="W4" s="22">
        <v>0.95</v>
      </c>
      <c r="X4" s="22">
        <v>2</v>
      </c>
      <c r="Y4" s="22">
        <v>1.58</v>
      </c>
      <c r="Z4" s="22">
        <v>0</v>
      </c>
      <c r="AA4" s="22">
        <v>8.43</v>
      </c>
      <c r="AB4" s="22">
        <v>9.25</v>
      </c>
      <c r="AC4" s="22">
        <v>11.6</v>
      </c>
      <c r="AD4" s="22">
        <v>18.420000000000002</v>
      </c>
      <c r="AE4" s="22">
        <v>0</v>
      </c>
      <c r="AF4" s="27"/>
      <c r="AG4" s="38">
        <f>IF(S4&gt;0,S4,"")</f>
        <v>14.3</v>
      </c>
      <c r="AH4" s="38">
        <f>IF(T4&gt;0,T4,"")</f>
        <v>16.48</v>
      </c>
      <c r="AI4" s="40">
        <f>IF(SUM(Q4:T4)-U4&gt;0,SUM(Q4:T4)-U4,"")</f>
        <v>47.53</v>
      </c>
      <c r="AJ4" s="40">
        <f>IF(X4&gt;0,X4,"")</f>
        <v>2</v>
      </c>
      <c r="AK4" s="40">
        <f>IF(Y4&gt;0,Y4,"")</f>
        <v>1.58</v>
      </c>
      <c r="AL4" s="40">
        <f>IF(SUM(V4:Y4)-Z4&gt;0,SUM(V4:Y4)-Z4,"")</f>
        <v>5.28</v>
      </c>
      <c r="AM4" s="40">
        <f>IF(AI4="","",MAX(AI4,AL4))</f>
        <v>47.53</v>
      </c>
      <c r="AN4" s="40">
        <f>IF(AC4&gt;0,AC4,"")</f>
        <v>11.6</v>
      </c>
      <c r="AO4" s="40">
        <f>IF(AD4&gt;0,AD4,"")</f>
        <v>18.420000000000002</v>
      </c>
      <c r="AP4" s="40">
        <f>IF(SUM(AA4:AD4)-AE4&gt;0,SUM(AA4:AD4)-AE4,"")</f>
        <v>47.7</v>
      </c>
      <c r="AQ4" s="40">
        <f>IF(SUM(AM4,AP4)&gt;0,SUM(AM4,AP4),"")</f>
        <v>95.23</v>
      </c>
      <c r="AR4" s="26">
        <v>3.28</v>
      </c>
      <c r="AS4" s="26">
        <v>3.75</v>
      </c>
      <c r="AT4" s="26">
        <v>5.2</v>
      </c>
      <c r="AU4" s="26">
        <v>7.66</v>
      </c>
      <c r="AV4" s="26">
        <v>0</v>
      </c>
      <c r="AW4" s="26">
        <v>8.4499999999999993</v>
      </c>
      <c r="AX4" s="26">
        <v>9.0500000000000007</v>
      </c>
      <c r="AY4" s="26">
        <v>11.6</v>
      </c>
      <c r="AZ4" s="26">
        <v>16.88</v>
      </c>
      <c r="BA4" s="26">
        <v>0.4</v>
      </c>
      <c r="BB4" s="26">
        <v>8.3800000000000008</v>
      </c>
      <c r="BC4" s="26">
        <v>9.35</v>
      </c>
      <c r="BD4" s="26">
        <v>11.6</v>
      </c>
      <c r="BE4" s="26">
        <v>18.04</v>
      </c>
      <c r="BF4" s="26">
        <v>0.4</v>
      </c>
      <c r="BG4" s="28"/>
      <c r="BH4" s="39">
        <f>IF(AT4&gt;0,AT4,"")</f>
        <v>5.2</v>
      </c>
      <c r="BI4" s="39">
        <f>IF(AU4&gt;0,AU4,"")</f>
        <v>7.66</v>
      </c>
      <c r="BJ4" s="11">
        <f>IF(SUM(AR4:AU4)-AV4&gt;0,SUM(AR4:AU4)-AV4,"")</f>
        <v>19.89</v>
      </c>
      <c r="BK4" s="11">
        <f>IF(AY4&gt;0,AY4,"")</f>
        <v>11.6</v>
      </c>
      <c r="BL4" s="11">
        <f>IF(AZ4&gt;0,AZ4,"")</f>
        <v>16.88</v>
      </c>
      <c r="BM4" s="11">
        <f>IF(SUM(AW4:AZ4)-BA4&gt;0,SUM(AW4:AZ4)-BA4,"")</f>
        <v>45.580000000000005</v>
      </c>
      <c r="BN4" s="11">
        <f>IF(BJ4="","",MAX(BJ4,BM4))</f>
        <v>45.580000000000005</v>
      </c>
      <c r="BO4" s="11">
        <f>IF(BD4&gt;0,BD4,"")</f>
        <v>11.6</v>
      </c>
      <c r="BP4" s="11">
        <f>IF(BE4&gt;0,BE4,"")</f>
        <v>18.04</v>
      </c>
      <c r="BQ4" s="11">
        <f>IF(SUM(BB4:BE4)-BF4&gt;0,SUM(BB4:BE4)-BF4,"")</f>
        <v>46.97</v>
      </c>
      <c r="BR4" s="11">
        <f>IF(SUM(BN4,BQ4)&gt;0,SUM(BN4,BQ4),"")</f>
        <v>92.550000000000011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1.64</v>
      </c>
      <c r="WM4" s="26">
        <f>IF($CH4="P",BT4,(BT4+AS4)/2)</f>
        <v>1.875</v>
      </c>
      <c r="WN4" s="26">
        <f>IF($CH4="P",BU4,(BU4+AT4)/2)</f>
        <v>2.6</v>
      </c>
      <c r="WO4" s="26">
        <f>IF($CH4="P",BV4,(BV4+AU4)/2)</f>
        <v>3.83</v>
      </c>
      <c r="WP4" s="26">
        <f>IF($CH4="P",BW4,(BW4+AV4)/2)</f>
        <v>0</v>
      </c>
      <c r="WQ4" s="26">
        <f>IF($CH4="P",BX4,(BX4+AW4)/2)</f>
        <v>4.2249999999999996</v>
      </c>
      <c r="WR4" s="26">
        <f>IF($CH4="P",BY4,(BY4+AX4)/2)</f>
        <v>4.5250000000000004</v>
      </c>
      <c r="WS4" s="26">
        <f>IF($CH4="P",BZ4,(BZ4+AY4)/2)</f>
        <v>5.8</v>
      </c>
      <c r="WT4" s="26">
        <f>IF($CH4="P",CA4,(CA4+AZ4)/2)</f>
        <v>8.44</v>
      </c>
      <c r="WU4" s="26">
        <f>IF($CH4="P",CB4,(CB4+BA4)/2)</f>
        <v>0.2</v>
      </c>
      <c r="WV4" s="26">
        <f>IF($CH4="P",CC4,(CC4+BB4)/2)</f>
        <v>4.1900000000000004</v>
      </c>
      <c r="WW4" s="26">
        <f>IF($CH4="P",CD4,(CD4+BC4)/2)</f>
        <v>4.6749999999999998</v>
      </c>
      <c r="WX4" s="26">
        <f>IF($CH4="P",CE4,(CE4+BD4)/2)</f>
        <v>5.8</v>
      </c>
      <c r="WY4" s="26">
        <f>IF($CH4="P",CF4,(CF4+BE4)/2)</f>
        <v>9.02</v>
      </c>
      <c r="WZ4" s="26">
        <f>IF($CH4="P",CG4,(CG4+BF4)/2)</f>
        <v>0.2</v>
      </c>
      <c r="XA4" s="28" t="s">
        <v>53</v>
      </c>
      <c r="XB4" s="11">
        <f>IF(WN4&gt;0,WN4,"")</f>
        <v>2.6</v>
      </c>
      <c r="XC4" s="11">
        <f>IF(WO4&gt;0,WO4,"")</f>
        <v>3.83</v>
      </c>
      <c r="XD4" s="11">
        <f>IF(SUM(WL4:WO4)-WP4&gt;0,SUM(WL4:WO4)-WP4,"")</f>
        <v>9.9450000000000003</v>
      </c>
      <c r="XE4" s="11">
        <f>IF(WS4&gt;0,WS4,"")</f>
        <v>5.8</v>
      </c>
      <c r="XF4" s="11">
        <f>IF(WT4&gt;0,WT4,"")</f>
        <v>8.44</v>
      </c>
      <c r="XG4" s="11">
        <f>IF(SUM(WQ4:WT4)-WU4&gt;0,SUM(WQ4:WT4)-WU4,"")</f>
        <v>22.790000000000003</v>
      </c>
      <c r="XH4" s="11">
        <f>IF(MAX(XD4,XG4)&gt;0,MAX(XD4,XG4),"")</f>
        <v>22.790000000000003</v>
      </c>
      <c r="XI4" s="11">
        <f>IF(WX4&gt;0,WX4,"")</f>
        <v>5.8</v>
      </c>
      <c r="XJ4" s="11">
        <f>IF(WY4&gt;0,WY4,"")</f>
        <v>9.02</v>
      </c>
      <c r="XK4" s="11">
        <f>IF(SUM(WV4:WY4)-WZ4&gt;0,SUM(WV4:WY4)-WZ4,"")</f>
        <v>23.484999999999999</v>
      </c>
      <c r="XL4" s="11">
        <f>IF(SUM(XH4,XK4)&gt;0,SUM(XH4,XK4),"")</f>
        <v>46.275000000000006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266</v>
      </c>
      <c r="C5" s="4" t="s">
        <v>215</v>
      </c>
      <c r="D5" s="4" t="s">
        <v>265</v>
      </c>
      <c r="E5" s="9">
        <f>SUM(J5,L5,N5)</f>
        <v>48.53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48.53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Worlds (Nov 9)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48.53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46.07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>
        <v>3</v>
      </c>
      <c r="JK5" s="18">
        <v>3.55</v>
      </c>
      <c r="JL5" s="18">
        <v>6.3</v>
      </c>
      <c r="JM5" s="18">
        <v>6.98</v>
      </c>
      <c r="JN5" s="18">
        <v>0</v>
      </c>
      <c r="JO5" s="18">
        <v>7.45</v>
      </c>
      <c r="JP5" s="18">
        <v>9</v>
      </c>
      <c r="JQ5" s="18">
        <v>14.9</v>
      </c>
      <c r="JR5" s="18">
        <v>16.440000000000001</v>
      </c>
      <c r="JS5" s="18">
        <v>0</v>
      </c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>
        <f>IF(JL5&gt;0,JL5,"")</f>
        <v>6.3</v>
      </c>
      <c r="KE5" s="11">
        <f>IF(JM5&gt;0,JM5,"")</f>
        <v>6.98</v>
      </c>
      <c r="KF5" s="11">
        <f>IF(SUM(JJ5:JM5)-JN5&gt;0,SUM(JJ5:JM5)-JN5,"")</f>
        <v>19.829999999999998</v>
      </c>
      <c r="KG5" s="11">
        <f>IF(JQ5&gt;0,JQ5,"")</f>
        <v>14.9</v>
      </c>
      <c r="KH5" s="11">
        <f>IF(JR5&gt;0,JR5,"")</f>
        <v>16.440000000000001</v>
      </c>
      <c r="KI5" s="11">
        <f>IF(SUM(JO5:JR5)-JS5&gt;0,SUM(JO5:JR5)-JS5,"")</f>
        <v>47.790000000000006</v>
      </c>
      <c r="KJ5" s="11">
        <f>IF(MAX(KF5,KI5)&gt;0,MAX(KF5,KI5),"")</f>
        <v>47.790000000000006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>
        <f>IF(SUM(KJ5,KP5)&gt;0,SUM(KJ5,KP5),"")</f>
        <v>47.790000000000006</v>
      </c>
      <c r="KR5" s="17">
        <v>7.85</v>
      </c>
      <c r="KS5" s="17">
        <v>9.4</v>
      </c>
      <c r="KT5" s="17">
        <v>14.9</v>
      </c>
      <c r="KU5" s="17">
        <v>16.78</v>
      </c>
      <c r="KV5" s="17">
        <v>0.4</v>
      </c>
      <c r="KW5" s="17">
        <v>1.6</v>
      </c>
      <c r="KX5" s="17">
        <v>1.65</v>
      </c>
      <c r="KY5" s="17">
        <v>3.5</v>
      </c>
      <c r="KZ5" s="17">
        <v>2.82</v>
      </c>
      <c r="LA5" s="17">
        <v>0</v>
      </c>
      <c r="LB5" s="17">
        <v>7.75</v>
      </c>
      <c r="LC5" s="17">
        <v>9.1</v>
      </c>
      <c r="LD5" s="17">
        <v>14.9</v>
      </c>
      <c r="LE5" s="17">
        <v>14.32</v>
      </c>
      <c r="LF5" s="17"/>
      <c r="LG5" s="17"/>
      <c r="LH5" s="17"/>
      <c r="LI5" s="17"/>
      <c r="LJ5" s="17"/>
      <c r="LK5" s="17"/>
      <c r="LL5" s="40">
        <f>IF(KT5&gt;0,KT5,"")</f>
        <v>14.9</v>
      </c>
      <c r="LM5" s="40">
        <f>IF(KU5&gt;0,KU5,"")</f>
        <v>16.78</v>
      </c>
      <c r="LN5" s="40">
        <f>IF(SUM(KR5:KU5)-KV5&gt;0,SUM(KR5:KU5)-KV5,"")</f>
        <v>48.53</v>
      </c>
      <c r="LO5" s="40">
        <f>IF(KY5&gt;0,KY5,"")</f>
        <v>3.5</v>
      </c>
      <c r="LP5" s="40">
        <f>IF(KZ5&gt;0,KZ5,"")</f>
        <v>2.82</v>
      </c>
      <c r="LQ5" s="40">
        <f>IF(SUM(KW5:KZ5)-LA5&gt;0,SUM(KW5:KZ5)-LA5,"")</f>
        <v>9.57</v>
      </c>
      <c r="LR5" s="40">
        <f>IF(MAX(LN5,LQ5)&gt;0,MAX(LN5,LQ5),"")</f>
        <v>48.53</v>
      </c>
      <c r="LS5" s="40">
        <f>IF(LD5&gt;0,LD5,"")</f>
        <v>14.9</v>
      </c>
      <c r="LT5" s="40">
        <f>IF(LE5&gt;0,LE5,"")</f>
        <v>14.32</v>
      </c>
      <c r="LU5" s="40">
        <f>IF(SUM(LB5:LE5)-LF5&gt;0,SUM(LB5:LE5)-LF5,"")</f>
        <v>46.07</v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>
        <f>IF(SUM(LR5,LX5)&gt;0,SUM(LR5,LX5),"")</f>
        <v>48.53</v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163</v>
      </c>
      <c r="C6" s="4" t="s">
        <v>5</v>
      </c>
      <c r="D6" s="4" t="s">
        <v>162</v>
      </c>
      <c r="E6" s="9">
        <f>SUM(J6,L6,N6)</f>
        <v>67.099999999999994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/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/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38.33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28.77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4.5999999999999996</v>
      </c>
      <c r="R6" s="22">
        <v>6.45</v>
      </c>
      <c r="S6" s="22">
        <v>10.199999999999999</v>
      </c>
      <c r="T6" s="22">
        <v>7.72</v>
      </c>
      <c r="U6" s="22">
        <v>0.2</v>
      </c>
      <c r="V6" s="22">
        <v>5.35</v>
      </c>
      <c r="W6" s="22">
        <v>7.5</v>
      </c>
      <c r="X6" s="22">
        <v>11.3</v>
      </c>
      <c r="Y6" s="22">
        <v>14.18</v>
      </c>
      <c r="Z6" s="22">
        <v>0</v>
      </c>
      <c r="AA6" s="22">
        <v>0.68</v>
      </c>
      <c r="AB6" s="22">
        <v>0.95</v>
      </c>
      <c r="AC6" s="22">
        <v>2</v>
      </c>
      <c r="AD6" s="22">
        <v>1.36</v>
      </c>
      <c r="AE6" s="22">
        <v>0</v>
      </c>
      <c r="AF6" s="27"/>
      <c r="AG6" s="38">
        <f>IF(S6&gt;0,S6,"")</f>
        <v>10.199999999999999</v>
      </c>
      <c r="AH6" s="38">
        <f>IF(T6&gt;0,T6,"")</f>
        <v>7.72</v>
      </c>
      <c r="AI6" s="40">
        <f>IF(SUM(Q6:T6)-U6&gt;0,SUM(Q6:T6)-U6,"")</f>
        <v>28.77</v>
      </c>
      <c r="AJ6" s="40">
        <f>IF(X6&gt;0,X6,"")</f>
        <v>11.3</v>
      </c>
      <c r="AK6" s="40">
        <f>IF(Y6&gt;0,Y6,"")</f>
        <v>14.18</v>
      </c>
      <c r="AL6" s="40">
        <f>IF(SUM(V6:Y6)-Z6&gt;0,SUM(V6:Y6)-Z6,"")</f>
        <v>38.33</v>
      </c>
      <c r="AM6" s="40">
        <f>IF(AI6="","",MAX(AI6,AL6))</f>
        <v>38.33</v>
      </c>
      <c r="AN6" s="40">
        <f>IF(AC6&gt;0,AC6,"")</f>
        <v>2</v>
      </c>
      <c r="AO6" s="40">
        <f>IF(AD6&gt;0,AD6,"")</f>
        <v>1.36</v>
      </c>
      <c r="AP6" s="40">
        <f>IF(SUM(AA6:AD6)-AE6&gt;0,SUM(AA6:AD6)-AE6,"")</f>
        <v>4.99</v>
      </c>
      <c r="AQ6" s="40">
        <f>IF(SUM(AM6,AP6)&gt;0,SUM(AM6,AP6),"")</f>
        <v>43.32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>
        <v>1.78</v>
      </c>
      <c r="BC6" s="26">
        <v>2.7</v>
      </c>
      <c r="BD6" s="26">
        <v>5</v>
      </c>
      <c r="BE6" s="26">
        <v>5.0199999999999996</v>
      </c>
      <c r="BF6" s="26">
        <v>0</v>
      </c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>
        <f>IF(BD6&gt;0,BD6,"")</f>
        <v>5</v>
      </c>
      <c r="BP6" s="11">
        <f>IF(BE6&gt;0,BE6,"")</f>
        <v>5.0199999999999996</v>
      </c>
      <c r="BQ6" s="11">
        <f>IF(SUM(BB6:BE6)-BF6&gt;0,SUM(BB6:BE6)-BF6,"")</f>
        <v>14.5</v>
      </c>
      <c r="BR6" s="11">
        <f>IF(SUM(BN6,BQ6)&gt;0,SUM(BN6,BQ6),"")</f>
        <v>14.5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0.89</v>
      </c>
      <c r="WW6" s="26">
        <f>IF($CH6="P",CD6,(CD6+BC6)/2)</f>
        <v>1.35</v>
      </c>
      <c r="WX6" s="26">
        <f>IF($CH6="P",CE6,(CE6+BD6)/2)</f>
        <v>2.5</v>
      </c>
      <c r="WY6" s="26">
        <f>IF($CH6="P",CF6,(CF6+BE6)/2)</f>
        <v>2.5099999999999998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>
        <f>IF(WX6&gt;0,WX6,"")</f>
        <v>2.5</v>
      </c>
      <c r="XJ6" s="11">
        <f>IF(WY6&gt;0,WY6,"")</f>
        <v>2.5099999999999998</v>
      </c>
      <c r="XK6" s="11">
        <f>IF(SUM(WV6:WY6)-WZ6&gt;0,SUM(WV6:WY6)-WZ6,"")</f>
        <v>7.25</v>
      </c>
      <c r="XL6" s="11">
        <f>IF(SUM(XH6,XK6)&gt;0,SUM(XH6,XK6),"")</f>
        <v>7.25</v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236</v>
      </c>
      <c r="C7" s="4" t="s">
        <v>5</v>
      </c>
      <c r="D7" s="4" t="s">
        <v>235</v>
      </c>
      <c r="E7" s="9">
        <f>SUM(J7,L7,N7)</f>
        <v>62.68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/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/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45.35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17.329999999999998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7</v>
      </c>
      <c r="AS7" s="26">
        <v>9.25</v>
      </c>
      <c r="AT7" s="26">
        <v>13.2</v>
      </c>
      <c r="AU7" s="26">
        <v>16.3</v>
      </c>
      <c r="AV7" s="26">
        <v>0.4</v>
      </c>
      <c r="AW7" s="26">
        <v>2.83</v>
      </c>
      <c r="AX7" s="26">
        <v>3.5</v>
      </c>
      <c r="AY7" s="26">
        <v>4.8</v>
      </c>
      <c r="AZ7" s="26">
        <v>6.2</v>
      </c>
      <c r="BA7" s="26">
        <v>0</v>
      </c>
      <c r="BB7" s="26">
        <v>0.73</v>
      </c>
      <c r="BC7" s="26">
        <v>1</v>
      </c>
      <c r="BD7" s="26">
        <v>2</v>
      </c>
      <c r="BE7" s="26">
        <v>1.78</v>
      </c>
      <c r="BF7" s="26">
        <v>0</v>
      </c>
      <c r="BG7" s="28"/>
      <c r="BH7" s="39">
        <f>IF(AT7&gt;0,AT7,"")</f>
        <v>13.2</v>
      </c>
      <c r="BI7" s="39">
        <f>IF(AU7&gt;0,AU7,"")</f>
        <v>16.3</v>
      </c>
      <c r="BJ7" s="11">
        <f>IF(SUM(AR7:AU7)-AV7&gt;0,SUM(AR7:AU7)-AV7,"")</f>
        <v>45.35</v>
      </c>
      <c r="BK7" s="11">
        <f>IF(AY7&gt;0,AY7,"")</f>
        <v>4.8</v>
      </c>
      <c r="BL7" s="11">
        <f>IF(AZ7&gt;0,AZ7,"")</f>
        <v>6.2</v>
      </c>
      <c r="BM7" s="11">
        <f>IF(SUM(AW7:AZ7)-BA7&gt;0,SUM(AW7:AZ7)-BA7,"")</f>
        <v>17.329999999999998</v>
      </c>
      <c r="BN7" s="11">
        <f>IF(BJ7="","",MAX(BJ7,BM7))</f>
        <v>45.35</v>
      </c>
      <c r="BO7" s="11">
        <f>IF(BD7&gt;0,BD7,"")</f>
        <v>2</v>
      </c>
      <c r="BP7" s="11">
        <f>IF(BE7&gt;0,BE7,"")</f>
        <v>1.78</v>
      </c>
      <c r="BQ7" s="11">
        <f>IF(SUM(BB7:BE7)-BF7&gt;0,SUM(BB7:BE7)-BF7,"")</f>
        <v>5.51</v>
      </c>
      <c r="BR7" s="11">
        <f>IF(SUM(BN7,BQ7)&gt;0,SUM(BN7,BQ7),"")</f>
        <v>50.86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3.5</v>
      </c>
      <c r="WM7" s="26">
        <f>IF($CH7="P",BT7,(BT7+AS7)/2)</f>
        <v>4.625</v>
      </c>
      <c r="WN7" s="26">
        <f>IF($CH7="P",BU7,(BU7+AT7)/2)</f>
        <v>6.6</v>
      </c>
      <c r="WO7" s="26">
        <f>IF($CH7="P",BV7,(BV7+AU7)/2)</f>
        <v>8.15</v>
      </c>
      <c r="WP7" s="26">
        <f>IF($CH7="P",BW7,(BW7+AV7)/2)</f>
        <v>0.2</v>
      </c>
      <c r="WQ7" s="26">
        <f>IF($CH7="P",BX7,(BX7+AW7)/2)</f>
        <v>1.415</v>
      </c>
      <c r="WR7" s="26">
        <f>IF($CH7="P",BY7,(BY7+AX7)/2)</f>
        <v>1.75</v>
      </c>
      <c r="WS7" s="26">
        <f>IF($CH7="P",BZ7,(BZ7+AY7)/2)</f>
        <v>2.4</v>
      </c>
      <c r="WT7" s="26">
        <f>IF($CH7="P",CA7,(CA7+AZ7)/2)</f>
        <v>3.1</v>
      </c>
      <c r="WU7" s="26">
        <f>IF($CH7="P",CB7,(CB7+BA7)/2)</f>
        <v>0</v>
      </c>
      <c r="WV7" s="26">
        <f>IF($CH7="P",CC7,(CC7+BB7)/2)</f>
        <v>0.36499999999999999</v>
      </c>
      <c r="WW7" s="26">
        <f>IF($CH7="P",CD7,(CD7+BC7)/2)</f>
        <v>0.5</v>
      </c>
      <c r="WX7" s="26">
        <f>IF($CH7="P",CE7,(CE7+BD7)/2)</f>
        <v>1</v>
      </c>
      <c r="WY7" s="26">
        <f>IF($CH7="P",CF7,(CF7+BE7)/2)</f>
        <v>0.89</v>
      </c>
      <c r="WZ7" s="26">
        <f>IF($CH7="P",CG7,(CG7+BF7)/2)</f>
        <v>0</v>
      </c>
      <c r="XA7" s="28" t="s">
        <v>53</v>
      </c>
      <c r="XB7" s="11">
        <f>IF(WN7&gt;0,WN7,"")</f>
        <v>6.6</v>
      </c>
      <c r="XC7" s="11">
        <f>IF(WO7&gt;0,WO7,"")</f>
        <v>8.15</v>
      </c>
      <c r="XD7" s="11">
        <f>IF(SUM(WL7:WO7)-WP7&gt;0,SUM(WL7:WO7)-WP7,"")</f>
        <v>22.675000000000001</v>
      </c>
      <c r="XE7" s="11">
        <f>IF(WS7&gt;0,WS7,"")</f>
        <v>2.4</v>
      </c>
      <c r="XF7" s="11">
        <f>IF(WT7&gt;0,WT7,"")</f>
        <v>3.1</v>
      </c>
      <c r="XG7" s="11">
        <f>IF(SUM(WQ7:WT7)-WU7&gt;0,SUM(WQ7:WT7)-WU7,"")</f>
        <v>8.6649999999999991</v>
      </c>
      <c r="XH7" s="11">
        <f>IF(MAX(XD7,XG7)&gt;0,MAX(XD7,XG7),"")</f>
        <v>22.675000000000001</v>
      </c>
      <c r="XI7" s="11">
        <f>IF(WX7&gt;0,WX7,"")</f>
        <v>1</v>
      </c>
      <c r="XJ7" s="11">
        <f>IF(WY7&gt;0,WY7,"")</f>
        <v>0.89</v>
      </c>
      <c r="XK7" s="11">
        <f>IF(SUM(WV7:WY7)-WZ7&gt;0,SUM(WV7:WY7)-WZ7,"")</f>
        <v>2.7549999999999999</v>
      </c>
      <c r="XL7" s="11">
        <f>IF(SUM(XH7,XK7)&gt;0,SUM(XH7,XK7),"")</f>
        <v>25.43</v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206</v>
      </c>
      <c r="C8" s="4" t="s">
        <v>7</v>
      </c>
      <c r="D8" s="4" t="s">
        <v>209</v>
      </c>
      <c r="E8" s="9">
        <f>SUM(J8,L8,N8)</f>
        <v>59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45.02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13.98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2.2999999999999998</v>
      </c>
      <c r="R8" s="22">
        <v>2.7</v>
      </c>
      <c r="S8" s="22">
        <v>4.3</v>
      </c>
      <c r="T8" s="22">
        <v>4.68</v>
      </c>
      <c r="U8" s="22">
        <v>0</v>
      </c>
      <c r="V8" s="22">
        <v>0.75</v>
      </c>
      <c r="W8" s="22">
        <v>0.8</v>
      </c>
      <c r="X8" s="22">
        <v>1.7</v>
      </c>
      <c r="Y8" s="22">
        <v>1.3</v>
      </c>
      <c r="Z8" s="22">
        <v>0</v>
      </c>
      <c r="AA8" s="22"/>
      <c r="AB8" s="22"/>
      <c r="AC8" s="22"/>
      <c r="AD8" s="22"/>
      <c r="AE8" s="22"/>
      <c r="AF8" s="27"/>
      <c r="AG8" s="38">
        <f>IF(S8&gt;0,S8,"")</f>
        <v>4.3</v>
      </c>
      <c r="AH8" s="38">
        <f>IF(T8&gt;0,T8,"")</f>
        <v>4.68</v>
      </c>
      <c r="AI8" s="40">
        <f>IF(SUM(Q8:T8)-U8&gt;0,SUM(Q8:T8)-U8,"")</f>
        <v>13.98</v>
      </c>
      <c r="AJ8" s="40">
        <f>IF(X8&gt;0,X8,"")</f>
        <v>1.7</v>
      </c>
      <c r="AK8" s="40">
        <f>IF(Y8&gt;0,Y8,"")</f>
        <v>1.3</v>
      </c>
      <c r="AL8" s="40">
        <f>IF(SUM(V8:Y8)-Z8&gt;0,SUM(V8:Y8)-Z8,"")</f>
        <v>4.55</v>
      </c>
      <c r="AM8" s="40">
        <f>IF(AI8="","",MAX(AI8,AL8))</f>
        <v>13.98</v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>
        <f>IF(SUM(AM8,AP8)&gt;0,SUM(AM8,AP8),"")</f>
        <v>13.98</v>
      </c>
      <c r="AR8" s="26">
        <v>0.8</v>
      </c>
      <c r="AS8" s="26">
        <v>0.95</v>
      </c>
      <c r="AT8" s="26">
        <v>1.7</v>
      </c>
      <c r="AU8" s="26">
        <v>1.9</v>
      </c>
      <c r="AV8" s="26">
        <v>0</v>
      </c>
      <c r="AW8" s="26">
        <v>7.7</v>
      </c>
      <c r="AX8" s="26">
        <v>9.1</v>
      </c>
      <c r="AY8" s="26">
        <v>12.8</v>
      </c>
      <c r="AZ8" s="26">
        <v>15.42</v>
      </c>
      <c r="BA8" s="26">
        <v>0</v>
      </c>
      <c r="BB8" s="26">
        <v>1.58</v>
      </c>
      <c r="BC8" s="26">
        <v>2</v>
      </c>
      <c r="BD8" s="26">
        <v>2.8</v>
      </c>
      <c r="BE8" s="26">
        <v>3.9</v>
      </c>
      <c r="BF8" s="26">
        <v>0</v>
      </c>
      <c r="BG8" s="28"/>
      <c r="BH8" s="39">
        <f>IF(AT8&gt;0,AT8,"")</f>
        <v>1.7</v>
      </c>
      <c r="BI8" s="39">
        <f>IF(AU8&gt;0,AU8,"")</f>
        <v>1.9</v>
      </c>
      <c r="BJ8" s="11">
        <f>IF(SUM(AR8:AU8)-AV8&gt;0,SUM(AR8:AU8)-AV8,"")</f>
        <v>5.35</v>
      </c>
      <c r="BK8" s="11">
        <f>IF(AY8&gt;0,AY8,"")</f>
        <v>12.8</v>
      </c>
      <c r="BL8" s="11">
        <f>IF(AZ8&gt;0,AZ8,"")</f>
        <v>15.42</v>
      </c>
      <c r="BM8" s="11">
        <f>IF(SUM(AW8:AZ8)-BA8&gt;0,SUM(AW8:AZ8)-BA8,"")</f>
        <v>45.02</v>
      </c>
      <c r="BN8" s="11">
        <f>IF(BJ8="","",MAX(BJ8,BM8))</f>
        <v>45.02</v>
      </c>
      <c r="BO8" s="11">
        <f>IF(BD8&gt;0,BD8,"")</f>
        <v>2.8</v>
      </c>
      <c r="BP8" s="11">
        <f>IF(BE8&gt;0,BE8,"")</f>
        <v>3.9</v>
      </c>
      <c r="BQ8" s="11">
        <f>IF(SUM(BB8:BE8)-BF8&gt;0,SUM(BB8:BE8)-BF8,"")</f>
        <v>10.28</v>
      </c>
      <c r="BR8" s="11">
        <f>IF(SUM(BN8,BQ8)&gt;0,SUM(BN8,BQ8),"")</f>
        <v>55.300000000000004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0.4</v>
      </c>
      <c r="WM8" s="26">
        <f>IF($CH8="P",BT8,(BT8+AS8)/2)</f>
        <v>0.47499999999999998</v>
      </c>
      <c r="WN8" s="26">
        <f>IF($CH8="P",BU8,(BU8+AT8)/2)</f>
        <v>0.85</v>
      </c>
      <c r="WO8" s="26">
        <f>IF($CH8="P",BV8,(BV8+AU8)/2)</f>
        <v>0.95</v>
      </c>
      <c r="WP8" s="26">
        <f>IF($CH8="P",BW8,(BW8+AV8)/2)</f>
        <v>0</v>
      </c>
      <c r="WQ8" s="26">
        <f>IF($CH8="P",BX8,(BX8+AW8)/2)</f>
        <v>3.85</v>
      </c>
      <c r="WR8" s="26">
        <f>IF($CH8="P",BY8,(BY8+AX8)/2)</f>
        <v>4.55</v>
      </c>
      <c r="WS8" s="26">
        <f>IF($CH8="P",BZ8,(BZ8+AY8)/2)</f>
        <v>6.4</v>
      </c>
      <c r="WT8" s="26">
        <f>IF($CH8="P",CA8,(CA8+AZ8)/2)</f>
        <v>7.71</v>
      </c>
      <c r="WU8" s="26">
        <f>IF($CH8="P",CB8,(CB8+BA8)/2)</f>
        <v>0</v>
      </c>
      <c r="WV8" s="26">
        <f>IF($CH8="P",CC8,(CC8+BB8)/2)</f>
        <v>0.79</v>
      </c>
      <c r="WW8" s="26">
        <f>IF($CH8="P",CD8,(CD8+BC8)/2)</f>
        <v>1</v>
      </c>
      <c r="WX8" s="26">
        <f>IF($CH8="P",CE8,(CE8+BD8)/2)</f>
        <v>1.4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0.85</v>
      </c>
      <c r="XC8" s="11">
        <f>IF(WO8&gt;0,WO8,"")</f>
        <v>0.95</v>
      </c>
      <c r="XD8" s="11">
        <f>IF(SUM(WL8:WO8)-WP8&gt;0,SUM(WL8:WO8)-WP8,"")</f>
        <v>2.6749999999999998</v>
      </c>
      <c r="XE8" s="11">
        <f>IF(WS8&gt;0,WS8,"")</f>
        <v>6.4</v>
      </c>
      <c r="XF8" s="11">
        <f>IF(WT8&gt;0,WT8,"")</f>
        <v>7.71</v>
      </c>
      <c r="XG8" s="11">
        <f>IF(SUM(WQ8:WT8)-WU8&gt;0,SUM(WQ8:WT8)-WU8,"")</f>
        <v>22.51</v>
      </c>
      <c r="XH8" s="11">
        <f>IF(MAX(XD8,XG8)&gt;0,MAX(XD8,XG8),"")</f>
        <v>22.51</v>
      </c>
      <c r="XI8" s="11">
        <f>IF(WX8&gt;0,WX8,"")</f>
        <v>1.4</v>
      </c>
      <c r="XJ8" s="11">
        <f>IF(WY8&gt;0,WY8,"")</f>
        <v>1.95</v>
      </c>
      <c r="XK8" s="11">
        <f>IF(SUM(WV8:WY8)-WZ8&gt;0,SUM(WV8:WY8)-WZ8,"")</f>
        <v>5.14</v>
      </c>
      <c r="XL8" s="11">
        <f>IF(SUM(XH8,XK8)&gt;0,SUM(XH8,XK8),"")</f>
        <v>27.650000000000002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232</v>
      </c>
      <c r="C9" s="4" t="s">
        <v>3</v>
      </c>
      <c r="D9" s="4" t="s">
        <v>231</v>
      </c>
      <c r="E9" s="9">
        <f>SUM(J9,L9,N9)</f>
        <v>58.67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42.870000000000005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15.8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6.73</v>
      </c>
      <c r="AS9" s="26">
        <v>8.3000000000000007</v>
      </c>
      <c r="AT9" s="26">
        <v>10.8</v>
      </c>
      <c r="AU9" s="26">
        <v>17.04</v>
      </c>
      <c r="AV9" s="26">
        <v>0</v>
      </c>
      <c r="AW9" s="26">
        <v>1.5</v>
      </c>
      <c r="AX9" s="26">
        <v>1.95</v>
      </c>
      <c r="AY9" s="26">
        <v>2.6</v>
      </c>
      <c r="AZ9" s="26">
        <v>2.44</v>
      </c>
      <c r="BA9" s="26">
        <v>0</v>
      </c>
      <c r="BB9" s="26">
        <v>2.8</v>
      </c>
      <c r="BC9" s="26">
        <v>3.7</v>
      </c>
      <c r="BD9" s="26">
        <v>5.4</v>
      </c>
      <c r="BE9" s="26">
        <v>3.9</v>
      </c>
      <c r="BF9" s="26">
        <v>0</v>
      </c>
      <c r="BG9" s="28"/>
      <c r="BH9" s="39">
        <f>IF(AT9&gt;0,AT9,"")</f>
        <v>10.8</v>
      </c>
      <c r="BI9" s="39">
        <f>IF(AU9&gt;0,AU9,"")</f>
        <v>17.04</v>
      </c>
      <c r="BJ9" s="11">
        <f>IF(SUM(AR9:AU9)-AV9&gt;0,SUM(AR9:AU9)-AV9,"")</f>
        <v>42.870000000000005</v>
      </c>
      <c r="BK9" s="11">
        <f>IF(AY9&gt;0,AY9,"")</f>
        <v>2.6</v>
      </c>
      <c r="BL9" s="11">
        <f>IF(AZ9&gt;0,AZ9,"")</f>
        <v>2.44</v>
      </c>
      <c r="BM9" s="11">
        <f>IF(SUM(AW9:AZ9)-BA9&gt;0,SUM(AW9:AZ9)-BA9,"")</f>
        <v>8.49</v>
      </c>
      <c r="BN9" s="11">
        <f>IF(BJ9="","",MAX(BJ9,BM9))</f>
        <v>42.870000000000005</v>
      </c>
      <c r="BO9" s="11">
        <f>IF(BD9&gt;0,BD9,"")</f>
        <v>5.4</v>
      </c>
      <c r="BP9" s="11">
        <f>IF(BE9&gt;0,BE9,"")</f>
        <v>3.9</v>
      </c>
      <c r="BQ9" s="11">
        <f>IF(SUM(BB9:BE9)-BF9&gt;0,SUM(BB9:BE9)-BF9,"")</f>
        <v>15.8</v>
      </c>
      <c r="BR9" s="11">
        <f>IF(SUM(BN9,BQ9)&gt;0,SUM(BN9,BQ9),"")</f>
        <v>58.67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3.3650000000000002</v>
      </c>
      <c r="WM9" s="26">
        <f>IF($CH9="P",BT9,(BT9+AS9)/2)</f>
        <v>4.1500000000000004</v>
      </c>
      <c r="WN9" s="26">
        <f>IF($CH9="P",BU9,(BU9+AT9)/2)</f>
        <v>5.4</v>
      </c>
      <c r="WO9" s="26">
        <f>IF($CH9="P",BV9,(BV9+AU9)/2)</f>
        <v>8.52</v>
      </c>
      <c r="WP9" s="26">
        <f>IF($CH9="P",BW9,(BW9+AV9)/2)</f>
        <v>0</v>
      </c>
      <c r="WQ9" s="26">
        <f>IF($CH9="P",BX9,(BX9+AW9)/2)</f>
        <v>0.75</v>
      </c>
      <c r="WR9" s="26">
        <f>IF($CH9="P",BY9,(BY9+AX9)/2)</f>
        <v>0.97499999999999998</v>
      </c>
      <c r="WS9" s="26">
        <f>IF($CH9="P",BZ9,(BZ9+AY9)/2)</f>
        <v>1.3</v>
      </c>
      <c r="WT9" s="26">
        <f>IF($CH9="P",CA9,(CA9+AZ9)/2)</f>
        <v>1.22</v>
      </c>
      <c r="WU9" s="26">
        <f>IF($CH9="P",CB9,(CB9+BA9)/2)</f>
        <v>0</v>
      </c>
      <c r="WV9" s="26">
        <f>IF($CH9="P",CC9,(CC9+BB9)/2)</f>
        <v>1.4</v>
      </c>
      <c r="WW9" s="26">
        <f>IF($CH9="P",CD9,(CD9+BC9)/2)</f>
        <v>1.85</v>
      </c>
      <c r="WX9" s="26">
        <f>IF($CH9="P",CE9,(CE9+BD9)/2)</f>
        <v>2.7</v>
      </c>
      <c r="WY9" s="26">
        <f>IF($CH9="P",CF9,(CF9+BE9)/2)</f>
        <v>1.95</v>
      </c>
      <c r="WZ9" s="26">
        <f>IF($CH9="P",CG9,(CG9+BF9)/2)</f>
        <v>0</v>
      </c>
      <c r="XA9" s="28" t="s">
        <v>53</v>
      </c>
      <c r="XB9" s="11">
        <f>IF(WN9&gt;0,WN9,"")</f>
        <v>5.4</v>
      </c>
      <c r="XC9" s="11">
        <f>IF(WO9&gt;0,WO9,"")</f>
        <v>8.52</v>
      </c>
      <c r="XD9" s="11">
        <f>IF(SUM(WL9:WO9)-WP9&gt;0,SUM(WL9:WO9)-WP9,"")</f>
        <v>21.435000000000002</v>
      </c>
      <c r="XE9" s="11">
        <f>IF(WS9&gt;0,WS9,"")</f>
        <v>1.3</v>
      </c>
      <c r="XF9" s="11">
        <f>IF(WT9&gt;0,WT9,"")</f>
        <v>1.22</v>
      </c>
      <c r="XG9" s="11">
        <f>IF(SUM(WQ9:WT9)-WU9&gt;0,SUM(WQ9:WT9)-WU9,"")</f>
        <v>4.2450000000000001</v>
      </c>
      <c r="XH9" s="11">
        <f>IF(MAX(XD9,XG9)&gt;0,MAX(XD9,XG9),"")</f>
        <v>21.435000000000002</v>
      </c>
      <c r="XI9" s="11">
        <f>IF(WX9&gt;0,WX9,"")</f>
        <v>2.7</v>
      </c>
      <c r="XJ9" s="11">
        <f>IF(WY9&gt;0,WY9,"")</f>
        <v>1.95</v>
      </c>
      <c r="XK9" s="11">
        <f>IF(SUM(WV9:WY9)-WZ9&gt;0,SUM(WV9:WY9)-WZ9,"")</f>
        <v>7.9</v>
      </c>
      <c r="XL9" s="11">
        <f>IF(SUM(XH9,XK9)&gt;0,SUM(XH9,XK9),"")</f>
        <v>29.335000000000001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234</v>
      </c>
      <c r="C10" s="4" t="s">
        <v>71</v>
      </c>
      <c r="D10" s="4" t="s">
        <v>233</v>
      </c>
      <c r="E10" s="9">
        <f>SUM(J10,L10,N10)</f>
        <v>56.419999999999995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33.799999999999997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22.619999999999997</v>
      </c>
      <c r="M10" s="8" t="str">
        <f>IF(L10="","",IF(OR(L10=CK10,L10=CN10,L10=CR10),$BS$1,IF(OR(L10=BJ10,L10=BM10,L10=BQ10),$AR$1,IF(OR(L10=AI10,L10=AL10,L10=AP10),$Q$1,""))))</f>
        <v>2025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>
        <v>2.85</v>
      </c>
      <c r="AS10" s="26">
        <v>3.75</v>
      </c>
      <c r="AT10" s="26">
        <v>5.8</v>
      </c>
      <c r="AU10" s="26">
        <v>4.3</v>
      </c>
      <c r="AV10" s="26">
        <v>0</v>
      </c>
      <c r="AW10" s="26">
        <v>10</v>
      </c>
      <c r="AX10" s="26">
        <v>9.8000000000000007</v>
      </c>
      <c r="AY10" s="26">
        <v>0</v>
      </c>
      <c r="AZ10" s="26">
        <v>14</v>
      </c>
      <c r="BA10" s="26">
        <v>0</v>
      </c>
      <c r="BB10" s="26">
        <v>4.43</v>
      </c>
      <c r="BC10" s="26">
        <v>5.45</v>
      </c>
      <c r="BD10" s="26">
        <v>7</v>
      </c>
      <c r="BE10" s="26">
        <v>5.74</v>
      </c>
      <c r="BF10" s="26">
        <v>0</v>
      </c>
      <c r="BG10" s="28"/>
      <c r="BH10" s="39">
        <f>IF(AT10&gt;0,AT10,"")</f>
        <v>5.8</v>
      </c>
      <c r="BI10" s="39">
        <f>IF(AU10&gt;0,AU10,"")</f>
        <v>4.3</v>
      </c>
      <c r="BJ10" s="11">
        <f>IF(SUM(AR10:AU10)-AV10&gt;0,SUM(AR10:AU10)-AV10,"")</f>
        <v>16.7</v>
      </c>
      <c r="BK10" s="11" t="str">
        <f>IF(AY10&gt;0,AY10,"")</f>
        <v/>
      </c>
      <c r="BL10" s="11">
        <f>IF(AZ10&gt;0,AZ10,"")</f>
        <v>14</v>
      </c>
      <c r="BM10" s="11">
        <f>IF(SUM(AW10:AZ10)-BA10&gt;0,SUM(AW10:AZ10)-BA10,"")</f>
        <v>33.799999999999997</v>
      </c>
      <c r="BN10" s="11">
        <f>IF(BJ10="","",MAX(BJ10,BM10))</f>
        <v>33.799999999999997</v>
      </c>
      <c r="BO10" s="11">
        <f>IF(BD10&gt;0,BD10,"")</f>
        <v>7</v>
      </c>
      <c r="BP10" s="11">
        <f>IF(BE10&gt;0,BE10,"")</f>
        <v>5.74</v>
      </c>
      <c r="BQ10" s="11">
        <f>IF(SUM(BB10:BE10)-BF10&gt;0,SUM(BB10:BE10)-BF10,"")</f>
        <v>22.619999999999997</v>
      </c>
      <c r="BR10" s="11">
        <f>IF(SUM(BN10,BQ10)&gt;0,SUM(BN10,BQ10),"")</f>
        <v>56.419999999999995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1.425</v>
      </c>
      <c r="WM10" s="26">
        <f>IF($CH10="P",BT10,(BT10+AS10)/2)</f>
        <v>1.875</v>
      </c>
      <c r="WN10" s="26">
        <f>IF($CH10="P",BU10,(BU10+AT10)/2)</f>
        <v>2.9</v>
      </c>
      <c r="WO10" s="26">
        <f>IF($CH10="P",BV10,(BV10+AU10)/2)</f>
        <v>2.15</v>
      </c>
      <c r="WP10" s="26">
        <f>IF($CH10="P",BW10,(BW10+AV10)/2)</f>
        <v>0</v>
      </c>
      <c r="WQ10" s="26">
        <f>IF($CH10="P",BX10,(BX10+AW10)/2)</f>
        <v>5</v>
      </c>
      <c r="WR10" s="26">
        <f>IF($CH10="P",BY10,(BY10+AX10)/2)</f>
        <v>4.9000000000000004</v>
      </c>
      <c r="WS10" s="26">
        <f>IF($CH10="P",BZ10,(BZ10+AY10)/2)</f>
        <v>0</v>
      </c>
      <c r="WT10" s="26">
        <f>IF($CH10="P",CA10,(CA10+AZ10)/2)</f>
        <v>7</v>
      </c>
      <c r="WU10" s="26">
        <f>IF($CH10="P",CB10,(CB10+BA10)/2)</f>
        <v>0</v>
      </c>
      <c r="WV10" s="26">
        <f>IF($CH10="P",CC10,(CC10+BB10)/2)</f>
        <v>2.2149999999999999</v>
      </c>
      <c r="WW10" s="26">
        <f>IF($CH10="P",CD10,(CD10+BC10)/2)</f>
        <v>2.7250000000000001</v>
      </c>
      <c r="WX10" s="26">
        <f>IF($CH10="P",CE10,(CE10+BD10)/2)</f>
        <v>3.5</v>
      </c>
      <c r="WY10" s="26">
        <f>IF($CH10="P",CF10,(CF10+BE10)/2)</f>
        <v>2.87</v>
      </c>
      <c r="WZ10" s="26">
        <f>IF($CH10="P",CG10,(CG10+BF10)/2)</f>
        <v>0</v>
      </c>
      <c r="XA10" s="28" t="s">
        <v>53</v>
      </c>
      <c r="XB10" s="11">
        <f>IF(WN10&gt;0,WN10,"")</f>
        <v>2.9</v>
      </c>
      <c r="XC10" s="11">
        <f>IF(WO10&gt;0,WO10,"")</f>
        <v>2.15</v>
      </c>
      <c r="XD10" s="11">
        <f>IF(SUM(WL10:WO10)-WP10&gt;0,SUM(WL10:WO10)-WP10,"")</f>
        <v>8.35</v>
      </c>
      <c r="XE10" s="11" t="str">
        <f>IF(WS10&gt;0,WS10,"")</f>
        <v/>
      </c>
      <c r="XF10" s="11">
        <f>IF(WT10&gt;0,WT10,"")</f>
        <v>7</v>
      </c>
      <c r="XG10" s="11">
        <f>IF(SUM(WQ10:WT10)-WU10&gt;0,SUM(WQ10:WT10)-WU10,"")</f>
        <v>16.899999999999999</v>
      </c>
      <c r="XH10" s="11">
        <f>IF(MAX(XD10,XG10)&gt;0,MAX(XD10,XG10),"")</f>
        <v>16.899999999999999</v>
      </c>
      <c r="XI10" s="11">
        <f>IF(WX10&gt;0,WX10,"")</f>
        <v>3.5</v>
      </c>
      <c r="XJ10" s="11">
        <f>IF(WY10&gt;0,WY10,"")</f>
        <v>2.87</v>
      </c>
      <c r="XK10" s="11">
        <f>IF(SUM(WV10:WY10)-WZ10&gt;0,SUM(WV10:WY10)-WZ10,"")</f>
        <v>11.309999999999999</v>
      </c>
      <c r="XL10" s="11">
        <f>IF(SUM(XH10,XK10)&gt;0,SUM(XH10,XK10),"")</f>
        <v>28.209999999999997</v>
      </c>
    </row>
    <row r="11" spans="1:63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3</v>
      </c>
      <c r="B11" s="5" t="s">
        <v>250</v>
      </c>
      <c r="C11" s="4" t="s">
        <v>249</v>
      </c>
      <c r="D11" s="4" t="s">
        <v>248</v>
      </c>
      <c r="E11" s="9">
        <f>SUM(J11,L11,N11)</f>
        <v>48.11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>P</v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>No DD</v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48.11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Junior Pan Am Games (Aug 12)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45.06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48.11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>
        <v>7.8</v>
      </c>
      <c r="GU11" s="18">
        <v>9.3000000000000007</v>
      </c>
      <c r="GV11" s="18">
        <v>13.3</v>
      </c>
      <c r="GW11" s="18">
        <v>14.66</v>
      </c>
      <c r="GX11" s="18">
        <v>0</v>
      </c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>
        <v>8.02</v>
      </c>
      <c r="HJ11" s="18">
        <v>9.35</v>
      </c>
      <c r="HK11" s="18">
        <v>13.3</v>
      </c>
      <c r="HL11" s="18">
        <v>17.440000000000001</v>
      </c>
      <c r="HM11" s="18">
        <v>0</v>
      </c>
      <c r="HN11" s="11">
        <f>IF(GV11&gt;0,GV11,"")</f>
        <v>13.3</v>
      </c>
      <c r="HO11" s="11">
        <f>IF(GW11&gt;0,GW11,"")</f>
        <v>14.66</v>
      </c>
      <c r="HP11" s="11">
        <f>IF(SUM(GT11:GW11)-GX11&gt;0,SUM(GT11:GW11)-GX11,"")</f>
        <v>45.06</v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>
        <f>IF(MAX(HP11,HS11)&gt;0,MAX(HP11,HS11),"")</f>
        <v>45.06</v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>
        <f>IF(HK11&gt;0,HK11,"")</f>
        <v>13.3</v>
      </c>
      <c r="HY11" s="11">
        <f>IF(HL11&gt;0,HL11,"")</f>
        <v>17.440000000000001</v>
      </c>
      <c r="HZ11" s="11">
        <f>IF(SUM(HI11:HL11)-HM11&gt;0,SUM(HI11:HL11)-HM11,"")</f>
        <v>48.11</v>
      </c>
      <c r="IA11" s="11">
        <f>IF(SUM(HT11,HZ11)&gt;0,SUM(HT11,HZ11),"")</f>
        <v>93.17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258</v>
      </c>
      <c r="C12" s="4" t="s">
        <v>257</v>
      </c>
      <c r="D12" s="4" t="s">
        <v>256</v>
      </c>
      <c r="E12" s="9">
        <f>SUM(J12,L12,N12)</f>
        <v>47.72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/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/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47.72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GER (Sept 21)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47.72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5.56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>
        <v>4.7</v>
      </c>
      <c r="IC12" s="17">
        <v>5.45</v>
      </c>
      <c r="ID12" s="17">
        <v>7.6</v>
      </c>
      <c r="IE12" s="17">
        <v>10.68</v>
      </c>
      <c r="IF12" s="17">
        <v>0</v>
      </c>
      <c r="IG12" s="17">
        <v>8.3000000000000007</v>
      </c>
      <c r="IH12" s="17">
        <v>9.3000000000000007</v>
      </c>
      <c r="II12" s="17">
        <v>13.2</v>
      </c>
      <c r="IJ12" s="17">
        <v>16.920000000000002</v>
      </c>
      <c r="IK12" s="17">
        <v>0</v>
      </c>
      <c r="IL12" s="17"/>
      <c r="IM12" s="17"/>
      <c r="IN12" s="17"/>
      <c r="IO12" s="17"/>
      <c r="IP12" s="17"/>
      <c r="IQ12" s="17">
        <v>0.85</v>
      </c>
      <c r="IR12" s="17">
        <v>0.95</v>
      </c>
      <c r="IS12" s="17">
        <v>2</v>
      </c>
      <c r="IT12" s="17">
        <v>1.76</v>
      </c>
      <c r="IU12" s="17">
        <v>0</v>
      </c>
      <c r="IV12" s="40">
        <f>IF(ID12&gt;0,ID12,"")</f>
        <v>7.6</v>
      </c>
      <c r="IW12" s="40">
        <f>IF(IE12&gt;0,IE12,"")</f>
        <v>10.68</v>
      </c>
      <c r="IX12" s="40">
        <f>IF(SUM(IB12:IE12)-IF12&gt;0,SUM(IB12:IE12)-IF12,"")</f>
        <v>28.43</v>
      </c>
      <c r="IY12" s="40">
        <f>IF(II12&gt;0,II12,"")</f>
        <v>13.2</v>
      </c>
      <c r="IZ12" s="40">
        <f>IF(IJ12&gt;0,IJ12,"")</f>
        <v>16.920000000000002</v>
      </c>
      <c r="JA12" s="40">
        <f>IF(SUM(IG12:IJ12)-IK12&gt;0,SUM(IG12:IJ12)-IK12,"")</f>
        <v>47.72</v>
      </c>
      <c r="JB12" s="40">
        <f>IF(MAX(IX12,JA12)&gt;0,MAX(IX12,JA12),"")</f>
        <v>47.72</v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>
        <f>IF(IS12&gt;0,IS12,"")</f>
        <v>2</v>
      </c>
      <c r="JG12" s="40">
        <f>IF(IT12&gt;0,IT12,"")</f>
        <v>1.76</v>
      </c>
      <c r="JH12" s="40">
        <f>IF(SUM(IQ12:IT12)-IU12&gt;0,SUM(IQ12:IT12)-IU12,"")</f>
        <v>5.56</v>
      </c>
      <c r="JI12" s="40">
        <f>IF(SUM(JB12,JH12)&gt;0,SUM(JB12,JH12),"")</f>
        <v>53.28</v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154</v>
      </c>
      <c r="C13" s="4" t="s">
        <v>7</v>
      </c>
      <c r="D13" s="4" t="s">
        <v>153</v>
      </c>
      <c r="E13" s="9">
        <f>SUM(J13,L13,N13)</f>
        <v>42.2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42.2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World Cup ITA (April 5)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42.2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>
        <v>6.6</v>
      </c>
      <c r="CW13" s="17">
        <v>8.3000000000000007</v>
      </c>
      <c r="CX13" s="17">
        <v>12.6</v>
      </c>
      <c r="CY13" s="17">
        <v>14.7</v>
      </c>
      <c r="CZ13" s="17">
        <v>0</v>
      </c>
      <c r="DA13" s="17">
        <v>2.15</v>
      </c>
      <c r="DB13" s="17">
        <v>2.8</v>
      </c>
      <c r="DC13" s="17">
        <v>4.8</v>
      </c>
      <c r="DD13" s="17">
        <v>4.96</v>
      </c>
      <c r="DE13" s="17">
        <v>0</v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>
        <f>IF(CX13&gt;0,CX13,"")</f>
        <v>12.6</v>
      </c>
      <c r="DQ13" s="40">
        <f>IF(CY13&gt;0,CY13,"")</f>
        <v>14.7</v>
      </c>
      <c r="DR13" s="40">
        <f>IF(SUM(CV13:CY13)-CZ13&gt;0,SUM(CV13:CY13)-CZ13,"")</f>
        <v>42.2</v>
      </c>
      <c r="DS13" s="40">
        <f>IF(DC13&gt;0,DC13,"")</f>
        <v>4.8</v>
      </c>
      <c r="DT13" s="40">
        <f>IF(DD13&gt;0,DD13,"")</f>
        <v>4.96</v>
      </c>
      <c r="DU13" s="40">
        <f>IF(SUM(DA13:DD13)-DE13&gt;0,SUM(DA13:DD13)-DE13,"")</f>
        <v>14.71</v>
      </c>
      <c r="DV13" s="40">
        <f>IF(MAX(DR13,DU13)&gt;0,MAX(DR13,DU13),"")</f>
        <v>42.2</v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>
        <f>IF(SUM(DV13,EB13)&gt;0,SUM(DV13,EB13),"")</f>
        <v>42.2</v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243</v>
      </c>
      <c r="C14" s="4" t="s">
        <v>228</v>
      </c>
      <c r="D14" s="4" t="s">
        <v>244</v>
      </c>
      <c r="E14" s="9">
        <f>SUM(J14,L14,N14)</f>
        <v>39.010000000000005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39.010000000000005</v>
      </c>
      <c r="O14" s="11" t="str">
        <f>IF(N14="","",IF(N14=CT14,"("&amp;CT$2&amp;")",IF(N14=CU14,"("&amp;CU$2&amp;")")))</f>
        <v>(Prelim)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2025 World Cup POR (July 6)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39.010000000000005</v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>
        <v>5.95</v>
      </c>
      <c r="FM14" s="17">
        <v>7.4</v>
      </c>
      <c r="FN14" s="17">
        <v>12.3</v>
      </c>
      <c r="FO14" s="17">
        <v>13.36</v>
      </c>
      <c r="FP14" s="17">
        <v>0</v>
      </c>
      <c r="FQ14" s="17">
        <v>1.6</v>
      </c>
      <c r="FR14" s="17">
        <v>1.85</v>
      </c>
      <c r="FS14" s="17">
        <v>3.5</v>
      </c>
      <c r="FT14" s="17">
        <v>3.06</v>
      </c>
      <c r="FU14" s="17">
        <v>0</v>
      </c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>
        <f>IF(FN14&gt;0,FN14,"")</f>
        <v>12.3</v>
      </c>
      <c r="GG14" s="40">
        <f>IF(FO14&gt;0,FO14,"")</f>
        <v>13.36</v>
      </c>
      <c r="GH14" s="40">
        <f>IF(SUM(FL14:FO14)-FP14&gt;0,SUM(FL14:FO14)-FP14,"")</f>
        <v>39.010000000000005</v>
      </c>
      <c r="GI14" s="40">
        <f>IF(FS14&gt;0,FS14,"")</f>
        <v>3.5</v>
      </c>
      <c r="GJ14" s="40">
        <f>IF(FT14&gt;0,FT14,"")</f>
        <v>3.06</v>
      </c>
      <c r="GK14" s="40">
        <f>IF(SUM(FQ14:FT14)-FU14&gt;0,SUM(FQ14:FT14)-FU14,"")</f>
        <v>10.01</v>
      </c>
      <c r="GL14" s="40">
        <f>IF(MAX(GH14,GK14)&gt;0,MAX(GH14,GK14),"")</f>
        <v>39.010000000000005</v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>
        <f>IF(SUM(GL14,GR14)&gt;0,SUM(GL14,GR14),"")</f>
        <v>39.010000000000005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164</v>
      </c>
      <c r="C15" s="4" t="s">
        <v>5</v>
      </c>
      <c r="D15" s="4" t="s">
        <v>165</v>
      </c>
      <c r="E15" s="9">
        <f>SUM(J15,L15,N15)</f>
        <v>35.519999999999996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19.66</v>
      </c>
      <c r="K15" s="8" t="str">
        <f>IF(J15="","",IF(OR(J15=CK15,J15=CN15,J15=CR15),$BS$1,IF(OR(J15=BJ15,J15=BM15,J15=BQ15),$AR$1,IF(OR(J15=AI15,J15=AL15,J15=AP15),$Q$1,""))))</f>
        <v>2025 Nationals</v>
      </c>
      <c r="L15" s="8">
        <f>IF(COUNT(AI15,AL15,AP15,BJ15,BM15,BQ15,CK15,CN15,CR15)&gt;1,LARGE((AI15,AL15,AP15,BJ15,BM15,BQ15,CK15,CN15,CR15),2),0)</f>
        <v>15.86</v>
      </c>
      <c r="M15" s="8" t="str">
        <f>IF(L15="","",IF(OR(L15=CK15,L15=CN15,L15=CR15),$BS$1,IF(OR(L15=BJ15,L15=BM15,L15=BQ15),$AR$1,IF(OR(L15=AI15,L15=AL15,L15=AP15),$Q$1,""))))</f>
        <v>2025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0.7</v>
      </c>
      <c r="R15" s="22">
        <v>0.95</v>
      </c>
      <c r="S15" s="22">
        <v>1.7</v>
      </c>
      <c r="T15" s="22">
        <v>1.88</v>
      </c>
      <c r="U15" s="22">
        <v>0</v>
      </c>
      <c r="V15" s="22">
        <v>0.75</v>
      </c>
      <c r="W15" s="22">
        <v>0.95</v>
      </c>
      <c r="X15" s="22">
        <v>1.7</v>
      </c>
      <c r="Y15" s="22">
        <v>2</v>
      </c>
      <c r="Z15" s="22">
        <v>0</v>
      </c>
      <c r="AA15" s="22"/>
      <c r="AB15" s="22"/>
      <c r="AC15" s="22"/>
      <c r="AD15" s="22"/>
      <c r="AE15" s="22"/>
      <c r="AF15" s="27"/>
      <c r="AG15" s="38">
        <f>IF(S15&gt;0,S15,"")</f>
        <v>1.7</v>
      </c>
      <c r="AH15" s="38">
        <f>IF(T15&gt;0,T15,"")</f>
        <v>1.88</v>
      </c>
      <c r="AI15" s="40">
        <f>IF(SUM(Q15:T15)-U15&gt;0,SUM(Q15:T15)-U15,"")</f>
        <v>5.2299999999999995</v>
      </c>
      <c r="AJ15" s="40">
        <f>IF(X15&gt;0,X15,"")</f>
        <v>1.7</v>
      </c>
      <c r="AK15" s="40">
        <f>IF(Y15&gt;0,Y15,"")</f>
        <v>2</v>
      </c>
      <c r="AL15" s="40">
        <f>IF(SUM(V15:Y15)-Z15&gt;0,SUM(V15:Y15)-Z15,"")</f>
        <v>5.4</v>
      </c>
      <c r="AM15" s="40">
        <f>IF(AI15="","",MAX(AI15,AL15))</f>
        <v>5.4</v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>
        <f>IF(SUM(AM15,AP15)&gt;0,SUM(AM15,AP15),"")</f>
        <v>5.4</v>
      </c>
      <c r="AR15" s="26">
        <v>3.83</v>
      </c>
      <c r="AS15" s="26">
        <v>4.8499999999999996</v>
      </c>
      <c r="AT15" s="26">
        <v>6.4</v>
      </c>
      <c r="AU15" s="26">
        <v>4.58</v>
      </c>
      <c r="AV15" s="26">
        <v>0</v>
      </c>
      <c r="AW15" s="26">
        <v>3.13</v>
      </c>
      <c r="AX15" s="26">
        <v>2.75</v>
      </c>
      <c r="AY15" s="26">
        <v>5.0999999999999996</v>
      </c>
      <c r="AZ15" s="26">
        <v>4.88</v>
      </c>
      <c r="BA15" s="26">
        <v>0</v>
      </c>
      <c r="BB15" s="26">
        <v>0.7</v>
      </c>
      <c r="BC15" s="26">
        <v>0.95</v>
      </c>
      <c r="BD15" s="26">
        <v>1.7</v>
      </c>
      <c r="BE15" s="26">
        <v>1.74</v>
      </c>
      <c r="BF15" s="26">
        <v>0</v>
      </c>
      <c r="BG15" s="28"/>
      <c r="BH15" s="39">
        <f>IF(AT15&gt;0,AT15,"")</f>
        <v>6.4</v>
      </c>
      <c r="BI15" s="39">
        <f>IF(AU15&gt;0,AU15,"")</f>
        <v>4.58</v>
      </c>
      <c r="BJ15" s="11">
        <f>IF(SUM(AR15:AU15)-AV15&gt;0,SUM(AR15:AU15)-AV15,"")</f>
        <v>19.66</v>
      </c>
      <c r="BK15" s="11">
        <f>IF(AY15&gt;0,AY15,"")</f>
        <v>5.0999999999999996</v>
      </c>
      <c r="BL15" s="11">
        <f>IF(AZ15&gt;0,AZ15,"")</f>
        <v>4.88</v>
      </c>
      <c r="BM15" s="11">
        <f>IF(SUM(AW15:AZ15)-BA15&gt;0,SUM(AW15:AZ15)-BA15,"")</f>
        <v>15.86</v>
      </c>
      <c r="BN15" s="11">
        <f>IF(BJ15="","",MAX(BJ15,BM15))</f>
        <v>19.66</v>
      </c>
      <c r="BO15" s="11">
        <f>IF(BD15&gt;0,BD15,"")</f>
        <v>1.7</v>
      </c>
      <c r="BP15" s="11">
        <f>IF(BE15&gt;0,BE15,"")</f>
        <v>1.74</v>
      </c>
      <c r="BQ15" s="11">
        <f>IF(SUM(BB15:BE15)-BF15&gt;0,SUM(BB15:BE15)-BF15,"")</f>
        <v>5.09</v>
      </c>
      <c r="BR15" s="11">
        <f>IF(SUM(BN15,BQ15)&gt;0,SUM(BN15,BQ15),"")</f>
        <v>24.75</v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1.915</v>
      </c>
      <c r="WM15" s="26">
        <f>IF($CH15="P",BT15,(BT15+AS15)/2)</f>
        <v>2.4249999999999998</v>
      </c>
      <c r="WN15" s="26">
        <f>IF($CH15="P",BU15,(BU15+AT15)/2)</f>
        <v>3.2</v>
      </c>
      <c r="WO15" s="26">
        <f>IF($CH15="P",BV15,(BV15+AU15)/2)</f>
        <v>2.29</v>
      </c>
      <c r="WP15" s="26">
        <f>IF($CH15="P",BW15,(BW15+AV15)/2)</f>
        <v>0</v>
      </c>
      <c r="WQ15" s="26">
        <f>IF($CH15="P",BX15,(BX15+AW15)/2)</f>
        <v>1.5649999999999999</v>
      </c>
      <c r="WR15" s="26">
        <f>IF($CH15="P",BY15,(BY15+AX15)/2)</f>
        <v>1.375</v>
      </c>
      <c r="WS15" s="26">
        <f>IF($CH15="P",BZ15,(BZ15+AY15)/2)</f>
        <v>2.5499999999999998</v>
      </c>
      <c r="WT15" s="26">
        <f>IF($CH15="P",CA15,(CA15+AZ15)/2)</f>
        <v>2.44</v>
      </c>
      <c r="WU15" s="26">
        <f>IF($CH15="P",CB15,(CB15+BA15)/2)</f>
        <v>0</v>
      </c>
      <c r="WV15" s="26">
        <f>IF($CH15="P",CC15,(CC15+BB15)/2)</f>
        <v>0.35</v>
      </c>
      <c r="WW15" s="26">
        <f>IF($CH15="P",CD15,(CD15+BC15)/2)</f>
        <v>0.47499999999999998</v>
      </c>
      <c r="WX15" s="26">
        <f>IF($CH15="P",CE15,(CE15+BD15)/2)</f>
        <v>0.85</v>
      </c>
      <c r="WY15" s="26">
        <f>IF($CH15="P",CF15,(CF15+BE15)/2)</f>
        <v>0.87</v>
      </c>
      <c r="WZ15" s="26">
        <f>IF($CH15="P",CG15,(CG15+BF15)/2)</f>
        <v>0</v>
      </c>
      <c r="XA15" s="28" t="s">
        <v>53</v>
      </c>
      <c r="XB15" s="11">
        <f>IF(WN15&gt;0,WN15,"")</f>
        <v>3.2</v>
      </c>
      <c r="XC15" s="11">
        <f>IF(WO15&gt;0,WO15,"")</f>
        <v>2.29</v>
      </c>
      <c r="XD15" s="11">
        <f>IF(SUM(WL15:WO15)-WP15&gt;0,SUM(WL15:WO15)-WP15,"")</f>
        <v>9.83</v>
      </c>
      <c r="XE15" s="11">
        <f>IF(WS15&gt;0,WS15,"")</f>
        <v>2.5499999999999998</v>
      </c>
      <c r="XF15" s="11">
        <f>IF(WT15&gt;0,WT15,"")</f>
        <v>2.44</v>
      </c>
      <c r="XG15" s="11">
        <f>IF(SUM(WQ15:WT15)-WU15&gt;0,SUM(WQ15:WT15)-WU15,"")</f>
        <v>7.93</v>
      </c>
      <c r="XH15" s="11">
        <f>IF(MAX(XD15,XG15)&gt;0,MAX(XD15,XG15),"")</f>
        <v>9.83</v>
      </c>
      <c r="XI15" s="11">
        <f>IF(WX15&gt;0,WX15,"")</f>
        <v>0.85</v>
      </c>
      <c r="XJ15" s="11">
        <f>IF(WY15&gt;0,WY15,"")</f>
        <v>0.87</v>
      </c>
      <c r="XK15" s="11">
        <f>IF(SUM(WV15:WY15)-WZ15&gt;0,SUM(WV15:WY15)-WZ15,"")</f>
        <v>2.5449999999999999</v>
      </c>
      <c r="XL15" s="11">
        <f>IF(SUM(XH15,XK15)&gt;0,SUM(XH15,XK15),"")</f>
        <v>12.375</v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205</v>
      </c>
      <c r="C16" s="4" t="s">
        <v>3</v>
      </c>
      <c r="D16" s="4" t="s">
        <v>208</v>
      </c>
      <c r="E16" s="9">
        <f>SUM(J16,L16,N16)</f>
        <v>34.61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30.009999999999998</v>
      </c>
      <c r="K16" s="8" t="str">
        <f>IF(J16="","",IF(OR(J16=CK16,J16=CN16,J16=CR16),$BS$1,IF(OR(J16=BJ16,J16=BM16,J16=BQ16),$AR$1,IF(OR(J16=AI16,J16=AL16,J16=AP16),$Q$1,""))))</f>
        <v>2025 Elite Canada</v>
      </c>
      <c r="L16" s="8">
        <f>IF(COUNT(AI16,AL16,AP16,BJ16,BM16,BQ16,CK16,CN16,CR16)&gt;1,LARGE((AI16,AL16,AP16,BJ16,BM16,BQ16,CK16,CN16,CR16),2),0)</f>
        <v>4.5999999999999996</v>
      </c>
      <c r="M16" s="8" t="str">
        <f>IF(L16="","",IF(OR(L16=CK16,L16=CN16,L16=CR16),$BS$1,IF(OR(L16=BJ16,L16=BM16,L16=BQ16),$AR$1,IF(OR(L16=AI16,L16=AL16,L16=AP16),$Q$1,""))))</f>
        <v>2025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>
        <v>5.0999999999999996</v>
      </c>
      <c r="R16" s="22">
        <v>6.55</v>
      </c>
      <c r="S16" s="22">
        <v>7.9</v>
      </c>
      <c r="T16" s="22">
        <v>10.46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0.75</v>
      </c>
      <c r="AB16" s="22">
        <v>0.95</v>
      </c>
      <c r="AC16" s="22">
        <v>1.5</v>
      </c>
      <c r="AD16" s="22">
        <v>1.4</v>
      </c>
      <c r="AE16" s="22">
        <v>0</v>
      </c>
      <c r="AF16" s="27"/>
      <c r="AG16" s="38">
        <f>IF(S16&gt;0,S16,"")</f>
        <v>7.9</v>
      </c>
      <c r="AH16" s="38">
        <f>IF(T16&gt;0,T16,"")</f>
        <v>10.46</v>
      </c>
      <c r="AI16" s="40">
        <f>IF(SUM(Q16:T16)-U16&gt;0,SUM(Q16:T16)-U16,"")</f>
        <v>30.009999999999998</v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>
        <f>IF(AI16="","",MAX(AI16,AL16))</f>
        <v>30.009999999999998</v>
      </c>
      <c r="AN16" s="40">
        <f>IF(AC16&gt;0,AC16,"")</f>
        <v>1.5</v>
      </c>
      <c r="AO16" s="40">
        <f>IF(AD16&gt;0,AD16,"")</f>
        <v>1.4</v>
      </c>
      <c r="AP16" s="40">
        <f>IF(SUM(AA16:AD16)-AE16&gt;0,SUM(AA16:AD16)-AE16,"")</f>
        <v>4.5999999999999996</v>
      </c>
      <c r="AQ16" s="40">
        <f>IF(SUM(AM16,AP16)&gt;0,SUM(AM16,AP16),"")</f>
        <v>34.61</v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226</v>
      </c>
      <c r="C17" s="4" t="s">
        <v>180</v>
      </c>
      <c r="D17" s="4" t="s">
        <v>124</v>
      </c>
      <c r="E17" s="9">
        <f>SUM(J17,L17,N17)</f>
        <v>23.860000000000003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23.860000000000003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2025 Pan Am Championships (May 18)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23.860000000000003</v>
      </c>
      <c r="CU17" s="51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>17.39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>
        <v>0</v>
      </c>
      <c r="EE17" s="18">
        <v>0</v>
      </c>
      <c r="EF17" s="18">
        <v>0</v>
      </c>
      <c r="EG17" s="18">
        <v>0</v>
      </c>
      <c r="EH17" s="18">
        <v>0</v>
      </c>
      <c r="EI17" s="18">
        <v>4.45</v>
      </c>
      <c r="EJ17" s="18">
        <v>5.35</v>
      </c>
      <c r="EK17" s="18">
        <v>8.9</v>
      </c>
      <c r="EL17" s="18">
        <v>5.16</v>
      </c>
      <c r="EM17" s="18">
        <v>0</v>
      </c>
      <c r="EN17" s="18"/>
      <c r="EO17" s="18"/>
      <c r="EP17" s="18"/>
      <c r="EQ17" s="18"/>
      <c r="ER17" s="18"/>
      <c r="ES17" s="18">
        <v>3.05</v>
      </c>
      <c r="ET17" s="18">
        <v>3.7</v>
      </c>
      <c r="EU17" s="18">
        <v>6.3</v>
      </c>
      <c r="EV17" s="18">
        <v>4.34</v>
      </c>
      <c r="EW17" s="18">
        <v>0</v>
      </c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>
        <f>IF(EK17&gt;0,EK17,"")</f>
        <v>8.9</v>
      </c>
      <c r="FB17" s="11">
        <f>IF(EL17&gt;0,EL17,"")</f>
        <v>5.16</v>
      </c>
      <c r="FC17" s="11">
        <f>IF(SUM(EI17:EL17)-EM17&gt;0,SUM(EI17:EL17)-EM17,"")</f>
        <v>23.860000000000003</v>
      </c>
      <c r="FD17" s="11">
        <f>IF(MAX(EZ17,FC17)&gt;0,MAX(EZ17,FC17),"")</f>
        <v>23.860000000000003</v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>
        <f>IF(EU17&gt;0,EU17,"")</f>
        <v>6.3</v>
      </c>
      <c r="FI17" s="11">
        <f>IF(EV17&gt;0,EV17,"")</f>
        <v>4.34</v>
      </c>
      <c r="FJ17" s="11">
        <f>IF(SUM(ES17:EV17)-EW17&gt;0,SUM(ES17:EV17)-EW17,"")</f>
        <v>17.39</v>
      </c>
      <c r="FK17" s="11">
        <f>IF(SUM(FD17,FJ17)&gt;0,SUM(FD17,FJ17),"")</f>
        <v>41.25</v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207</v>
      </c>
      <c r="C18" s="4" t="s">
        <v>3</v>
      </c>
      <c r="D18" s="4" t="s">
        <v>210</v>
      </c>
      <c r="E18" s="9">
        <f>SUM(J18,L18,N18)</f>
        <v>15.09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9.93</v>
      </c>
      <c r="K18" s="8" t="str">
        <f>IF(J18="","",IF(OR(J18=CK18,J18=CN18,J18=CR18),$BS$1,IF(OR(J18=BJ18,J18=BM18,J18=BQ18),$AR$1,IF(OR(J18=AI18,J18=AL18,J18=AP18),$Q$1,""))))</f>
        <v>2025 Elite Canada</v>
      </c>
      <c r="L18" s="8">
        <f>IF(COUNT(AI18,AL18,AP18,BJ18,BM18,BQ18,CK18,CN18,CR18)&gt;1,LARGE((AI18,AL18,AP18,BJ18,BM18,BQ18,CK18,CN18,CR18),2),0)</f>
        <v>5.16</v>
      </c>
      <c r="M18" s="8" t="str">
        <f>IF(L18="","",IF(OR(L18=CK18,L18=CN18,L18=CR18),$BS$1,IF(OR(L18=BJ18,L18=BM18,L18=BQ18),$AR$1,IF(OR(L18=AI18,L18=AL18,L18=AP18),$Q$1,""))))</f>
        <v>2025 Elite Canada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>
        <v>0.7</v>
      </c>
      <c r="R18" s="22">
        <v>1</v>
      </c>
      <c r="S18" s="22">
        <v>1.5</v>
      </c>
      <c r="T18" s="22">
        <v>1.96</v>
      </c>
      <c r="U18" s="22">
        <v>0</v>
      </c>
      <c r="V18" s="22">
        <v>1.4</v>
      </c>
      <c r="W18" s="22">
        <v>1.75</v>
      </c>
      <c r="X18" s="22">
        <v>3</v>
      </c>
      <c r="Y18" s="22">
        <v>3.78</v>
      </c>
      <c r="Z18" s="22">
        <v>0</v>
      </c>
      <c r="AA18" s="22"/>
      <c r="AB18" s="22"/>
      <c r="AC18" s="22"/>
      <c r="AD18" s="22"/>
      <c r="AE18" s="22"/>
      <c r="AF18" s="27"/>
      <c r="AG18" s="38">
        <f>IF(S18&gt;0,S18,"")</f>
        <v>1.5</v>
      </c>
      <c r="AH18" s="38">
        <f>IF(T18&gt;0,T18,"")</f>
        <v>1.96</v>
      </c>
      <c r="AI18" s="40">
        <f>IF(SUM(Q18:T18)-U18&gt;0,SUM(Q18:T18)-U18,"")</f>
        <v>5.16</v>
      </c>
      <c r="AJ18" s="40">
        <f>IF(X18&gt;0,X18,"")</f>
        <v>3</v>
      </c>
      <c r="AK18" s="40">
        <f>IF(Y18&gt;0,Y18,"")</f>
        <v>3.78</v>
      </c>
      <c r="AL18" s="40">
        <f>IF(SUM(V18:Y18)-Z18&gt;0,SUM(V18:Y18)-Z18,"")</f>
        <v>9.93</v>
      </c>
      <c r="AM18" s="40">
        <f>IF(AI18="","",MAX(AI18,AL18))</f>
        <v>9.93</v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>
        <f>IF(SUM(AM18,AP18)&gt;0,SUM(AM18,AP18),"")</f>
        <v>9.93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14.5</v>
      </c>
      <c r="BK21" s="41"/>
      <c r="BL21" s="41"/>
      <c r="BM21" s="41"/>
      <c r="BO21" s="32"/>
      <c r="BP21" s="32"/>
      <c r="BR21" s="53">
        <v>14.5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14.5</v>
      </c>
      <c r="EX21" s="5"/>
      <c r="EY21" s="5"/>
      <c r="FH21" s="2"/>
      <c r="FI21" s="2"/>
      <c r="FK21" s="42">
        <v>14.5</v>
      </c>
      <c r="GF21" s="5"/>
      <c r="GG21" s="5"/>
      <c r="GP21" s="2"/>
      <c r="GQ21" s="2"/>
      <c r="GS21" s="53">
        <v>14.5</v>
      </c>
      <c r="HN21" s="5"/>
      <c r="HO21" s="5"/>
      <c r="HX21" s="2"/>
      <c r="HY21" s="2"/>
      <c r="IA21" s="53">
        <v>14.5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14.9</v>
      </c>
      <c r="BK22" s="41"/>
      <c r="BL22" s="41"/>
      <c r="BM22" s="41"/>
      <c r="BO22" s="32"/>
      <c r="BP22" s="32"/>
      <c r="BR22" s="43">
        <v>14.9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14.9</v>
      </c>
      <c r="EX22" s="5"/>
      <c r="EY22" s="5"/>
      <c r="FH22" s="2"/>
      <c r="FI22" s="2"/>
      <c r="FK22" s="43">
        <v>14.9</v>
      </c>
      <c r="GF22" s="5"/>
      <c r="GG22" s="5"/>
      <c r="GP22" s="2"/>
      <c r="GQ22" s="2"/>
      <c r="GS22" s="43">
        <v>14.9</v>
      </c>
      <c r="HN22" s="5"/>
      <c r="HO22" s="5"/>
      <c r="HX22" s="2"/>
      <c r="HY22" s="2"/>
      <c r="IA22" s="43">
        <v>14.9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15.5</v>
      </c>
      <c r="BK23" s="41"/>
      <c r="BL23" s="41"/>
      <c r="BM23" s="41"/>
      <c r="BO23" s="32"/>
      <c r="BP23" s="32"/>
      <c r="BR23" s="54">
        <v>15.5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0</v>
      </c>
      <c r="EX23" s="5"/>
      <c r="EY23" s="5"/>
      <c r="FH23" s="2"/>
      <c r="FI23" s="2"/>
      <c r="FK23" s="44">
        <v>0</v>
      </c>
      <c r="GF23" s="5"/>
      <c r="GG23" s="5"/>
      <c r="GP23" s="2"/>
      <c r="GQ23" s="2"/>
      <c r="GS23" s="54">
        <v>0</v>
      </c>
      <c r="HN23" s="5"/>
      <c r="HO23" s="5"/>
      <c r="HX23" s="2"/>
      <c r="HY23" s="2"/>
      <c r="IA23" s="54">
        <v>0</v>
      </c>
      <c r="IV23" s="5"/>
      <c r="IW23" s="5"/>
      <c r="JF23" s="2"/>
      <c r="JG23" s="2"/>
      <c r="JI23" s="54">
        <v>0</v>
      </c>
      <c r="KD23" s="5"/>
      <c r="KE23" s="5"/>
      <c r="KN23" s="2"/>
      <c r="KO23" s="2"/>
      <c r="KQ23" s="54">
        <v>0</v>
      </c>
      <c r="LL23" s="5"/>
      <c r="LM23" s="5"/>
      <c r="LV23" s="2"/>
      <c r="LW23" s="2"/>
      <c r="LY23" s="54">
        <v>0</v>
      </c>
      <c r="MT23" s="5"/>
      <c r="MU23" s="5"/>
      <c r="ND23" s="2"/>
      <c r="NE23" s="2"/>
      <c r="NG23" s="54">
        <v>0</v>
      </c>
      <c r="OB23" s="5"/>
      <c r="OC23" s="5"/>
      <c r="OL23" s="2"/>
      <c r="OM23" s="2"/>
      <c r="OO23" s="54">
        <v>0</v>
      </c>
      <c r="PJ23" s="5"/>
      <c r="PK23" s="5"/>
      <c r="PT23" s="2"/>
      <c r="PU23" s="2"/>
      <c r="PW23" s="54">
        <v>0</v>
      </c>
      <c r="QR23" s="5"/>
      <c r="QS23" s="5"/>
      <c r="RB23" s="2"/>
      <c r="RC23" s="2"/>
      <c r="RE23" s="54">
        <v>0</v>
      </c>
      <c r="RZ23" s="5"/>
      <c r="SA23" s="5"/>
      <c r="SJ23" s="2"/>
      <c r="SK23" s="2"/>
      <c r="SM23" s="54">
        <v>0</v>
      </c>
      <c r="TH23" s="5"/>
      <c r="TI23" s="5"/>
      <c r="TR23" s="2"/>
      <c r="TS23" s="2"/>
      <c r="TU23" s="54">
        <v>0</v>
      </c>
      <c r="UP23" s="5"/>
      <c r="UQ23" s="5"/>
      <c r="UZ23" s="2"/>
      <c r="VA23" s="2"/>
      <c r="VC23" s="54">
        <v>0</v>
      </c>
      <c r="VX23" s="5"/>
      <c r="VY23" s="5"/>
      <c r="WH23" s="2"/>
      <c r="WI23" s="2"/>
      <c r="WK23" s="54">
        <v>0</v>
      </c>
    </row>
    <row r="24" spans="1:636" x14ac:dyDescent="0.2">
      <c r="A24" s="5"/>
      <c r="B24" s="35" t="s">
        <v>75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16.3</v>
      </c>
      <c r="BK24" s="41"/>
      <c r="BL24" s="41"/>
      <c r="BM24" s="41"/>
      <c r="BO24" s="32"/>
      <c r="BP24" s="32"/>
      <c r="BR24" s="55">
        <v>16.3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0</v>
      </c>
      <c r="EX24" s="5"/>
      <c r="EY24" s="5"/>
      <c r="FH24" s="2"/>
      <c r="FI24" s="2"/>
      <c r="FK24" s="45">
        <v>0</v>
      </c>
      <c r="GF24" s="5"/>
      <c r="GG24" s="5"/>
      <c r="GP24" s="2"/>
      <c r="GQ24" s="2"/>
      <c r="GS24" s="55">
        <v>0</v>
      </c>
      <c r="HN24" s="5"/>
      <c r="HO24" s="5"/>
      <c r="HX24" s="2"/>
      <c r="HY24" s="2"/>
      <c r="IA24" s="55">
        <v>0</v>
      </c>
      <c r="IV24" s="5"/>
      <c r="IW24" s="5"/>
      <c r="JF24" s="2"/>
      <c r="JG24" s="2"/>
      <c r="JI24" s="55">
        <v>0</v>
      </c>
      <c r="KD24" s="5"/>
      <c r="KE24" s="5"/>
      <c r="KN24" s="2"/>
      <c r="KO24" s="2"/>
      <c r="KQ24" s="55">
        <v>0</v>
      </c>
      <c r="LL24" s="5"/>
      <c r="LM24" s="5"/>
      <c r="LV24" s="2"/>
      <c r="LW24" s="2"/>
      <c r="LY24" s="55">
        <v>0</v>
      </c>
      <c r="MT24" s="5"/>
      <c r="MU24" s="5"/>
      <c r="ND24" s="2"/>
      <c r="NE24" s="2"/>
      <c r="NG24" s="55">
        <v>0</v>
      </c>
      <c r="OB24" s="5"/>
      <c r="OC24" s="5"/>
      <c r="OL24" s="2"/>
      <c r="OM24" s="2"/>
      <c r="OO24" s="55">
        <v>0</v>
      </c>
      <c r="PJ24" s="5"/>
      <c r="PK24" s="5"/>
      <c r="PT24" s="2"/>
      <c r="PU24" s="2"/>
      <c r="PW24" s="55">
        <v>0</v>
      </c>
      <c r="QR24" s="5"/>
      <c r="QS24" s="5"/>
      <c r="RB24" s="2"/>
      <c r="RC24" s="2"/>
      <c r="RE24" s="55">
        <v>0</v>
      </c>
      <c r="RZ24" s="5"/>
      <c r="SA24" s="5"/>
      <c r="SJ24" s="2"/>
      <c r="SK24" s="2"/>
      <c r="SM24" s="55">
        <v>0</v>
      </c>
      <c r="TH24" s="5"/>
      <c r="TI24" s="5"/>
      <c r="TR24" s="2"/>
      <c r="TS24" s="2"/>
      <c r="TU24" s="55">
        <v>0</v>
      </c>
      <c r="UP24" s="5"/>
      <c r="UQ24" s="5"/>
      <c r="UZ24" s="2"/>
      <c r="VA24" s="2"/>
      <c r="VC24" s="55">
        <v>0</v>
      </c>
      <c r="VX24" s="5"/>
      <c r="VY24" s="5"/>
      <c r="WH24" s="2"/>
      <c r="WI24" s="2"/>
      <c r="WK24" s="55">
        <v>0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48</v>
      </c>
      <c r="BK25" s="41"/>
      <c r="BL25" s="41"/>
      <c r="BM25" s="41"/>
      <c r="BO25" s="32"/>
      <c r="BP25" s="32"/>
      <c r="BR25" s="56">
        <v>48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48</v>
      </c>
      <c r="EX25" s="5"/>
      <c r="EY25" s="5"/>
      <c r="FH25" s="2"/>
      <c r="FI25" s="2"/>
      <c r="FK25" s="46">
        <v>48</v>
      </c>
      <c r="GF25" s="5"/>
      <c r="GG25" s="5"/>
      <c r="GP25" s="2"/>
      <c r="GQ25" s="2"/>
      <c r="GS25" s="56">
        <v>48</v>
      </c>
      <c r="HN25" s="5"/>
      <c r="HO25" s="5"/>
      <c r="HX25" s="2"/>
      <c r="HY25" s="2"/>
      <c r="IA25" s="56">
        <v>48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48.6</v>
      </c>
      <c r="BK26" s="41"/>
      <c r="BL26" s="41"/>
      <c r="BM26" s="41"/>
      <c r="BO26" s="32"/>
      <c r="BP26" s="32"/>
      <c r="BR26" s="57">
        <v>48.6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48.6</v>
      </c>
      <c r="EX26" s="5"/>
      <c r="EY26" s="5"/>
      <c r="FH26" s="2"/>
      <c r="FI26" s="2"/>
      <c r="FK26" s="47">
        <v>48.6</v>
      </c>
      <c r="GF26" s="5"/>
      <c r="GG26" s="5"/>
      <c r="GP26" s="2"/>
      <c r="GQ26" s="2"/>
      <c r="GS26" s="57">
        <v>48.6</v>
      </c>
      <c r="HN26" s="5"/>
      <c r="HO26" s="5"/>
      <c r="HX26" s="2"/>
      <c r="HY26" s="2"/>
      <c r="IA26" s="57">
        <v>48.6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49.3</v>
      </c>
      <c r="BK27" s="41"/>
      <c r="BL27" s="41"/>
      <c r="BM27" s="41"/>
      <c r="BO27" s="32"/>
      <c r="BP27" s="32"/>
      <c r="BR27" s="58">
        <v>49.3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49.3</v>
      </c>
      <c r="EX27" s="5"/>
      <c r="EY27" s="5"/>
      <c r="FH27" s="2"/>
      <c r="FI27" s="2"/>
      <c r="FJ27" s="37"/>
      <c r="FK27" s="48">
        <v>49.3</v>
      </c>
      <c r="GF27" s="5"/>
      <c r="GG27" s="5"/>
      <c r="GP27" s="2"/>
      <c r="GQ27" s="2"/>
      <c r="GR27" s="37"/>
      <c r="GS27" s="58">
        <v>49.3</v>
      </c>
      <c r="HN27" s="5"/>
      <c r="HO27" s="5"/>
      <c r="HX27" s="2"/>
      <c r="HY27" s="2"/>
      <c r="HZ27" s="37"/>
      <c r="IA27" s="58">
        <v>49.3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50.2</v>
      </c>
      <c r="BK28" s="41"/>
      <c r="BL28" s="41"/>
      <c r="BM28" s="41"/>
      <c r="BO28" s="41"/>
      <c r="BP28" s="32"/>
      <c r="BR28" s="59">
        <v>50.2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50.2</v>
      </c>
      <c r="EX28" s="5"/>
      <c r="EY28" s="5"/>
      <c r="FH28" s="41"/>
      <c r="FI28" s="2"/>
      <c r="FK28" s="49">
        <v>50.2</v>
      </c>
      <c r="GF28" s="5"/>
      <c r="GG28" s="5"/>
      <c r="GP28" s="2"/>
      <c r="GQ28" s="2"/>
      <c r="GS28" s="59">
        <v>50.2</v>
      </c>
      <c r="HN28" s="5"/>
      <c r="HO28" s="5"/>
      <c r="HX28" s="41"/>
      <c r="HY28" s="2"/>
      <c r="IA28" s="59">
        <v>50.2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70" priority="64" operator="containsText" text="No DD">
      <formula>NOT(ISERROR(SEARCH("No DD",H1)))</formula>
    </cfRule>
    <cfRule type="containsText" dxfId="569" priority="65" operator="containsText" text="Merit">
      <formula>NOT(ISERROR(SEARCH("Merit",H1)))</formula>
    </cfRule>
    <cfRule type="containsText" dxfId="568" priority="66" operator="containsText" text="Excellence">
      <formula>NOT(ISERROR(SEARCH("Excellence",H1)))</formula>
    </cfRule>
    <cfRule type="containsText" dxfId="567" priority="67" operator="containsText" text="Worlds Team">
      <formula>NOT(ISERROR(SEARCH("Worlds Team",H1)))</formula>
    </cfRule>
    <cfRule type="containsText" dxfId="566" priority="68" operator="containsText" text="National Team">
      <formula>NOT(ISERROR(SEARCH("National Team",H1)))</formula>
    </cfRule>
  </conditionalFormatting>
  <conditionalFormatting sqref="A4:A1048576">
    <cfRule type="expression" dxfId="565" priority="29">
      <formula>AND(G4&lt;&gt;"",F4="")</formula>
    </cfRule>
    <cfRule type="expression" dxfId="564" priority="69">
      <formula>IF(A4&gt;4,1,0)</formula>
    </cfRule>
  </conditionalFormatting>
  <conditionalFormatting sqref="Q4:AQ18">
    <cfRule type="expression" dxfId="563" priority="70" stopIfTrue="1">
      <formula>IF($AF4&lt;&gt;"",1,0)</formula>
    </cfRule>
  </conditionalFormatting>
  <conditionalFormatting sqref="AR4:BR18">
    <cfRule type="expression" dxfId="562" priority="63" stopIfTrue="1">
      <formula>IF($BG4&lt;&gt;"",1,0)</formula>
    </cfRule>
  </conditionalFormatting>
  <conditionalFormatting sqref="BS4:CS18">
    <cfRule type="expression" dxfId="561" priority="62" stopIfTrue="1">
      <formula>IF($CH4&lt;&gt;"",1,0)</formula>
    </cfRule>
  </conditionalFormatting>
  <conditionalFormatting sqref="BO29:BO1048576 BH1:BH1048576 BK1:BK1048576 BO1:BO27">
    <cfRule type="cellIs" dxfId="560" priority="75" operator="between">
      <formula>$BR$24</formula>
      <formula>1000</formula>
    </cfRule>
    <cfRule type="cellIs" dxfId="559" priority="76" operator="between">
      <formula>$BR$23</formula>
      <formula>$BR$24</formula>
    </cfRule>
    <cfRule type="cellIs" dxfId="558" priority="77" operator="between">
      <formula>$BR$22</formula>
      <formula>$BR$23</formula>
    </cfRule>
    <cfRule type="cellIs" dxfId="557" priority="78" operator="between">
      <formula>$BR$21</formula>
      <formula>$BR$22</formula>
    </cfRule>
  </conditionalFormatting>
  <conditionalFormatting sqref="CP29:CP1048576 CI1:CI1048576 CL1:CL1048576 CP1:CP27">
    <cfRule type="cellIs" dxfId="556" priority="71" operator="between">
      <formula>$CS$24</formula>
      <formula>1000</formula>
    </cfRule>
    <cfRule type="cellIs" dxfId="555" priority="72" operator="between">
      <formula>$CS$23</formula>
      <formula>$CS$24</formula>
    </cfRule>
    <cfRule type="cellIs" dxfId="554" priority="73" operator="between">
      <formula>$CS$22</formula>
      <formula>$CS$23</formula>
    </cfRule>
    <cfRule type="cellIs" dxfId="553" priority="74" operator="between">
      <formula>$CS$21</formula>
      <formula>$CS$22</formula>
    </cfRule>
  </conditionalFormatting>
  <conditionalFormatting sqref="DZ29:DZ1048576 DP1:DP1048576 DS1:DS1048576 DW1:DW1048576 DZ1:DZ27">
    <cfRule type="cellIs" dxfId="552" priority="85" operator="between">
      <formula>$EC$21</formula>
      <formula>$EC$22</formula>
    </cfRule>
  </conditionalFormatting>
  <conditionalFormatting sqref="AO28 AG1:AG1048576 AJ1:AJ1048576 AN1:AN1048576">
    <cfRule type="cellIs" dxfId="551" priority="50" operator="between">
      <formula>$AQ$24</formula>
      <formula>1000</formula>
    </cfRule>
    <cfRule type="cellIs" dxfId="550" priority="51" operator="between">
      <formula>$AQ$23</formula>
      <formula>$AQ$24</formula>
    </cfRule>
    <cfRule type="cellIs" dxfId="549" priority="52" operator="between">
      <formula>$AQ$22</formula>
      <formula>$AQ$23</formula>
    </cfRule>
    <cfRule type="cellIs" dxfId="548" priority="53" operator="between">
      <formula>$AQ$21</formula>
      <formula>$AQ$22</formula>
    </cfRule>
  </conditionalFormatting>
  <conditionalFormatting sqref="BO28">
    <cfRule type="cellIs" dxfId="547" priority="46" operator="between">
      <formula>$AQ$24</formula>
      <formula>1000</formula>
    </cfRule>
    <cfRule type="cellIs" dxfId="546" priority="47" operator="between">
      <formula>$AQ$23</formula>
      <formula>$AQ$24</formula>
    </cfRule>
    <cfRule type="cellIs" dxfId="545" priority="48" operator="between">
      <formula>$AQ$22</formula>
      <formula>$AQ$23</formula>
    </cfRule>
    <cfRule type="cellIs" dxfId="544" priority="49" operator="between">
      <formula>$AQ$21</formula>
      <formula>$AQ$22</formula>
    </cfRule>
  </conditionalFormatting>
  <conditionalFormatting sqref="CP28">
    <cfRule type="cellIs" dxfId="543" priority="42" operator="between">
      <formula>$AQ$24</formula>
      <formula>1000</formula>
    </cfRule>
    <cfRule type="cellIs" dxfId="542" priority="43" operator="between">
      <formula>$AQ$23</formula>
      <formula>$AQ$24</formula>
    </cfRule>
    <cfRule type="cellIs" dxfId="541" priority="44" operator="between">
      <formula>$AQ$22</formula>
      <formula>$AQ$23</formula>
    </cfRule>
    <cfRule type="cellIs" dxfId="540" priority="45" operator="between">
      <formula>$AQ$21</formula>
      <formula>$AQ$22</formula>
    </cfRule>
  </conditionalFormatting>
  <conditionalFormatting sqref="DZ28">
    <cfRule type="cellIs" dxfId="539" priority="38" operator="between">
      <formula>$AQ$24</formula>
      <formula>1000</formula>
    </cfRule>
    <cfRule type="cellIs" dxfId="538" priority="39" operator="between">
      <formula>$AQ$23</formula>
      <formula>$AQ$24</formula>
    </cfRule>
    <cfRule type="cellIs" dxfId="537" priority="40" operator="between">
      <formula>$AQ$22</formula>
      <formula>$AQ$23</formula>
    </cfRule>
    <cfRule type="cellIs" dxfId="536" priority="41" operator="between">
      <formula>$AQ$21</formula>
      <formula>$AQ$22</formula>
    </cfRule>
  </conditionalFormatting>
  <conditionalFormatting sqref="FH28">
    <cfRule type="cellIs" dxfId="535" priority="34" operator="between">
      <formula>$AQ$24</formula>
      <formula>1000</formula>
    </cfRule>
    <cfRule type="cellIs" dxfId="534" priority="35" operator="between">
      <formula>$AQ$23</formula>
      <formula>$AQ$24</formula>
    </cfRule>
    <cfRule type="cellIs" dxfId="533" priority="36" operator="between">
      <formula>$AQ$22</formula>
      <formula>$AQ$23</formula>
    </cfRule>
    <cfRule type="cellIs" dxfId="532" priority="37" operator="between">
      <formula>$AQ$21</formula>
      <formula>$AQ$22</formula>
    </cfRule>
  </conditionalFormatting>
  <conditionalFormatting sqref="HX28">
    <cfRule type="cellIs" dxfId="531" priority="30" operator="between">
      <formula>$AQ$24</formula>
      <formula>1000</formula>
    </cfRule>
    <cfRule type="cellIs" dxfId="530" priority="31" operator="between">
      <formula>$AQ$23</formula>
      <formula>$AQ$24</formula>
    </cfRule>
    <cfRule type="cellIs" dxfId="529" priority="32" operator="between">
      <formula>$AQ$22</formula>
      <formula>$AQ$23</formula>
    </cfRule>
    <cfRule type="cellIs" dxfId="528" priority="33" operator="between">
      <formula>$AQ$21</formula>
      <formula>$AQ$22</formula>
    </cfRule>
  </conditionalFormatting>
  <conditionalFormatting sqref="K1:K1048576 M1:M1048576">
    <cfRule type="expression" dxfId="527" priority="79">
      <formula>IF(K1=$BS$1,1,0)</formula>
    </cfRule>
    <cfRule type="expression" dxfId="526" priority="80">
      <formula>IF(K1=$AR$1,1,0)</formula>
    </cfRule>
    <cfRule type="expression" dxfId="525" priority="81">
      <formula>IF(K1=$Q$1,1,0)</formula>
    </cfRule>
  </conditionalFormatting>
  <conditionalFormatting sqref="CN1:CN1048576 AL1:AL1048576">
    <cfRule type="cellIs" dxfId="524" priority="166452" operator="between">
      <formula>AQ$28</formula>
      <formula>1000</formula>
    </cfRule>
    <cfRule type="cellIs" dxfId="523" priority="166453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22" priority="166464" operator="between">
      <formula>EC$28</formula>
      <formula>1000</formula>
    </cfRule>
    <cfRule type="cellIs" dxfId="521" priority="166465" operator="between">
      <formula>EC$27</formula>
      <formula>EC$28</formula>
    </cfRule>
  </conditionalFormatting>
  <conditionalFormatting sqref="AI1:AI1048576 AL1:AL1048576 AP1:AP1048576">
    <cfRule type="cellIs" dxfId="520" priority="166548" operator="between">
      <formula>$AQ$28</formula>
      <formula>1000</formula>
    </cfRule>
    <cfRule type="cellIs" dxfId="519" priority="166549" operator="between">
      <formula>$AQ$27</formula>
      <formula>$AQ$28</formula>
    </cfRule>
    <cfRule type="cellIs" dxfId="518" priority="166550" operator="between">
      <formula>$AQ$26</formula>
      <formula>$AQ$27</formula>
    </cfRule>
    <cfRule type="cellIs" dxfId="517" priority="166551" operator="between">
      <formula>$AQ$25</formula>
      <formula>$AQ$26</formula>
    </cfRule>
  </conditionalFormatting>
  <conditionalFormatting sqref="BJ1:BJ1048576 BM1:BM1048576 BQ1:BQ1048576">
    <cfRule type="cellIs" dxfId="516" priority="166584" operator="between">
      <formula>$BR$28</formula>
      <formula>1000</formula>
    </cfRule>
    <cfRule type="cellIs" dxfId="515" priority="166585" operator="between">
      <formula>$BR$27</formula>
      <formula>$BR$28</formula>
    </cfRule>
    <cfRule type="cellIs" dxfId="514" priority="166586" operator="between">
      <formula>$BR$26</formula>
      <formula>$BR$27</formula>
    </cfRule>
    <cfRule type="cellIs" dxfId="513" priority="166587" operator="between">
      <formula>$BR$25</formula>
      <formula>$BR$26</formula>
    </cfRule>
  </conditionalFormatting>
  <conditionalFormatting sqref="CK1:CK1048576 CN1:CN1048576 CR1:CR1048576">
    <cfRule type="cellIs" dxfId="512" priority="166620" operator="between">
      <formula>$CS$28</formula>
      <formula>1000</formula>
    </cfRule>
    <cfRule type="cellIs" dxfId="511" priority="166621" operator="between">
      <formula>$CS$27</formula>
      <formula>$CS$28</formula>
    </cfRule>
    <cfRule type="cellIs" dxfId="510" priority="166622" operator="between">
      <formula>$CS$26</formula>
      <formula>$CS$27</formula>
    </cfRule>
    <cfRule type="cellIs" dxfId="509" priority="166623" operator="between">
      <formula>$CS$25</formula>
      <formula>$CS$26</formula>
    </cfRule>
  </conditionalFormatting>
  <conditionalFormatting sqref="MT1:MT1048576 MW1:MW1048576 NA1:NA1048576 ND1:ND1048576">
    <cfRule type="cellIs" dxfId="508" priority="167198" operator="between">
      <formula>$NG$21</formula>
      <formula>$NG$22</formula>
    </cfRule>
  </conditionalFormatting>
  <conditionalFormatting sqref="DR1:DR1048576 DU1:DU1048576 DY1:DY1048576 EB1:EB1048576">
    <cfRule type="cellIs" dxfId="507" priority="166668" operator="between">
      <formula>$EC$28</formula>
      <formula>1000</formula>
    </cfRule>
    <cfRule type="cellIs" dxfId="506" priority="166669" operator="between">
      <formula>$EC$27</formula>
      <formula>$EC$28</formula>
    </cfRule>
    <cfRule type="cellIs" dxfId="505" priority="166670" operator="between">
      <formula>$EC$26</formula>
      <formula>$EC$27</formula>
    </cfRule>
    <cfRule type="cellIs" dxfId="504" priority="166671" operator="between">
      <formula>$EC$25</formula>
      <formula>$EC$26</formula>
    </cfRule>
  </conditionalFormatting>
  <conditionalFormatting sqref="EZ1:EZ1048576 FC1:FC1048576 FG1:FG1048576 FJ1:FJ1048576">
    <cfRule type="cellIs" dxfId="503" priority="166716" operator="between">
      <formula>$FK$28</formula>
      <formula>1000</formula>
    </cfRule>
    <cfRule type="cellIs" dxfId="502" priority="166717" operator="between">
      <formula>$FK$27</formula>
      <formula>$FK$28</formula>
    </cfRule>
    <cfRule type="cellIs" dxfId="501" priority="166718" operator="between">
      <formula>$FK$26</formula>
      <formula>$FK$27</formula>
    </cfRule>
    <cfRule type="cellIs" dxfId="500" priority="166719" operator="between">
      <formula>$FK$25</formula>
      <formula>$FK$26</formula>
    </cfRule>
  </conditionalFormatting>
  <conditionalFormatting sqref="GF1:GF1048576 GI1:GI1048576 GM1:GM1048576 GP1:GP1048576">
    <cfRule type="cellIs" dxfId="499" priority="166766" stopIfTrue="1" operator="between">
      <formula>$GS$22</formula>
      <formula>1000</formula>
    </cfRule>
    <cfRule type="cellIs" dxfId="498" priority="166767" operator="between">
      <formula>$GS$21</formula>
      <formula>$GS$22</formula>
    </cfRule>
  </conditionalFormatting>
  <conditionalFormatting sqref="GH1:GH1048576 GK1:GK1048576 GO1:GO1048576 GR1:GR1048576">
    <cfRule type="cellIs" dxfId="497" priority="166812" operator="between">
      <formula>$GS$28</formula>
      <formula>1000</formula>
    </cfRule>
    <cfRule type="cellIs" dxfId="496" priority="166813" operator="between">
      <formula>$GS$27</formula>
      <formula>$GS$28</formula>
    </cfRule>
    <cfRule type="cellIs" dxfId="495" priority="166814" operator="between">
      <formula>$GS$26</formula>
      <formula>$GS$27</formula>
    </cfRule>
    <cfRule type="cellIs" dxfId="494" priority="166815" operator="between">
      <formula>$GS$25</formula>
      <formula>$GS$26</formula>
    </cfRule>
  </conditionalFormatting>
  <conditionalFormatting sqref="HP1:HP1048576 HS1:HS1048576 HW1:HW1048576 HZ1:HZ1048576">
    <cfRule type="cellIs" dxfId="493" priority="166860" operator="between">
      <formula>$IA$28</formula>
      <formula>1000</formula>
    </cfRule>
    <cfRule type="cellIs" dxfId="492" priority="166861" operator="between">
      <formula>$IA$27</formula>
      <formula>$IA$28</formula>
    </cfRule>
    <cfRule type="cellIs" dxfId="491" priority="166862" operator="between">
      <formula>$IA$26</formula>
      <formula>$IA$27</formula>
    </cfRule>
    <cfRule type="cellIs" dxfId="490" priority="166863" operator="between">
      <formula>$IA$25</formula>
      <formula>$IA$26</formula>
    </cfRule>
  </conditionalFormatting>
  <conditionalFormatting sqref="IV1:IV1048576 IY1:IY1048576 JC1:JC1048576 JF1:JF1048576">
    <cfRule type="cellIs" dxfId="489" priority="166910" stopIfTrue="1" operator="between">
      <formula>$JI$22</formula>
      <formula>1000</formula>
    </cfRule>
    <cfRule type="cellIs" dxfId="488" priority="166911" operator="between">
      <formula>$JI$21</formula>
      <formula>$JI$22</formula>
    </cfRule>
  </conditionalFormatting>
  <conditionalFormatting sqref="IX1:IX1048576 JA1:JA1048576 JE1:JE1048576 JH1:JH1048576">
    <cfRule type="cellIs" dxfId="487" priority="166956" operator="between">
      <formula>$JI$28</formula>
      <formula>1000</formula>
    </cfRule>
    <cfRule type="cellIs" dxfId="486" priority="166957" operator="between">
      <formula>$JI$27</formula>
      <formula>$JI$28</formula>
    </cfRule>
    <cfRule type="cellIs" dxfId="485" priority="166958" operator="between">
      <formula>$JI$26</formula>
      <formula>$JI$27</formula>
    </cfRule>
    <cfRule type="cellIs" dxfId="484" priority="166959" operator="between">
      <formula>$JI$25</formula>
      <formula>$JI$26</formula>
    </cfRule>
  </conditionalFormatting>
  <conditionalFormatting sqref="KD1:KD1048576 KG1:KG1048576 KK1:KK1048576 KN1:KN1048576">
    <cfRule type="cellIs" dxfId="483" priority="167006" stopIfTrue="1" operator="between">
      <formula>$KQ$22</formula>
      <formula>1000</formula>
    </cfRule>
    <cfRule type="cellIs" dxfId="482" priority="167007" operator="between">
      <formula>$KQ$21</formula>
      <formula>$KQ$22</formula>
    </cfRule>
  </conditionalFormatting>
  <conditionalFormatting sqref="KF1:KF1048576 KI1:KI1048576 KM1:KM1048576 KP1:KP1048576">
    <cfRule type="cellIs" dxfId="481" priority="167052" operator="between">
      <formula>$KQ$28</formula>
      <formula>1000</formula>
    </cfRule>
    <cfRule type="cellIs" dxfId="480" priority="167053" operator="between">
      <formula>$KQ$27</formula>
      <formula>$KQ$28</formula>
    </cfRule>
    <cfRule type="cellIs" dxfId="479" priority="167054" operator="between">
      <formula>$KQ$26</formula>
      <formula>$KQ$27</formula>
    </cfRule>
    <cfRule type="cellIs" dxfId="478" priority="167055" operator="between">
      <formula>$KQ$25</formula>
      <formula>$KQ$26</formula>
    </cfRule>
  </conditionalFormatting>
  <conditionalFormatting sqref="LL1:LL1048576 LO1:LO1048576 LS1:LS1048576 LV1:LV1048576">
    <cfRule type="cellIs" dxfId="477" priority="167102" stopIfTrue="1" operator="between">
      <formula>$LY$22</formula>
      <formula>1000</formula>
    </cfRule>
    <cfRule type="cellIs" dxfId="476" priority="167103" operator="between">
      <formula>$LY$21</formula>
      <formula>$LY$22</formula>
    </cfRule>
  </conditionalFormatting>
  <conditionalFormatting sqref="LN1:LN1048576 LQ1:LQ1048576 LU1:LU1048576 LX1:LX1048576">
    <cfRule type="cellIs" dxfId="475" priority="167148" operator="between">
      <formula>$LY$28</formula>
      <formula>1000</formula>
    </cfRule>
    <cfRule type="cellIs" dxfId="474" priority="167149" operator="between">
      <formula>$LY$27</formula>
      <formula>$LY$28</formula>
    </cfRule>
    <cfRule type="cellIs" dxfId="473" priority="167150" operator="between">
      <formula>$LY$26</formula>
      <formula>$LY$27</formula>
    </cfRule>
    <cfRule type="cellIs" dxfId="472" priority="167151" operator="between">
      <formula>$LY$25</formula>
      <formula>$LY$26</formula>
    </cfRule>
  </conditionalFormatting>
  <conditionalFormatting sqref="MT1:MT1048576 MW1:MW1048576 NA1:NA1048576">
    <cfRule type="cellIs" dxfId="471" priority="167197" operator="between">
      <formula>$NG$22</formula>
      <formula>1000</formula>
    </cfRule>
  </conditionalFormatting>
  <conditionalFormatting sqref="MV1:MV1048576 MY1:MY1048576 NC1:NC1048576 NF1:NF1048576">
    <cfRule type="cellIs" dxfId="470" priority="167223" operator="between">
      <formula>$NG$28</formula>
      <formula>1000</formula>
    </cfRule>
    <cfRule type="cellIs" dxfId="469" priority="167224" operator="between">
      <formula>$NG$27</formula>
      <formula>$NG$28</formula>
    </cfRule>
    <cfRule type="cellIs" dxfId="468" priority="167225" operator="between">
      <formula>$NG$26</formula>
      <formula>$NG$27</formula>
    </cfRule>
    <cfRule type="cellIs" dxfId="467" priority="167226" operator="between">
      <formula>$NG$25</formula>
      <formula>$NG$26</formula>
    </cfRule>
  </conditionalFormatting>
  <conditionalFormatting sqref="OB1:OB1048576 OE1:OE1048576 OI1:OI1048576 OL1:OL1048576">
    <cfRule type="cellIs" dxfId="466" priority="167273" stopIfTrue="1" operator="between">
      <formula>$OO$22</formula>
      <formula>1000</formula>
    </cfRule>
    <cfRule type="cellIs" dxfId="465" priority="167274" operator="between">
      <formula>$OO$21</formula>
      <formula>$OO$22</formula>
    </cfRule>
  </conditionalFormatting>
  <conditionalFormatting sqref="OD1:OD1048576 OG1:OG1048576 OK1:OK1048576 ON1:ON1048576">
    <cfRule type="cellIs" dxfId="464" priority="167319" operator="between">
      <formula>$OO$28</formula>
      <formula>1000</formula>
    </cfRule>
    <cfRule type="cellIs" dxfId="463" priority="167320" operator="between">
      <formula>$OO$27</formula>
      <formula>$OO$28</formula>
    </cfRule>
    <cfRule type="cellIs" dxfId="462" priority="167321" operator="between">
      <formula>$OO$26</formula>
      <formula>$OO$27</formula>
    </cfRule>
    <cfRule type="cellIs" dxfId="461" priority="167322" operator="between">
      <formula>$OO$25</formula>
      <formula>$OO$26</formula>
    </cfRule>
  </conditionalFormatting>
  <conditionalFormatting sqref="PJ1:PJ1048576 PM1:PM1048576 PQ1:PQ1048576 PT1:PT1048576">
    <cfRule type="cellIs" dxfId="460" priority="167369" stopIfTrue="1" operator="between">
      <formula>$PW$22</formula>
      <formula>1000</formula>
    </cfRule>
    <cfRule type="cellIs" dxfId="459" priority="167370" operator="between">
      <formula>$PW$21</formula>
      <formula>$PW$22</formula>
    </cfRule>
  </conditionalFormatting>
  <conditionalFormatting sqref="PL1:PL1048576 PO1:PO1048576 PS1:PS1048576 PV1:PV1048576">
    <cfRule type="cellIs" dxfId="458" priority="167415" operator="between">
      <formula>$PW$28</formula>
      <formula>1000</formula>
    </cfRule>
    <cfRule type="cellIs" dxfId="457" priority="167416" operator="between">
      <formula>$PW$27</formula>
      <formula>$PW$28</formula>
    </cfRule>
    <cfRule type="cellIs" dxfId="456" priority="167417" operator="between">
      <formula>$PW$26</formula>
      <formula>$PW$27</formula>
    </cfRule>
    <cfRule type="cellIs" dxfId="455" priority="167418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54" priority="167465" stopIfTrue="1" operator="between">
      <formula>$RE$22</formula>
      <formula>1000</formula>
    </cfRule>
    <cfRule type="cellIs" dxfId="453" priority="167466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2" priority="167575" operator="between">
      <formula>$RE$28</formula>
      <formula>1000</formula>
    </cfRule>
    <cfRule type="cellIs" dxfId="451" priority="167576" operator="between">
      <formula>$RE$27</formula>
      <formula>$RE$28</formula>
    </cfRule>
    <cfRule type="cellIs" dxfId="450" priority="167577" operator="between">
      <formula>$RE$26</formula>
      <formula>$RE$27</formula>
    </cfRule>
    <cfRule type="cellIs" dxfId="449" priority="167578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48" priority="167689" stopIfTrue="1" operator="between">
      <formula>$SM$22</formula>
      <formula>1000</formula>
    </cfRule>
    <cfRule type="cellIs" dxfId="447" priority="167690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6" priority="167767" operator="between">
      <formula>$SM$28</formula>
      <formula>1000</formula>
    </cfRule>
    <cfRule type="cellIs" dxfId="445" priority="167768" operator="between">
      <formula>$SM$27</formula>
      <formula>$SM$28</formula>
    </cfRule>
    <cfRule type="cellIs" dxfId="444" priority="167769" operator="between">
      <formula>$SM$26</formula>
      <formula>$SM$27</formula>
    </cfRule>
    <cfRule type="cellIs" dxfId="443" priority="167770" operator="between">
      <formula>$SM$25</formula>
      <formula>$SM$26</formula>
    </cfRule>
  </conditionalFormatting>
  <conditionalFormatting sqref="DZ1:DZ1048576 DP1:DP1048576 DS1:DS1048576 DW1:DW1048576">
    <cfRule type="cellIs" dxfId="442" priority="84" stopIfTrue="1" operator="between">
      <formula>$EC$22</formula>
      <formula>1000</formula>
    </cfRule>
  </conditionalFormatting>
  <conditionalFormatting sqref="FH1:FH1048576 EX1:EX1048576 FA1:FA1048576 FE1:FE1048576">
    <cfRule type="cellIs" dxfId="441" priority="60" stopIfTrue="1" operator="between">
      <formula>$FK$22</formula>
      <formula>1000</formula>
    </cfRule>
    <cfRule type="cellIs" dxfId="440" priority="61" operator="between">
      <formula>$FK$21</formula>
      <formula>$FK$22</formula>
    </cfRule>
  </conditionalFormatting>
  <conditionalFormatting sqref="HX1:HX1048576 HN1:HN1048576 HQ1:HQ1048576 HU1:HU1048576">
    <cfRule type="cellIs" dxfId="439" priority="56" stopIfTrue="1" operator="between">
      <formula>$IA$22</formula>
      <formula>1000</formula>
    </cfRule>
    <cfRule type="cellIs" dxfId="438" priority="57" operator="between">
      <formula>$IA$21</formula>
      <formula>$IA$22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222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225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242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 t="s">
        <v>247</v>
      </c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 t="s">
        <v>246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 t="s">
        <v>255</v>
      </c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 t="s">
        <v>264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 t="s">
        <v>270</v>
      </c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88</v>
      </c>
      <c r="C4" s="4" t="s">
        <v>7</v>
      </c>
      <c r="D4" s="4" t="s">
        <v>194</v>
      </c>
      <c r="E4" s="9">
        <f>SUM(J4,L4,N4)</f>
        <v>99.82</v>
      </c>
      <c r="F4" s="3" t="str">
        <f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P","")</f>
        <v>P</v>
      </c>
      <c r="G4" s="3" t="str">
        <f>IF(OR(AND(AI4&gt;=AQ$20,AI4&lt;&gt;"",AF4=""),AND(AL4&gt;=AQ$20,AL4&lt;&gt;"",AF4=""),AND(AP4&gt;=AQ$20,AP4&lt;&gt;"",AF4=""),AND(BJ4&gt;=BR$20,BJ4&lt;&gt;"",BG4=""),AND(BM4&gt;=BR$20,BM4&lt;&gt;"",BG4=""),AND(BQ4&gt;=BR$20,BQ4&lt;&gt;"",BG4=""),AND(CK4&gt;=CS$20,CK4&lt;&gt;"",CH4=""),AND(CN4&gt;=CS$20,CN4&lt;&gt;"",CH4=""),AND(CR4&gt;=CS$20,CR4&lt;&gt;"",CH4=""),AND(DR4&gt;=EC$20,DR4&lt;&gt;""),AND(DU4&gt;=EC$20,DU4&lt;&gt;""),AND(DY4&gt;=EC$20,DY4&lt;&gt;""),AND(EB4&gt;=EC$20,EB4&lt;&gt;""),AND(EZ4&gt;=FK$20,EZ4&lt;&gt;""),AND(FC4&gt;=FK$20,FC4&lt;&gt;""),AND(FG4&gt;=FK$20,FG4&lt;&gt;""),AND(FJ4&gt;=FK$20,FJ4&lt;&gt;""),AND(GH4&gt;=GS$20,GH4&lt;&gt;""),AND(GK4&gt;=GS$20,GK4&lt;&gt;""),AND(GO4&gt;=GS$20,GO4&lt;&gt;""),AND(GR4&gt;=GS$20,GR4&lt;&gt;""),AND(HP4&gt;=IA$20,HP4&lt;&gt;""),AND(HS4&gt;=IA$20,HS4&lt;&gt;""),AND(HW4&gt;=IA$20,HW4&lt;&gt;""),AND(HZ4&gt;=IA$20,HZ4&lt;&gt;""),AND(IX4&gt;=JI$20,IX4&lt;&gt;""),AND(JA4&gt;=JI$20,JA4&lt;&gt;""),AND(JE4&gt;=JI$20,JE4&lt;&gt;""),AND(JH4&gt;=JI$20,JH4&lt;&gt;""),AND(KF4&gt;=KQ$20,KF4&lt;&gt;""),AND(KI4&gt;=KQ$20,KI4&lt;&gt;""),AND(KM4&gt;=KQ$20,KM4&lt;&gt;""),AND(KP4&gt;=KQ$20,KP4&lt;&gt;""),AND(LN4&gt;=LY$20,LN4&lt;&gt;""),AND(LQ4&gt;=LY$20,LQ4&lt;&gt;""),AND(LU4&gt;=LY$20,LU4&lt;&gt;""),AND(LX4&gt;=LY$20,LX4&lt;&gt;""),AND(MV4&gt;=NG$20,MV4&lt;&gt;""),AND(MY4&gt;=NG$20,MY4&lt;&gt;""),AND(NC4&gt;=NG$20,NC4&lt;&gt;""),AND(NF4&gt;=NG$20,NF4&lt;&gt;""),AND(OD4&gt;=OO$20,OD4&lt;&gt;""),AND(OG4&gt;=OO$20,OG4&lt;&gt;""),AND(OK4&gt;=OO$20,OK4&lt;&gt;""),AND(ON4&gt;=OO$20,ON4&lt;&gt;""),AND(PL4&gt;=PW$20,PL4&lt;&gt;""),AND(PO4&gt;=PW$20,PO4&lt;&gt;""),AND(PS4&gt;=PW$20,PS4&lt;&gt;""),AND(PV4&gt;=PW$20,PV4&lt;&gt;""),AND(QT4&gt;=RE$20,QT4&lt;&gt;""),AND(QW4&gt;=RE$20,QW4&lt;&gt;""),AND(RA4&gt;=RE$20,RA4&lt;&gt;""),AND(RD4&gt;=RE$20,RD4&lt;&gt;""),AND(SB4&gt;=SM$20,SB4&lt;&gt;""),AND(SE4&gt;=SM$20,SE4&lt;&gt;""),AND(SI4&gt;=SM$20,SI4&lt;&gt;""),AND(SL4&gt;=SM$20,SL4&lt;&gt;""),AND(TJ4&gt;=TU$20,TJ4&lt;&gt;""),AND(TM4&gt;=TU$20,TM4&lt;&gt;""),AND(TQ4&gt;=TU$20,TQ4&lt;&gt;""),AND(TT4&gt;=TU$20,TT4&lt;&gt;""),AND(UR4&gt;=VC$20,UR4&lt;&gt;""),AND(UU4&gt;=VC$20,UU4&lt;&gt;""),AND(UY4&gt;=VC$20,UY4&lt;&gt;""),AND(VB4&gt;=VC$20,VB4&lt;&gt;""),AND(VZ4&gt;=WK$20,VZ4&lt;&gt;""),AND(WC4&gt;=WK$20,WC4&lt;&gt;""),AND(WG4&gt;=WK$20,WG4&lt;&gt;""),AND(WJ4&gt;=WK$20,WJ4&lt;&gt;"")),"P","")</f>
        <v>P</v>
      </c>
      <c r="H4" s="36" t="str">
        <f>IF(AND(G4="P",F4=""),"No DD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Merit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Excellence",IF(I4="P","Worlds Team",IF(F4="P","National Team","")))))</f>
        <v>Merit</v>
      </c>
      <c r="I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1.8799999999999955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GER (Sept 21)</v>
      </c>
      <c r="Q4" s="22">
        <v>8.5500000000000007</v>
      </c>
      <c r="R4" s="22">
        <v>9</v>
      </c>
      <c r="S4" s="22">
        <v>12.2</v>
      </c>
      <c r="T4" s="22">
        <v>19.059999999999999</v>
      </c>
      <c r="U4" s="22">
        <v>0</v>
      </c>
      <c r="V4" s="22">
        <v>8.68</v>
      </c>
      <c r="W4" s="22">
        <v>9.35</v>
      </c>
      <c r="X4" s="22">
        <v>12.2</v>
      </c>
      <c r="Y4" s="22">
        <v>18.899999999999999</v>
      </c>
      <c r="Z4" s="22">
        <v>0</v>
      </c>
      <c r="AA4" s="22">
        <v>1.63</v>
      </c>
      <c r="AB4" s="22">
        <v>1.8</v>
      </c>
      <c r="AC4" s="22">
        <v>3</v>
      </c>
      <c r="AD4" s="22">
        <v>3.26</v>
      </c>
      <c r="AE4" s="22">
        <v>0</v>
      </c>
      <c r="AF4" s="27"/>
      <c r="AG4" s="38">
        <f>IF(S4&gt;0,S4,"")</f>
        <v>12.2</v>
      </c>
      <c r="AH4" s="38">
        <f>IF(T4&gt;0,T4,"")</f>
        <v>19.059999999999999</v>
      </c>
      <c r="AI4" s="40">
        <f>IF(SUM(Q4:T4)-U4&gt;0,SUM(Q4:T4)-U4,"")</f>
        <v>48.81</v>
      </c>
      <c r="AJ4" s="40">
        <f>IF(X4&gt;0,X4,"")</f>
        <v>12.2</v>
      </c>
      <c r="AK4" s="40">
        <f>IF(Y4&gt;0,Y4,"")</f>
        <v>18.899999999999999</v>
      </c>
      <c r="AL4" s="40">
        <f>IF(SUM(V4:Y4)-Z4&gt;0,SUM(V4:Y4)-Z4,"")</f>
        <v>49.129999999999995</v>
      </c>
      <c r="AM4" s="40">
        <f>IF(AI4="","",MAX(AI4,AL4))</f>
        <v>49.129999999999995</v>
      </c>
      <c r="AN4" s="40">
        <f>IF(AC4&gt;0,AC4,"")</f>
        <v>3</v>
      </c>
      <c r="AO4" s="40">
        <f>IF(AD4&gt;0,AD4,"")</f>
        <v>3.26</v>
      </c>
      <c r="AP4" s="40">
        <f>IF(SUM(AA4:AD4)-AE4&gt;0,SUM(AA4:AD4)-AE4,"")</f>
        <v>9.69</v>
      </c>
      <c r="AQ4" s="40">
        <f>IF(SUM(AM4,AP4)&gt;0,SUM(AM4,AP4),"")</f>
        <v>58.819999999999993</v>
      </c>
      <c r="AR4" s="26">
        <v>4.04</v>
      </c>
      <c r="AS4" s="26">
        <v>4.8</v>
      </c>
      <c r="AT4" s="26">
        <v>7.1</v>
      </c>
      <c r="AU4" s="26">
        <v>8.7200000000000006</v>
      </c>
      <c r="AV4" s="26">
        <v>0</v>
      </c>
      <c r="AW4" s="26">
        <v>0.75</v>
      </c>
      <c r="AX4" s="26">
        <v>0.9</v>
      </c>
      <c r="AY4" s="26">
        <v>1.7</v>
      </c>
      <c r="AZ4" s="26">
        <v>1.48</v>
      </c>
      <c r="BA4" s="26">
        <v>0</v>
      </c>
      <c r="BB4" s="26">
        <v>8.19</v>
      </c>
      <c r="BC4" s="26">
        <v>8.9499999999999993</v>
      </c>
      <c r="BD4" s="26">
        <v>14</v>
      </c>
      <c r="BE4" s="26">
        <v>14.28</v>
      </c>
      <c r="BF4" s="26">
        <v>0</v>
      </c>
      <c r="BG4" s="28"/>
      <c r="BH4" s="39">
        <f>IF(AT4&gt;0,AT4,"")</f>
        <v>7.1</v>
      </c>
      <c r="BI4" s="39">
        <f>IF(AU4&gt;0,AU4,"")</f>
        <v>8.7200000000000006</v>
      </c>
      <c r="BJ4" s="11">
        <f>IF(SUM(AR4:AU4)-AV4&gt;0,SUM(AR4:AU4)-AV4,"")</f>
        <v>24.66</v>
      </c>
      <c r="BK4" s="11">
        <f>IF(AY4&gt;0,AY4,"")</f>
        <v>1.7</v>
      </c>
      <c r="BL4" s="11">
        <f>IF(AZ4&gt;0,AZ4,"")</f>
        <v>1.48</v>
      </c>
      <c r="BM4" s="11">
        <f>IF(SUM(AW4:AZ4)-BA4&gt;0,SUM(AW4:AZ4)-BA4,"")</f>
        <v>4.83</v>
      </c>
      <c r="BN4" s="11">
        <f>IF(BJ4="","",MAX(BJ4,BM4))</f>
        <v>24.66</v>
      </c>
      <c r="BO4" s="11">
        <f>IF(BD4&gt;0,BD4,"")</f>
        <v>14</v>
      </c>
      <c r="BP4" s="11">
        <f>IF(BE4&gt;0,BE4,"")</f>
        <v>14.28</v>
      </c>
      <c r="BQ4" s="11">
        <f>IF(SUM(BB4:BE4)-BF4&gt;0,SUM(BB4:BE4)-BF4,"")</f>
        <v>45.42</v>
      </c>
      <c r="BR4" s="11">
        <f>IF(SUM(BN4,BQ4)&gt;0,SUM(BN4,BQ4),"")</f>
        <v>70.08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1.8799999999999955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1.4200000000000017</v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>
        <v>6.95</v>
      </c>
      <c r="JK4" s="18">
        <v>8.3000000000000007</v>
      </c>
      <c r="JL4" s="18">
        <v>12.3</v>
      </c>
      <c r="JM4" s="18">
        <v>10.96</v>
      </c>
      <c r="JN4" s="18">
        <v>0</v>
      </c>
      <c r="JO4" s="18">
        <v>8.35</v>
      </c>
      <c r="JP4" s="18">
        <v>9.4</v>
      </c>
      <c r="JQ4" s="18">
        <v>14</v>
      </c>
      <c r="JR4" s="18">
        <v>18.940000000000001</v>
      </c>
      <c r="JS4" s="18">
        <v>0</v>
      </c>
      <c r="JT4" s="18"/>
      <c r="JU4" s="18"/>
      <c r="JV4" s="18"/>
      <c r="JW4" s="18"/>
      <c r="JX4" s="18"/>
      <c r="JY4" s="18">
        <v>8.15</v>
      </c>
      <c r="JZ4" s="18">
        <v>9.25</v>
      </c>
      <c r="KA4" s="18">
        <v>14</v>
      </c>
      <c r="KB4" s="18">
        <v>17.739999999999998</v>
      </c>
      <c r="KC4" s="18">
        <v>0</v>
      </c>
      <c r="KD4" s="11">
        <f>IF(JL4&gt;0,JL4,"")</f>
        <v>12.3</v>
      </c>
      <c r="KE4" s="11">
        <f>IF(JM4&gt;0,JM4,"")</f>
        <v>10.96</v>
      </c>
      <c r="KF4" s="11">
        <f>IF(SUM(JJ4:JM4)-JN4&gt;0,SUM(JJ4:JM4)-JN4,"")</f>
        <v>38.510000000000005</v>
      </c>
      <c r="KG4" s="11">
        <f>IF(JQ4&gt;0,JQ4,"")</f>
        <v>14</v>
      </c>
      <c r="KH4" s="11">
        <f>IF(JR4&gt;0,JR4,"")</f>
        <v>18.940000000000001</v>
      </c>
      <c r="KI4" s="11">
        <f>IF(SUM(JO4:JR4)-JS4&gt;0,SUM(JO4:JR4)-JS4,"")</f>
        <v>50.69</v>
      </c>
      <c r="KJ4" s="11">
        <f>IF(MAX(KF4,KI4)&gt;0,MAX(KF4,KI4),"")</f>
        <v>50.69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14</v>
      </c>
      <c r="KO4" s="11">
        <f>IF(KB4&gt;0,KB4,"")</f>
        <v>17.739999999999998</v>
      </c>
      <c r="KP4" s="11">
        <f>IF(SUM(JY4:KB4)-KC4&gt;0,SUM(JY4:KB4)-KC4,"")</f>
        <v>49.14</v>
      </c>
      <c r="KQ4" s="11">
        <f>IF(SUM(KJ4,KM4,KP4)&gt;0,SUM(KJ4,KM4,KP4),"")</f>
        <v>99.83</v>
      </c>
      <c r="KR4" s="17">
        <v>7.85</v>
      </c>
      <c r="KS4" s="17">
        <v>9.25</v>
      </c>
      <c r="KT4" s="17">
        <v>14</v>
      </c>
      <c r="KU4" s="17">
        <v>16.7</v>
      </c>
      <c r="KV4" s="17">
        <v>0</v>
      </c>
      <c r="KW4" s="17">
        <v>7.8</v>
      </c>
      <c r="KX4" s="17">
        <v>9.35</v>
      </c>
      <c r="KY4" s="17">
        <v>14</v>
      </c>
      <c r="KZ4" s="17">
        <v>18.12</v>
      </c>
      <c r="LA4" s="17">
        <v>0</v>
      </c>
      <c r="LB4" s="17"/>
      <c r="LC4" s="17"/>
      <c r="LD4" s="17"/>
      <c r="LE4" s="17"/>
      <c r="LF4" s="17"/>
      <c r="LG4" s="17">
        <v>7.9</v>
      </c>
      <c r="LH4" s="17">
        <v>9.4499999999999993</v>
      </c>
      <c r="LI4" s="17">
        <v>14</v>
      </c>
      <c r="LJ4" s="17">
        <v>18.88</v>
      </c>
      <c r="LK4" s="17">
        <v>0</v>
      </c>
      <c r="LL4" s="40">
        <f>IF(KT4&gt;0,KT4,"")</f>
        <v>14</v>
      </c>
      <c r="LM4" s="40">
        <f>IF(KU4&gt;0,KU4,"")</f>
        <v>16.7</v>
      </c>
      <c r="LN4" s="40">
        <f>IF(SUM(KR4:KU4)-KV4&gt;0,SUM(KR4:KU4)-KV4,"")</f>
        <v>47.8</v>
      </c>
      <c r="LO4" s="40">
        <f>IF(KY4&gt;0,KY4,"")</f>
        <v>14</v>
      </c>
      <c r="LP4" s="40">
        <f>IF(KZ4&gt;0,KZ4,"")</f>
        <v>18.12</v>
      </c>
      <c r="LQ4" s="40">
        <f>IF(SUM(KW4:KZ4)-LA4&gt;0,SUM(KW4:KZ4)-LA4,"")</f>
        <v>49.269999999999996</v>
      </c>
      <c r="LR4" s="40">
        <f>IF(MAX(LN4,LQ4)&gt;0,MAX(LN4,LQ4),"")</f>
        <v>49.269999999999996</v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>
        <f>IF(LI4&gt;0,LI4,"")</f>
        <v>14</v>
      </c>
      <c r="LW4" s="40">
        <f>IF(LJ4&gt;0,LJ4,"")</f>
        <v>18.88</v>
      </c>
      <c r="LX4" s="40">
        <f>IF(SUM(LG4:LJ4)-LK4&gt;0,SUM(LG4:LJ4)-LK4,"")</f>
        <v>50.230000000000004</v>
      </c>
      <c r="LY4" s="40">
        <f>IF(SUM(LR4,LU4,LX4)&gt;0,SUM(LR4,LU4,LX4),"")</f>
        <v>99.5</v>
      </c>
      <c r="LZ4" s="18">
        <v>3.95</v>
      </c>
      <c r="MA4" s="18">
        <v>4.6500000000000004</v>
      </c>
      <c r="MB4" s="18">
        <v>7.1</v>
      </c>
      <c r="MC4" s="18">
        <v>7.88</v>
      </c>
      <c r="MD4" s="18">
        <v>0</v>
      </c>
      <c r="ME4" s="18">
        <v>4.0999999999999996</v>
      </c>
      <c r="MF4" s="18">
        <v>4.6500000000000004</v>
      </c>
      <c r="MG4" s="18">
        <v>7.1</v>
      </c>
      <c r="MH4" s="18">
        <v>8.6999999999999993</v>
      </c>
      <c r="MI4" s="18">
        <v>0.2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7.1</v>
      </c>
      <c r="MU4" s="11">
        <f>IF(MC4&gt;0,MC4,"")</f>
        <v>7.88</v>
      </c>
      <c r="MV4" s="11">
        <f>IF(SUM(LZ4:MC4)-MD4&gt;0,SUM(LZ4:MC4)-MD4,"")</f>
        <v>23.580000000000002</v>
      </c>
      <c r="MW4" s="11">
        <f>IF(MG4&gt;0,MG4,"")</f>
        <v>7.1</v>
      </c>
      <c r="MX4" s="11">
        <f>IF(MH4&gt;0,MH4,"")</f>
        <v>8.6999999999999993</v>
      </c>
      <c r="MY4" s="11">
        <f>IF(SUM(ME4:MH4)-MI4&gt;0,SUM(ME4:MH4)-MI4,"")</f>
        <v>24.349999999999998</v>
      </c>
      <c r="MZ4" s="11">
        <f>IF(MAX(MV4,MY4)&gt;0,MAX(MV4,MY4),"")</f>
        <v>24.349999999999998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24.349999999999998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2.02</v>
      </c>
      <c r="WM4" s="26">
        <f>IF($CH4="P",BT4,(BT4+AS4)/2)</f>
        <v>2.4</v>
      </c>
      <c r="WN4" s="26">
        <f>IF($CH4="P",BU4,(BU4+AT4)/2)</f>
        <v>3.55</v>
      </c>
      <c r="WO4" s="26">
        <f>IF($CH4="P",BV4,(BV4+AU4)/2)</f>
        <v>4.3600000000000003</v>
      </c>
      <c r="WP4" s="26">
        <f>IF($CH4="P",BW4,(BW4+AV4)/2)</f>
        <v>0</v>
      </c>
      <c r="WQ4" s="26">
        <f>IF($CH4="P",BX4,(BX4+AW4)/2)</f>
        <v>0.375</v>
      </c>
      <c r="WR4" s="26">
        <f>IF($CH4="P",BY4,(BY4+AX4)/2)</f>
        <v>0.45</v>
      </c>
      <c r="WS4" s="26">
        <f>IF($CH4="P",BZ4,(BZ4+AY4)/2)</f>
        <v>0.85</v>
      </c>
      <c r="WT4" s="26">
        <f>IF($CH4="P",CA4,(CA4+AZ4)/2)</f>
        <v>0.74</v>
      </c>
      <c r="WU4" s="26">
        <f>IF($CH4="P",CB4,(CB4+BA4)/2)</f>
        <v>0</v>
      </c>
      <c r="WV4" s="26">
        <f>IF($CH4="P",CC4,(CC4+BB4)/2)</f>
        <v>4.0949999999999998</v>
      </c>
      <c r="WW4" s="26">
        <f>IF($CH4="P",CD4,(CD4+BC4)/2)</f>
        <v>4.4749999999999996</v>
      </c>
      <c r="WX4" s="26">
        <f>IF($CH4="P",CE4,(CE4+BD4)/2)</f>
        <v>7</v>
      </c>
      <c r="WY4" s="26">
        <f>IF($CH4="P",CF4,(CF4+BE4)/2)</f>
        <v>7.14</v>
      </c>
      <c r="WZ4" s="26">
        <f>IF($CH4="P",CG4,(CG4+BF4)/2)</f>
        <v>0</v>
      </c>
      <c r="XA4" s="28" t="s">
        <v>53</v>
      </c>
      <c r="XB4" s="11">
        <f>IF(WN4&gt;0,WN4,"")</f>
        <v>3.55</v>
      </c>
      <c r="XC4" s="11">
        <f>IF(WO4&gt;0,WO4,"")</f>
        <v>4.3600000000000003</v>
      </c>
      <c r="XD4" s="11">
        <f>IF(SUM(WL4:WO4)-WP4&gt;0,SUM(WL4:WO4)-WP4,"")</f>
        <v>12.33</v>
      </c>
      <c r="XE4" s="11">
        <f>IF(WS4&gt;0,WS4,"")</f>
        <v>0.85</v>
      </c>
      <c r="XF4" s="11">
        <f>IF(WT4&gt;0,WT4,"")</f>
        <v>0.74</v>
      </c>
      <c r="XG4" s="11">
        <f>IF(SUM(WQ4:WT4)-WU4&gt;0,SUM(WQ4:WT4)-WU4,"")</f>
        <v>2.415</v>
      </c>
      <c r="XH4" s="11">
        <f>IF(MAX(XD4,XG4)&gt;0,MAX(XD4,XG4),"")</f>
        <v>12.33</v>
      </c>
      <c r="XI4" s="11">
        <f>IF(WX4&gt;0,WX4,"")</f>
        <v>7</v>
      </c>
      <c r="XJ4" s="11">
        <f>IF(WY4&gt;0,WY4,"")</f>
        <v>7.14</v>
      </c>
      <c r="XK4" s="11">
        <f>IF(SUM(WV4:WY4)-WZ4&gt;0,SUM(WV4:WY4)-WZ4,"")</f>
        <v>22.71</v>
      </c>
      <c r="XL4" s="11">
        <f>IF(SUM(XH4,XK4)&gt;0,SUM(XH4,XK4),"")</f>
        <v>35.04</v>
      </c>
    </row>
    <row r="5" spans="1:63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185</v>
      </c>
      <c r="C5" s="4" t="s">
        <v>166</v>
      </c>
      <c r="D5" s="4" t="s">
        <v>184</v>
      </c>
      <c r="E5" s="9">
        <f>SUM(J5,L5,N5)</f>
        <v>95.309999999999988</v>
      </c>
      <c r="F5" s="3" t="str">
        <f>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P","")</f>
        <v>P</v>
      </c>
      <c r="G5" s="3" t="str">
        <f>IF(OR(AND(AI5&gt;=AQ$20,AI5&lt;&gt;"",AF5=""),AND(AL5&gt;=AQ$20,AL5&lt;&gt;"",AF5=""),AND(AP5&gt;=AQ$20,AP5&lt;&gt;"",AF5=""),AND(BJ5&gt;=BR$20,BJ5&lt;&gt;"",BG5=""),AND(BM5&gt;=BR$20,BM5&lt;&gt;"",BG5=""),AND(BQ5&gt;=BR$20,BQ5&lt;&gt;"",BG5=""),AND(CK5&gt;=CS$20,CK5&lt;&gt;"",CH5=""),AND(CN5&gt;=CS$20,CN5&lt;&gt;"",CH5=""),AND(CR5&gt;=CS$20,CR5&lt;&gt;"",CH5=""),AND(DR5&gt;=EC$20,DR5&lt;&gt;""),AND(DU5&gt;=EC$20,DU5&lt;&gt;""),AND(DY5&gt;=EC$20,DY5&lt;&gt;""),AND(EB5&gt;=EC$20,EB5&lt;&gt;""),AND(EZ5&gt;=FK$20,EZ5&lt;&gt;""),AND(FC5&gt;=FK$20,FC5&lt;&gt;""),AND(FG5&gt;=FK$20,FG5&lt;&gt;""),AND(FJ5&gt;=FK$20,FJ5&lt;&gt;""),AND(GH5&gt;=GS$20,GH5&lt;&gt;""),AND(GK5&gt;=GS$20,GK5&lt;&gt;""),AND(GO5&gt;=GS$20,GO5&lt;&gt;""),AND(GR5&gt;=GS$20,GR5&lt;&gt;""),AND(HP5&gt;=IA$20,HP5&lt;&gt;""),AND(HS5&gt;=IA$20,HS5&lt;&gt;""),AND(HW5&gt;=IA$20,HW5&lt;&gt;""),AND(HZ5&gt;=IA$20,HZ5&lt;&gt;""),AND(IX5&gt;=JI$20,IX5&lt;&gt;""),AND(JA5&gt;=JI$20,JA5&lt;&gt;""),AND(JE5&gt;=JI$20,JE5&lt;&gt;""),AND(JH5&gt;=JI$20,JH5&lt;&gt;""),AND(KF5&gt;=KQ$20,KF5&lt;&gt;""),AND(KI5&gt;=KQ$20,KI5&lt;&gt;""),AND(KM5&gt;=KQ$20,KM5&lt;&gt;""),AND(KP5&gt;=KQ$20,KP5&lt;&gt;""),AND(LN5&gt;=LY$20,LN5&lt;&gt;""),AND(LQ5&gt;=LY$20,LQ5&lt;&gt;""),AND(LU5&gt;=LY$20,LU5&lt;&gt;""),AND(LX5&gt;=LY$20,LX5&lt;&gt;""),AND(MV5&gt;=NG$20,MV5&lt;&gt;""),AND(MY5&gt;=NG$20,MY5&lt;&gt;""),AND(NC5&gt;=NG$20,NC5&lt;&gt;""),AND(NF5&gt;=NG$20,NF5&lt;&gt;""),AND(OD5&gt;=OO$20,OD5&lt;&gt;""),AND(OG5&gt;=OO$20,OG5&lt;&gt;""),AND(OK5&gt;=OO$20,OK5&lt;&gt;""),AND(ON5&gt;=OO$20,ON5&lt;&gt;""),AND(PL5&gt;=PW$20,PL5&lt;&gt;""),AND(PO5&gt;=PW$20,PO5&lt;&gt;""),AND(PS5&gt;=PW$20,PS5&lt;&gt;""),AND(PV5&gt;=PW$20,PV5&lt;&gt;""),AND(QT5&gt;=RE$20,QT5&lt;&gt;""),AND(QW5&gt;=RE$20,QW5&lt;&gt;""),AND(RA5&gt;=RE$20,RA5&lt;&gt;""),AND(RD5&gt;=RE$20,RD5&lt;&gt;""),AND(SB5&gt;=SM$20,SB5&lt;&gt;""),AND(SE5&gt;=SM$20,SE5&lt;&gt;""),AND(SI5&gt;=SM$20,SI5&lt;&gt;""),AND(SL5&gt;=SM$20,SL5&lt;&gt;""),AND(TJ5&gt;=TU$20,TJ5&lt;&gt;""),AND(TM5&gt;=TU$20,TM5&lt;&gt;""),AND(TQ5&gt;=TU$20,TQ5&lt;&gt;""),AND(TT5&gt;=TU$20,TT5&lt;&gt;""),AND(UR5&gt;=VC$20,UR5&lt;&gt;""),AND(UU5&gt;=VC$20,UU5&lt;&gt;""),AND(UY5&gt;=VC$20,UY5&lt;&gt;""),AND(VB5&gt;=VC$20,VB5&lt;&gt;""),AND(VZ5&gt;=WK$20,VZ5&lt;&gt;""),AND(WC5&gt;=WK$20,WC5&lt;&gt;""),AND(WG5&gt;=WK$20,WG5&lt;&gt;""),AND(WJ5&gt;=WK$20,WJ5&lt;&gt;"")),"P","")</f>
        <v>P</v>
      </c>
      <c r="H5" s="36" t="str">
        <f>IF(AND(G5="P",F5=""),"No DD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Merit",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Excellence",IF(I5="P","Worlds Team",IF(F5="P","National Team","")))))</f>
        <v>Merit</v>
      </c>
      <c r="I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>
        <v>7.43</v>
      </c>
      <c r="R5" s="22">
        <v>9.5</v>
      </c>
      <c r="S5" s="22">
        <v>11.8</v>
      </c>
      <c r="T5" s="22">
        <v>18.98</v>
      </c>
      <c r="U5" s="22">
        <v>0</v>
      </c>
      <c r="V5" s="22">
        <v>7.48</v>
      </c>
      <c r="W5" s="22">
        <v>9.3000000000000007</v>
      </c>
      <c r="X5" s="22">
        <v>11.8</v>
      </c>
      <c r="Y5" s="22">
        <v>18.559999999999999</v>
      </c>
      <c r="Z5" s="22">
        <v>0</v>
      </c>
      <c r="AA5" s="22">
        <v>7.63</v>
      </c>
      <c r="AB5" s="22">
        <v>9.3000000000000007</v>
      </c>
      <c r="AC5" s="22">
        <v>11.8</v>
      </c>
      <c r="AD5" s="22">
        <v>17.72</v>
      </c>
      <c r="AE5" s="22">
        <v>0</v>
      </c>
      <c r="AF5" s="27"/>
      <c r="AG5" s="38">
        <f>IF(S5&gt;0,S5,"")</f>
        <v>11.8</v>
      </c>
      <c r="AH5" s="38">
        <f>IF(T5&gt;0,T5,"")</f>
        <v>18.98</v>
      </c>
      <c r="AI5" s="40">
        <f>IF(SUM(Q5:T5)-U5&gt;0,SUM(Q5:T5)-U5,"")</f>
        <v>47.71</v>
      </c>
      <c r="AJ5" s="40">
        <f>IF(X5&gt;0,X5,"")</f>
        <v>11.8</v>
      </c>
      <c r="AK5" s="40">
        <f>IF(Y5&gt;0,Y5,"")</f>
        <v>18.559999999999999</v>
      </c>
      <c r="AL5" s="40">
        <f>IF(SUM(V5:Y5)-Z5&gt;0,SUM(V5:Y5)-Z5,"")</f>
        <v>47.14</v>
      </c>
      <c r="AM5" s="40">
        <f>IF(AI5="","",MAX(AI5,AL5))</f>
        <v>47.71</v>
      </c>
      <c r="AN5" s="40">
        <f>IF(AC5&gt;0,AC5,"")</f>
        <v>11.8</v>
      </c>
      <c r="AO5" s="40">
        <f>IF(AD5&gt;0,AD5,"")</f>
        <v>17.72</v>
      </c>
      <c r="AP5" s="40">
        <f>IF(SUM(AA5:AD5)-AE5&gt;0,SUM(AA5:AD5)-AE5,"")</f>
        <v>46.45</v>
      </c>
      <c r="AQ5" s="40">
        <f>IF(SUM(AM5,AP5)&gt;0,SUM(AM5,AP5),"")</f>
        <v>94.16</v>
      </c>
      <c r="AR5" s="26">
        <v>7.4</v>
      </c>
      <c r="AS5" s="26">
        <v>9.5500000000000007</v>
      </c>
      <c r="AT5" s="26">
        <v>11.8</v>
      </c>
      <c r="AU5" s="26">
        <v>18.04</v>
      </c>
      <c r="AV5" s="26">
        <v>0</v>
      </c>
      <c r="AW5" s="26">
        <v>1.99</v>
      </c>
      <c r="AX5" s="26">
        <v>2.7</v>
      </c>
      <c r="AY5" s="26">
        <v>4.0999999999999996</v>
      </c>
      <c r="AZ5" s="26">
        <v>5.76</v>
      </c>
      <c r="BA5" s="26">
        <v>0</v>
      </c>
      <c r="BB5" s="26">
        <v>7.55</v>
      </c>
      <c r="BC5" s="26">
        <v>9.4</v>
      </c>
      <c r="BD5" s="26">
        <v>11.8</v>
      </c>
      <c r="BE5" s="26">
        <v>17.96</v>
      </c>
      <c r="BF5" s="26">
        <v>0</v>
      </c>
      <c r="BG5" s="28"/>
      <c r="BH5" s="39">
        <f>IF(AT5&gt;0,AT5,"")</f>
        <v>11.8</v>
      </c>
      <c r="BI5" s="39">
        <f>IF(AU5&gt;0,AU5,"")</f>
        <v>18.04</v>
      </c>
      <c r="BJ5" s="11">
        <f>IF(SUM(AR5:AU5)-AV5&gt;0,SUM(AR5:AU5)-AV5,"")</f>
        <v>46.790000000000006</v>
      </c>
      <c r="BK5" s="11">
        <f>IF(AY5&gt;0,AY5,"")</f>
        <v>4.0999999999999996</v>
      </c>
      <c r="BL5" s="11">
        <f>IF(AZ5&gt;0,AZ5,"")</f>
        <v>5.76</v>
      </c>
      <c r="BM5" s="11">
        <f>IF(SUM(AW5:AZ5)-BA5&gt;0,SUM(AW5:AZ5)-BA5,"")</f>
        <v>14.549999999999999</v>
      </c>
      <c r="BN5" s="11">
        <f>IF(BJ5="","",MAX(BJ5,BM5))</f>
        <v>46.790000000000006</v>
      </c>
      <c r="BO5" s="11">
        <f>IF(BD5&gt;0,BD5,"")</f>
        <v>11.8</v>
      </c>
      <c r="BP5" s="11">
        <f>IF(BE5&gt;0,BE5,"")</f>
        <v>17.96</v>
      </c>
      <c r="BQ5" s="11">
        <f>IF(SUM(BB5:BE5)-BF5&gt;0,SUM(BB5:BE5)-BF5,"")</f>
        <v>46.71</v>
      </c>
      <c r="BR5" s="11">
        <f>IF(SUM(BN5,BQ5)&gt;0,SUM(BN5,BQ5),"")</f>
        <v>93.5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</v>
      </c>
      <c r="WM5" s="26">
        <f>IF($CH5="P",BT5,(BT5+AS5)/2)</f>
        <v>4.7750000000000004</v>
      </c>
      <c r="WN5" s="26">
        <f>IF($CH5="P",BU5,(BU5+AT5)/2)</f>
        <v>5.9</v>
      </c>
      <c r="WO5" s="26">
        <f>IF($CH5="P",BV5,(BV5+AU5)/2)</f>
        <v>9.02</v>
      </c>
      <c r="WP5" s="26">
        <f>IF($CH5="P",BW5,(BW5+AV5)/2)</f>
        <v>0</v>
      </c>
      <c r="WQ5" s="26">
        <f>IF($CH5="P",BX5,(BX5+AW5)/2)</f>
        <v>0.995</v>
      </c>
      <c r="WR5" s="26">
        <f>IF($CH5="P",BY5,(BY5+AX5)/2)</f>
        <v>1.35</v>
      </c>
      <c r="WS5" s="26">
        <f>IF($CH5="P",BZ5,(BZ5+AY5)/2)</f>
        <v>2.0499999999999998</v>
      </c>
      <c r="WT5" s="26">
        <f>IF($CH5="P",CA5,(CA5+AZ5)/2)</f>
        <v>2.88</v>
      </c>
      <c r="WU5" s="26">
        <f>IF($CH5="P",CB5,(CB5+BA5)/2)</f>
        <v>0</v>
      </c>
      <c r="WV5" s="26">
        <f>IF($CH5="P",CC5,(CC5+BB5)/2)</f>
        <v>3.7749999999999999</v>
      </c>
      <c r="WW5" s="26">
        <f>IF($CH5="P",CD5,(CD5+BC5)/2)</f>
        <v>4.7</v>
      </c>
      <c r="WX5" s="26">
        <f>IF($CH5="P",CE5,(CE5+BD5)/2)</f>
        <v>5.9</v>
      </c>
      <c r="WY5" s="26">
        <f>IF($CH5="P",CF5,(CF5+BE5)/2)</f>
        <v>8.98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9.02</v>
      </c>
      <c r="XD5" s="11">
        <f>IF(SUM(WL5:WO5)-WP5&gt;0,SUM(WL5:WO5)-WP5,"")</f>
        <v>23.395000000000003</v>
      </c>
      <c r="XE5" s="11">
        <f>IF(WS5&gt;0,WS5,"")</f>
        <v>2.0499999999999998</v>
      </c>
      <c r="XF5" s="11">
        <f>IF(WT5&gt;0,WT5,"")</f>
        <v>2.88</v>
      </c>
      <c r="XG5" s="11">
        <f>IF(SUM(WQ5:WT5)-WU5&gt;0,SUM(WQ5:WT5)-WU5,"")</f>
        <v>7.2749999999999995</v>
      </c>
      <c r="XH5" s="11">
        <f>IF(MAX(XD5,XG5)&gt;0,MAX(XD5,XG5),"")</f>
        <v>23.395000000000003</v>
      </c>
      <c r="XI5" s="11">
        <f>IF(WX5&gt;0,WX5,"")</f>
        <v>5.9</v>
      </c>
      <c r="XJ5" s="11">
        <f>IF(WY5&gt;0,WY5,"")</f>
        <v>8.98</v>
      </c>
      <c r="XK5" s="11">
        <f>IF(SUM(WV5:WY5)-WZ5&gt;0,SUM(WV5:WY5)-WZ5,"")</f>
        <v>23.355</v>
      </c>
      <c r="XL5" s="11">
        <f>IF(SUM(XH5,XK5)&gt;0,SUM(XH5,XK5),"")</f>
        <v>46.75</v>
      </c>
    </row>
    <row r="6" spans="1:63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125</v>
      </c>
      <c r="C6" s="4" t="s">
        <v>6</v>
      </c>
      <c r="D6" s="4" t="s">
        <v>124</v>
      </c>
      <c r="E6" s="9">
        <f>SUM(J6,L6,N6)</f>
        <v>95.14</v>
      </c>
      <c r="F6" s="3" t="str">
        <f>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P","")</f>
        <v>P</v>
      </c>
      <c r="G6" s="3" t="str">
        <f>IF(OR(AND(AI6&gt;=AQ$20,AI6&lt;&gt;"",AF6=""),AND(AL6&gt;=AQ$20,AL6&lt;&gt;"",AF6=""),AND(AP6&gt;=AQ$20,AP6&lt;&gt;"",AF6=""),AND(BJ6&gt;=BR$20,BJ6&lt;&gt;"",BG6=""),AND(BM6&gt;=BR$20,BM6&lt;&gt;"",BG6=""),AND(BQ6&gt;=BR$20,BQ6&lt;&gt;"",BG6=""),AND(CK6&gt;=CS$20,CK6&lt;&gt;"",CH6=""),AND(CN6&gt;=CS$20,CN6&lt;&gt;"",CH6=""),AND(CR6&gt;=CS$20,CR6&lt;&gt;"",CH6=""),AND(DR6&gt;=EC$20,DR6&lt;&gt;""),AND(DU6&gt;=EC$20,DU6&lt;&gt;""),AND(DY6&gt;=EC$20,DY6&lt;&gt;""),AND(EB6&gt;=EC$20,EB6&lt;&gt;""),AND(EZ6&gt;=FK$20,EZ6&lt;&gt;""),AND(FC6&gt;=FK$20,FC6&lt;&gt;""),AND(FG6&gt;=FK$20,FG6&lt;&gt;""),AND(FJ6&gt;=FK$20,FJ6&lt;&gt;""),AND(GH6&gt;=GS$20,GH6&lt;&gt;""),AND(GK6&gt;=GS$20,GK6&lt;&gt;""),AND(GO6&gt;=GS$20,GO6&lt;&gt;""),AND(GR6&gt;=GS$20,GR6&lt;&gt;""),AND(HP6&gt;=IA$20,HP6&lt;&gt;""),AND(HS6&gt;=IA$20,HS6&lt;&gt;""),AND(HW6&gt;=IA$20,HW6&lt;&gt;""),AND(HZ6&gt;=IA$20,HZ6&lt;&gt;""),AND(IX6&gt;=JI$20,IX6&lt;&gt;""),AND(JA6&gt;=JI$20,JA6&lt;&gt;""),AND(JE6&gt;=JI$20,JE6&lt;&gt;""),AND(JH6&gt;=JI$20,JH6&lt;&gt;""),AND(KF6&gt;=KQ$20,KF6&lt;&gt;""),AND(KI6&gt;=KQ$20,KI6&lt;&gt;""),AND(KM6&gt;=KQ$20,KM6&lt;&gt;""),AND(KP6&gt;=KQ$20,KP6&lt;&gt;""),AND(LN6&gt;=LY$20,LN6&lt;&gt;""),AND(LQ6&gt;=LY$20,LQ6&lt;&gt;""),AND(LU6&gt;=LY$20,LU6&lt;&gt;""),AND(LX6&gt;=LY$20,LX6&lt;&gt;""),AND(MV6&gt;=NG$20,MV6&lt;&gt;""),AND(MY6&gt;=NG$20,MY6&lt;&gt;""),AND(NC6&gt;=NG$20,NC6&lt;&gt;""),AND(NF6&gt;=NG$20,NF6&lt;&gt;""),AND(OD6&gt;=OO$20,OD6&lt;&gt;""),AND(OG6&gt;=OO$20,OG6&lt;&gt;""),AND(OK6&gt;=OO$20,OK6&lt;&gt;""),AND(ON6&gt;=OO$20,ON6&lt;&gt;""),AND(PL6&gt;=PW$20,PL6&lt;&gt;""),AND(PO6&gt;=PW$20,PO6&lt;&gt;""),AND(PS6&gt;=PW$20,PS6&lt;&gt;""),AND(PV6&gt;=PW$20,PV6&lt;&gt;""),AND(QT6&gt;=RE$20,QT6&lt;&gt;""),AND(QW6&gt;=RE$20,QW6&lt;&gt;""),AND(RA6&gt;=RE$20,RA6&lt;&gt;""),AND(RD6&gt;=RE$20,RD6&lt;&gt;""),AND(SB6&gt;=SM$20,SB6&lt;&gt;""),AND(SE6&gt;=SM$20,SE6&lt;&gt;""),AND(SI6&gt;=SM$20,SI6&lt;&gt;""),AND(SL6&gt;=SM$20,SL6&lt;&gt;""),AND(TJ6&gt;=TU$20,TJ6&lt;&gt;""),AND(TM6&gt;=TU$20,TM6&lt;&gt;""),AND(TQ6&gt;=TU$20,TQ6&lt;&gt;""),AND(TT6&gt;=TU$20,TT6&lt;&gt;""),AND(UR6&gt;=VC$20,UR6&lt;&gt;""),AND(UU6&gt;=VC$20,UU6&lt;&gt;""),AND(UY6&gt;=VC$20,UY6&lt;&gt;""),AND(VB6&gt;=VC$20,VB6&lt;&gt;""),AND(VZ6&gt;=WK$20,VZ6&lt;&gt;""),AND(WC6&gt;=WK$20,WC6&lt;&gt;""),AND(WG6&gt;=WK$20,WG6&lt;&gt;""),AND(WJ6&gt;=WK$20,WJ6&lt;&gt;"")),"P","")</f>
        <v>P</v>
      </c>
      <c r="H6" s="36" t="str">
        <f>IF(AND(G6="P",F6=""),"No DD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Merit",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Excellence",IF(I6="P","Worlds Team",IF(F6="P","National Team","")))))</f>
        <v>Worlds Team</v>
      </c>
      <c r="I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7.2</v>
      </c>
      <c r="R6" s="22">
        <v>9.0500000000000007</v>
      </c>
      <c r="S6" s="22">
        <v>11.8</v>
      </c>
      <c r="T6" s="22">
        <v>14.28</v>
      </c>
      <c r="U6" s="22">
        <v>0.4</v>
      </c>
      <c r="V6" s="22">
        <v>7.55</v>
      </c>
      <c r="W6" s="22">
        <v>9.15</v>
      </c>
      <c r="X6" s="22">
        <v>11.8</v>
      </c>
      <c r="Y6" s="22">
        <v>17.48</v>
      </c>
      <c r="Z6" s="22">
        <v>0</v>
      </c>
      <c r="AA6" s="22">
        <v>7.5</v>
      </c>
      <c r="AB6" s="22">
        <v>9.1999999999999993</v>
      </c>
      <c r="AC6" s="22">
        <v>11.8</v>
      </c>
      <c r="AD6" s="22">
        <v>18.86</v>
      </c>
      <c r="AE6" s="22">
        <v>0</v>
      </c>
      <c r="AF6" s="27"/>
      <c r="AG6" s="38">
        <f>IF(S6&gt;0,S6,"")</f>
        <v>11.8</v>
      </c>
      <c r="AH6" s="38">
        <f>IF(T6&gt;0,T6,"")</f>
        <v>14.28</v>
      </c>
      <c r="AI6" s="40">
        <f>IF(SUM(Q6:T6)-U6&gt;0,SUM(Q6:T6)-U6,"")</f>
        <v>41.93</v>
      </c>
      <c r="AJ6" s="40">
        <f>IF(X6&gt;0,X6,"")</f>
        <v>11.8</v>
      </c>
      <c r="AK6" s="40">
        <f>IF(Y6&gt;0,Y6,"")</f>
        <v>17.48</v>
      </c>
      <c r="AL6" s="40">
        <f>IF(SUM(V6:Y6)-Z6&gt;0,SUM(V6:Y6)-Z6,"")</f>
        <v>45.980000000000004</v>
      </c>
      <c r="AM6" s="40">
        <f>IF(AI6="","",MAX(AI6,AL6))</f>
        <v>45.980000000000004</v>
      </c>
      <c r="AN6" s="40">
        <f>IF(AC6&gt;0,AC6,"")</f>
        <v>11.8</v>
      </c>
      <c r="AO6" s="40">
        <f>IF(AD6&gt;0,AD6,"")</f>
        <v>18.86</v>
      </c>
      <c r="AP6" s="40">
        <f>IF(SUM(AA6:AD6)-AE6&gt;0,SUM(AA6:AD6)-AE6,"")</f>
        <v>47.36</v>
      </c>
      <c r="AQ6" s="40">
        <f>IF(SUM(AM6,AP6)&gt;0,SUM(AM6,AP6),"")</f>
        <v>93.34</v>
      </c>
      <c r="AR6" s="26">
        <v>7.83</v>
      </c>
      <c r="AS6" s="26">
        <v>9.35</v>
      </c>
      <c r="AT6" s="26">
        <v>11.8</v>
      </c>
      <c r="AU6" s="26">
        <v>17.96</v>
      </c>
      <c r="AV6" s="26">
        <v>0</v>
      </c>
      <c r="AW6" s="26">
        <v>7.45</v>
      </c>
      <c r="AX6" s="26">
        <v>9.25</v>
      </c>
      <c r="AY6" s="26">
        <v>11.8</v>
      </c>
      <c r="AZ6" s="26">
        <v>15.94</v>
      </c>
      <c r="BA6" s="26">
        <v>0</v>
      </c>
      <c r="BB6" s="26">
        <v>8.15</v>
      </c>
      <c r="BC6" s="26">
        <v>9.35</v>
      </c>
      <c r="BD6" s="26">
        <v>11.8</v>
      </c>
      <c r="BE6" s="26">
        <v>18.48</v>
      </c>
      <c r="BF6" s="26">
        <v>0</v>
      </c>
      <c r="BG6" s="28"/>
      <c r="BH6" s="39">
        <f>IF(AT6&gt;0,AT6,"")</f>
        <v>11.8</v>
      </c>
      <c r="BI6" s="39">
        <f>IF(AU6&gt;0,AU6,"")</f>
        <v>17.96</v>
      </c>
      <c r="BJ6" s="11">
        <f>IF(SUM(AR6:AU6)-AV6&gt;0,SUM(AR6:AU6)-AV6,"")</f>
        <v>46.94</v>
      </c>
      <c r="BK6" s="11">
        <f>IF(AY6&gt;0,AY6,"")</f>
        <v>11.8</v>
      </c>
      <c r="BL6" s="11">
        <f>IF(AZ6&gt;0,AZ6,"")</f>
        <v>15.94</v>
      </c>
      <c r="BM6" s="11">
        <f>IF(SUM(AW6:AZ6)-BA6&gt;0,SUM(AW6:AZ6)-BA6,"")</f>
        <v>44.44</v>
      </c>
      <c r="BN6" s="11">
        <f>IF(BJ6="","",MAX(BJ6,BM6))</f>
        <v>46.94</v>
      </c>
      <c r="BO6" s="11">
        <f>IF(BD6&gt;0,BD6,"")</f>
        <v>11.8</v>
      </c>
      <c r="BP6" s="11">
        <f>IF(BE6&gt;0,BE6,"")</f>
        <v>18.48</v>
      </c>
      <c r="BQ6" s="11">
        <f>IF(SUM(BB6:BE6)-BF6&gt;0,SUM(BB6:BE6)-BF6,"")</f>
        <v>47.78</v>
      </c>
      <c r="BR6" s="11">
        <f>IF(SUM(BN6,BQ6)&gt;0,SUM(BN6,BQ6),"")</f>
        <v>94.72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3.915</v>
      </c>
      <c r="WM6" s="26">
        <f>IF($CH6="P",BT6,(BT6+AS6)/2)</f>
        <v>4.6749999999999998</v>
      </c>
      <c r="WN6" s="26">
        <f>IF($CH6="P",BU6,(BU6+AT6)/2)</f>
        <v>5.9</v>
      </c>
      <c r="WO6" s="26">
        <f>IF($CH6="P",BV6,(BV6+AU6)/2)</f>
        <v>8.98</v>
      </c>
      <c r="WP6" s="26">
        <f>IF($CH6="P",BW6,(BW6+AV6)/2)</f>
        <v>0</v>
      </c>
      <c r="WQ6" s="26">
        <f>IF($CH6="P",BX6,(BX6+AW6)/2)</f>
        <v>3.7250000000000001</v>
      </c>
      <c r="WR6" s="26">
        <f>IF($CH6="P",BY6,(BY6+AX6)/2)</f>
        <v>4.625</v>
      </c>
      <c r="WS6" s="26">
        <f>IF($CH6="P",BZ6,(BZ6+AY6)/2)</f>
        <v>5.9</v>
      </c>
      <c r="WT6" s="26">
        <f>IF($CH6="P",CA6,(CA6+AZ6)/2)</f>
        <v>7.97</v>
      </c>
      <c r="WU6" s="26">
        <f>IF($CH6="P",CB6,(CB6+BA6)/2)</f>
        <v>0</v>
      </c>
      <c r="WV6" s="26">
        <f>IF($CH6="P",CC6,(CC6+BB6)/2)</f>
        <v>4.0750000000000002</v>
      </c>
      <c r="WW6" s="26">
        <f>IF($CH6="P",CD6,(CD6+BC6)/2)</f>
        <v>4.6749999999999998</v>
      </c>
      <c r="WX6" s="26">
        <f>IF($CH6="P",CE6,(CE6+BD6)/2)</f>
        <v>5.9</v>
      </c>
      <c r="WY6" s="26">
        <f>IF($CH6="P",CF6,(CF6+BE6)/2)</f>
        <v>9.24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8.98</v>
      </c>
      <c r="XD6" s="11">
        <f>IF(SUM(WL6:WO6)-WP6&gt;0,SUM(WL6:WO6)-WP6,"")</f>
        <v>23.47</v>
      </c>
      <c r="XE6" s="11">
        <f>IF(WS6&gt;0,WS6,"")</f>
        <v>5.9</v>
      </c>
      <c r="XF6" s="11">
        <f>IF(WT6&gt;0,WT6,"")</f>
        <v>7.97</v>
      </c>
      <c r="XG6" s="11">
        <f>IF(SUM(WQ6:WT6)-WU6&gt;0,SUM(WQ6:WT6)-WU6,"")</f>
        <v>22.22</v>
      </c>
      <c r="XH6" s="11">
        <f>IF(MAX(XD6,XG6)&gt;0,MAX(XD6,XG6),"")</f>
        <v>23.47</v>
      </c>
      <c r="XI6" s="11">
        <f>IF(WX6&gt;0,WX6,"")</f>
        <v>5.9</v>
      </c>
      <c r="XJ6" s="11">
        <f>IF(WY6&gt;0,WY6,"")</f>
        <v>9.24</v>
      </c>
      <c r="XK6" s="11">
        <f>IF(SUM(WV6:WY6)-WZ6&gt;0,SUM(WV6:WY6)-WZ6,"")</f>
        <v>23.89</v>
      </c>
      <c r="XL6" s="11">
        <f>IF(SUM(XH6,XK6)&gt;0,SUM(XH6,XK6),"")</f>
        <v>47.36</v>
      </c>
    </row>
    <row r="7" spans="1:63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183</v>
      </c>
      <c r="C7" s="4" t="s">
        <v>3</v>
      </c>
      <c r="D7" s="4" t="s">
        <v>145</v>
      </c>
      <c r="E7" s="9">
        <f>SUM(J7,L7,N7)</f>
        <v>65.88</v>
      </c>
      <c r="F7" s="3" t="str">
        <f>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P","")</f>
        <v>P</v>
      </c>
      <c r="G7" s="3" t="str">
        <f>IF(OR(AND(AI7&gt;=AQ$20,AI7&lt;&gt;"",AF7=""),AND(AL7&gt;=AQ$20,AL7&lt;&gt;"",AF7=""),AND(AP7&gt;=AQ$20,AP7&lt;&gt;"",AF7=""),AND(BJ7&gt;=BR$20,BJ7&lt;&gt;"",BG7=""),AND(BM7&gt;=BR$20,BM7&lt;&gt;"",BG7=""),AND(BQ7&gt;=BR$20,BQ7&lt;&gt;"",BG7=""),AND(CK7&gt;=CS$20,CK7&lt;&gt;"",CH7=""),AND(CN7&gt;=CS$20,CN7&lt;&gt;"",CH7=""),AND(CR7&gt;=CS$20,CR7&lt;&gt;"",CH7=""),AND(DR7&gt;=EC$20,DR7&lt;&gt;""),AND(DU7&gt;=EC$20,DU7&lt;&gt;""),AND(DY7&gt;=EC$20,DY7&lt;&gt;""),AND(EB7&gt;=EC$20,EB7&lt;&gt;""),AND(EZ7&gt;=FK$20,EZ7&lt;&gt;""),AND(FC7&gt;=FK$20,FC7&lt;&gt;""),AND(FG7&gt;=FK$20,FG7&lt;&gt;""),AND(FJ7&gt;=FK$20,FJ7&lt;&gt;""),AND(GH7&gt;=GS$20,GH7&lt;&gt;""),AND(GK7&gt;=GS$20,GK7&lt;&gt;""),AND(GO7&gt;=GS$20,GO7&lt;&gt;""),AND(GR7&gt;=GS$20,GR7&lt;&gt;""),AND(HP7&gt;=IA$20,HP7&lt;&gt;""),AND(HS7&gt;=IA$20,HS7&lt;&gt;""),AND(HW7&gt;=IA$20,HW7&lt;&gt;""),AND(HZ7&gt;=IA$20,HZ7&lt;&gt;""),AND(IX7&gt;=JI$20,IX7&lt;&gt;""),AND(JA7&gt;=JI$20,JA7&lt;&gt;""),AND(JE7&gt;=JI$20,JE7&lt;&gt;""),AND(JH7&gt;=JI$20,JH7&lt;&gt;""),AND(KF7&gt;=KQ$20,KF7&lt;&gt;""),AND(KI7&gt;=KQ$20,KI7&lt;&gt;""),AND(KM7&gt;=KQ$20,KM7&lt;&gt;""),AND(KP7&gt;=KQ$20,KP7&lt;&gt;""),AND(LN7&gt;=LY$20,LN7&lt;&gt;""),AND(LQ7&gt;=LY$20,LQ7&lt;&gt;""),AND(LU7&gt;=LY$20,LU7&lt;&gt;""),AND(LX7&gt;=LY$20,LX7&lt;&gt;""),AND(MV7&gt;=NG$20,MV7&lt;&gt;""),AND(MY7&gt;=NG$20,MY7&lt;&gt;""),AND(NC7&gt;=NG$20,NC7&lt;&gt;""),AND(NF7&gt;=NG$20,NF7&lt;&gt;""),AND(OD7&gt;=OO$20,OD7&lt;&gt;""),AND(OG7&gt;=OO$20,OG7&lt;&gt;""),AND(OK7&gt;=OO$20,OK7&lt;&gt;""),AND(ON7&gt;=OO$20,ON7&lt;&gt;""),AND(PL7&gt;=PW$20,PL7&lt;&gt;""),AND(PO7&gt;=PW$20,PO7&lt;&gt;""),AND(PS7&gt;=PW$20,PS7&lt;&gt;""),AND(PV7&gt;=PW$20,PV7&lt;&gt;""),AND(QT7&gt;=RE$20,QT7&lt;&gt;""),AND(QW7&gt;=RE$20,QW7&lt;&gt;""),AND(RA7&gt;=RE$20,RA7&lt;&gt;""),AND(RD7&gt;=RE$20,RD7&lt;&gt;""),AND(SB7&gt;=SM$20,SB7&lt;&gt;""),AND(SE7&gt;=SM$20,SE7&lt;&gt;""),AND(SI7&gt;=SM$20,SI7&lt;&gt;""),AND(SL7&gt;=SM$20,SL7&lt;&gt;""),AND(TJ7&gt;=TU$20,TJ7&lt;&gt;""),AND(TM7&gt;=TU$20,TM7&lt;&gt;""),AND(TQ7&gt;=TU$20,TQ7&lt;&gt;""),AND(TT7&gt;=TU$20,TT7&lt;&gt;""),AND(UR7&gt;=VC$20,UR7&lt;&gt;""),AND(UU7&gt;=VC$20,UU7&lt;&gt;""),AND(UY7&gt;=VC$20,UY7&lt;&gt;""),AND(VB7&gt;=VC$20,VB7&lt;&gt;""),AND(VZ7&gt;=WK$20,VZ7&lt;&gt;""),AND(WC7&gt;=WK$20,WC7&lt;&gt;""),AND(WG7&gt;=WK$20,WG7&lt;&gt;""),AND(WJ7&gt;=WK$20,WJ7&lt;&gt;"")),"P","")</f>
        <v>P</v>
      </c>
      <c r="H7" s="36" t="str">
        <f>IF(AND(G7="P",F7=""),"No DD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Merit",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Excellence",IF(I7="P","Worlds Team",IF(F7="P","National Team","")))))</f>
        <v>Merit</v>
      </c>
      <c r="I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2.85</v>
      </c>
      <c r="AS7" s="26">
        <v>3.55</v>
      </c>
      <c r="AT7" s="26">
        <v>5.6</v>
      </c>
      <c r="AU7" s="26">
        <v>6.78</v>
      </c>
      <c r="AV7" s="26">
        <v>0</v>
      </c>
      <c r="AW7" s="26">
        <v>0.7</v>
      </c>
      <c r="AX7" s="26">
        <v>0.9</v>
      </c>
      <c r="AY7" s="26">
        <v>1.5</v>
      </c>
      <c r="AZ7" s="26">
        <v>1.7</v>
      </c>
      <c r="BA7" s="26">
        <v>0</v>
      </c>
      <c r="BB7" s="26">
        <v>7.88</v>
      </c>
      <c r="BC7" s="26">
        <v>9.1</v>
      </c>
      <c r="BD7" s="26">
        <v>13.6</v>
      </c>
      <c r="BE7" s="26">
        <v>16.52</v>
      </c>
      <c r="BF7" s="26">
        <v>0</v>
      </c>
      <c r="BG7" s="28"/>
      <c r="BH7" s="39">
        <f>IF(AT7&gt;0,AT7,"")</f>
        <v>5.6</v>
      </c>
      <c r="BI7" s="39">
        <f>IF(AU7&gt;0,AU7,"")</f>
        <v>6.78</v>
      </c>
      <c r="BJ7" s="11">
        <f>IF(SUM(AR7:AU7)-AV7&gt;0,SUM(AR7:AU7)-AV7,"")</f>
        <v>18.78</v>
      </c>
      <c r="BK7" s="11">
        <f>IF(AY7&gt;0,AY7,"")</f>
        <v>1.5</v>
      </c>
      <c r="BL7" s="11">
        <f>IF(AZ7&gt;0,AZ7,"")</f>
        <v>1.7</v>
      </c>
      <c r="BM7" s="11">
        <f>IF(SUM(AW7:AZ7)-BA7&gt;0,SUM(AW7:AZ7)-BA7,"")</f>
        <v>4.8</v>
      </c>
      <c r="BN7" s="11">
        <f>IF(BJ7="","",MAX(BJ7,BM7))</f>
        <v>18.78</v>
      </c>
      <c r="BO7" s="11">
        <f>IF(BD7&gt;0,BD7,"")</f>
        <v>13.6</v>
      </c>
      <c r="BP7" s="11">
        <f>IF(BE7&gt;0,BE7,"")</f>
        <v>16.52</v>
      </c>
      <c r="BQ7" s="11">
        <f>IF(SUM(BB7:BE7)-BF7&gt;0,SUM(BB7:BE7)-BF7,"")</f>
        <v>47.099999999999994</v>
      </c>
      <c r="BR7" s="11">
        <f>IF(SUM(BN7,BQ7)&gt;0,SUM(BN7,BQ7),"")</f>
        <v>65.88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272</v>
      </c>
      <c r="C8" s="4" t="s">
        <v>3</v>
      </c>
      <c r="D8" s="4" t="s">
        <v>273</v>
      </c>
      <c r="E8" s="9">
        <f>SUM(J8,L8,N8)</f>
        <v>47.67</v>
      </c>
      <c r="F8" s="3" t="str">
        <f>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P","")</f>
        <v>P</v>
      </c>
      <c r="G8" s="3" t="str">
        <f>IF(OR(AND(AI8&gt;=AQ$20,AI8&lt;&gt;"",AF8=""),AND(AL8&gt;=AQ$20,AL8&lt;&gt;"",AF8=""),AND(AP8&gt;=AQ$20,AP8&lt;&gt;"",AF8=""),AND(BJ8&gt;=BR$20,BJ8&lt;&gt;"",BG8=""),AND(BM8&gt;=BR$20,BM8&lt;&gt;"",BG8=""),AND(BQ8&gt;=BR$20,BQ8&lt;&gt;"",BG8=""),AND(CK8&gt;=CS$20,CK8&lt;&gt;"",CH8=""),AND(CN8&gt;=CS$20,CN8&lt;&gt;"",CH8=""),AND(CR8&gt;=CS$20,CR8&lt;&gt;"",CH8=""),AND(DR8&gt;=EC$20,DR8&lt;&gt;""),AND(DU8&gt;=EC$20,DU8&lt;&gt;""),AND(DY8&gt;=EC$20,DY8&lt;&gt;""),AND(EB8&gt;=EC$20,EB8&lt;&gt;""),AND(EZ8&gt;=FK$20,EZ8&lt;&gt;""),AND(FC8&gt;=FK$20,FC8&lt;&gt;""),AND(FG8&gt;=FK$20,FG8&lt;&gt;""),AND(FJ8&gt;=FK$20,FJ8&lt;&gt;""),AND(GH8&gt;=GS$20,GH8&lt;&gt;""),AND(GK8&gt;=GS$20,GK8&lt;&gt;""),AND(GO8&gt;=GS$20,GO8&lt;&gt;""),AND(GR8&gt;=GS$20,GR8&lt;&gt;""),AND(HP8&gt;=IA$20,HP8&lt;&gt;""),AND(HS8&gt;=IA$20,HS8&lt;&gt;""),AND(HW8&gt;=IA$20,HW8&lt;&gt;""),AND(HZ8&gt;=IA$20,HZ8&lt;&gt;""),AND(IX8&gt;=JI$20,IX8&lt;&gt;""),AND(JA8&gt;=JI$20,JA8&lt;&gt;""),AND(JE8&gt;=JI$20,JE8&lt;&gt;""),AND(JH8&gt;=JI$20,JH8&lt;&gt;""),AND(KF8&gt;=KQ$20,KF8&lt;&gt;""),AND(KI8&gt;=KQ$20,KI8&lt;&gt;""),AND(KM8&gt;=KQ$20,KM8&lt;&gt;""),AND(KP8&gt;=KQ$20,KP8&lt;&gt;""),AND(LN8&gt;=LY$20,LN8&lt;&gt;""),AND(LQ8&gt;=LY$20,LQ8&lt;&gt;""),AND(LU8&gt;=LY$20,LU8&lt;&gt;""),AND(LX8&gt;=LY$20,LX8&lt;&gt;""),AND(MV8&gt;=NG$20,MV8&lt;&gt;""),AND(MY8&gt;=NG$20,MY8&lt;&gt;""),AND(NC8&gt;=NG$20,NC8&lt;&gt;""),AND(NF8&gt;=NG$20,NF8&lt;&gt;""),AND(OD8&gt;=OO$20,OD8&lt;&gt;""),AND(OG8&gt;=OO$20,OG8&lt;&gt;""),AND(OK8&gt;=OO$20,OK8&lt;&gt;""),AND(ON8&gt;=OO$20,ON8&lt;&gt;""),AND(PL8&gt;=PW$20,PL8&lt;&gt;""),AND(PO8&gt;=PW$20,PO8&lt;&gt;""),AND(PS8&gt;=PW$20,PS8&lt;&gt;""),AND(PV8&gt;=PW$20,PV8&lt;&gt;""),AND(QT8&gt;=RE$20,QT8&lt;&gt;""),AND(QW8&gt;=RE$20,QW8&lt;&gt;""),AND(RA8&gt;=RE$20,RA8&lt;&gt;""),AND(RD8&gt;=RE$20,RD8&lt;&gt;""),AND(SB8&gt;=SM$20,SB8&lt;&gt;""),AND(SE8&gt;=SM$20,SE8&lt;&gt;""),AND(SI8&gt;=SM$20,SI8&lt;&gt;""),AND(SL8&gt;=SM$20,SL8&lt;&gt;""),AND(TJ8&gt;=TU$20,TJ8&lt;&gt;""),AND(TM8&gt;=TU$20,TM8&lt;&gt;""),AND(TQ8&gt;=TU$20,TQ8&lt;&gt;""),AND(TT8&gt;=TU$20,TT8&lt;&gt;""),AND(UR8&gt;=VC$20,UR8&lt;&gt;""),AND(UU8&gt;=VC$20,UU8&lt;&gt;""),AND(UY8&gt;=VC$20,UY8&lt;&gt;""),AND(VB8&gt;=VC$20,VB8&lt;&gt;""),AND(VZ8&gt;=WK$20,VZ8&lt;&gt;""),AND(WC8&gt;=WK$20,WC8&lt;&gt;""),AND(WG8&gt;=WK$20,WG8&lt;&gt;""),AND(WJ8&gt;=WK$20,WJ8&lt;&gt;"")),"P","")</f>
        <v>P</v>
      </c>
      <c r="H8" s="36" t="str">
        <f>IF(AND(G8="P",F8=""),"No DD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Merit",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Excellence",IF(I8="P","Worlds Team",IF(F8="P","National Team","")))))</f>
        <v>Merit</v>
      </c>
      <c r="I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47.67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Worlds (Nov 9)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47.67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47.42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>
        <v>6.95</v>
      </c>
      <c r="MA8" s="18">
        <v>8.9499999999999993</v>
      </c>
      <c r="MB8" s="18">
        <v>12.7</v>
      </c>
      <c r="MC8" s="18">
        <v>16.36</v>
      </c>
      <c r="MD8" s="18">
        <v>0</v>
      </c>
      <c r="ME8" s="18">
        <v>7.35</v>
      </c>
      <c r="MF8" s="18">
        <v>9.1999999999999993</v>
      </c>
      <c r="MG8" s="18">
        <v>12.7</v>
      </c>
      <c r="MH8" s="18">
        <v>18.420000000000002</v>
      </c>
      <c r="MI8" s="18">
        <v>0</v>
      </c>
      <c r="MJ8" s="18">
        <v>7.25</v>
      </c>
      <c r="MK8" s="18">
        <v>9.35</v>
      </c>
      <c r="ML8" s="18">
        <v>12.7</v>
      </c>
      <c r="MM8" s="18">
        <v>18.12</v>
      </c>
      <c r="MN8" s="18">
        <v>0</v>
      </c>
      <c r="MO8" s="18">
        <v>6.8</v>
      </c>
      <c r="MP8" s="18">
        <v>9.5</v>
      </c>
      <c r="MQ8" s="18">
        <v>13.8</v>
      </c>
      <c r="MR8" s="18">
        <v>17.28</v>
      </c>
      <c r="MS8" s="18">
        <v>0</v>
      </c>
      <c r="MT8" s="11">
        <f>IF(MB8&gt;0,MB8,"")</f>
        <v>12.7</v>
      </c>
      <c r="MU8" s="11">
        <f>IF(MC8&gt;0,MC8,"")</f>
        <v>16.36</v>
      </c>
      <c r="MV8" s="11">
        <f>IF(SUM(LZ8:MC8)-MD8&gt;0,SUM(LZ8:MC8)-MD8,"")</f>
        <v>44.959999999999994</v>
      </c>
      <c r="MW8" s="11">
        <f>IF(MG8&gt;0,MG8,"")</f>
        <v>12.7</v>
      </c>
      <c r="MX8" s="11">
        <f>IF(MH8&gt;0,MH8,"")</f>
        <v>18.420000000000002</v>
      </c>
      <c r="MY8" s="11">
        <f>IF(SUM(ME8:MH8)-MI8&gt;0,SUM(ME8:MH8)-MI8,"")</f>
        <v>47.67</v>
      </c>
      <c r="MZ8" s="11">
        <f>IF(MAX(MV8,MY8)&gt;0,MAX(MV8,MY8),"")</f>
        <v>47.67</v>
      </c>
      <c r="NA8" s="11">
        <f>IF(ML8&gt;0,ML8,"")</f>
        <v>12.7</v>
      </c>
      <c r="NB8" s="11">
        <f>IF(MM8&gt;0,MM8,"")</f>
        <v>18.12</v>
      </c>
      <c r="NC8" s="11">
        <f>IF(SUM(MJ8:MM8)-MN8&gt;0,SUM(MJ8:MM8)-MN8,"")</f>
        <v>47.42</v>
      </c>
      <c r="ND8" s="11">
        <f>IF(MQ8&gt;0,MQ8,"")</f>
        <v>13.8</v>
      </c>
      <c r="NE8" s="11">
        <f>IF(MR8&gt;0,MR8,"")</f>
        <v>17.28</v>
      </c>
      <c r="NF8" s="11">
        <f>IF(SUM(MO8:MR8)-MS8&gt;0,SUM(MO8:MR8)-MS8,"")</f>
        <v>47.38</v>
      </c>
      <c r="NG8" s="11">
        <f>IF(SUM(MZ8,NC8,NF8)&gt;0,SUM(MZ8,NC8,NF8),"")</f>
        <v>142.47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259</v>
      </c>
      <c r="C9" s="4" t="s">
        <v>257</v>
      </c>
      <c r="D9" s="4">
        <v>2001</v>
      </c>
      <c r="E9" s="9">
        <f>SUM(J9,L9,N9)</f>
        <v>47.180000000000007</v>
      </c>
      <c r="F9" s="3" t="str">
        <f>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P","")</f>
        <v>P</v>
      </c>
      <c r="G9" s="3" t="str">
        <f>IF(OR(AND(AI9&gt;=AQ$20,AI9&lt;&gt;"",AF9=""),AND(AL9&gt;=AQ$20,AL9&lt;&gt;"",AF9=""),AND(AP9&gt;=AQ$20,AP9&lt;&gt;"",AF9=""),AND(BJ9&gt;=BR$20,BJ9&lt;&gt;"",BG9=""),AND(BM9&gt;=BR$20,BM9&lt;&gt;"",BG9=""),AND(BQ9&gt;=BR$20,BQ9&lt;&gt;"",BG9=""),AND(CK9&gt;=CS$20,CK9&lt;&gt;"",CH9=""),AND(CN9&gt;=CS$20,CN9&lt;&gt;"",CH9=""),AND(CR9&gt;=CS$20,CR9&lt;&gt;"",CH9=""),AND(DR9&gt;=EC$20,DR9&lt;&gt;""),AND(DU9&gt;=EC$20,DU9&lt;&gt;""),AND(DY9&gt;=EC$20,DY9&lt;&gt;""),AND(EB9&gt;=EC$20,EB9&lt;&gt;""),AND(EZ9&gt;=FK$20,EZ9&lt;&gt;""),AND(FC9&gt;=FK$20,FC9&lt;&gt;""),AND(FG9&gt;=FK$20,FG9&lt;&gt;""),AND(FJ9&gt;=FK$20,FJ9&lt;&gt;""),AND(GH9&gt;=GS$20,GH9&lt;&gt;""),AND(GK9&gt;=GS$20,GK9&lt;&gt;""),AND(GO9&gt;=GS$20,GO9&lt;&gt;""),AND(GR9&gt;=GS$20,GR9&lt;&gt;""),AND(HP9&gt;=IA$20,HP9&lt;&gt;""),AND(HS9&gt;=IA$20,HS9&lt;&gt;""),AND(HW9&gt;=IA$20,HW9&lt;&gt;""),AND(HZ9&gt;=IA$20,HZ9&lt;&gt;""),AND(IX9&gt;=JI$20,IX9&lt;&gt;""),AND(JA9&gt;=JI$20,JA9&lt;&gt;""),AND(JE9&gt;=JI$20,JE9&lt;&gt;""),AND(JH9&gt;=JI$20,JH9&lt;&gt;""),AND(KF9&gt;=KQ$20,KF9&lt;&gt;""),AND(KI9&gt;=KQ$20,KI9&lt;&gt;""),AND(KM9&gt;=KQ$20,KM9&lt;&gt;""),AND(KP9&gt;=KQ$20,KP9&lt;&gt;""),AND(LN9&gt;=LY$20,LN9&lt;&gt;""),AND(LQ9&gt;=LY$20,LQ9&lt;&gt;""),AND(LU9&gt;=LY$20,LU9&lt;&gt;""),AND(LX9&gt;=LY$20,LX9&lt;&gt;""),AND(MV9&gt;=NG$20,MV9&lt;&gt;""),AND(MY9&gt;=NG$20,MY9&lt;&gt;""),AND(NC9&gt;=NG$20,NC9&lt;&gt;""),AND(NF9&gt;=NG$20,NF9&lt;&gt;""),AND(OD9&gt;=OO$20,OD9&lt;&gt;""),AND(OG9&gt;=OO$20,OG9&lt;&gt;""),AND(OK9&gt;=OO$20,OK9&lt;&gt;""),AND(ON9&gt;=OO$20,ON9&lt;&gt;""),AND(PL9&gt;=PW$20,PL9&lt;&gt;""),AND(PO9&gt;=PW$20,PO9&lt;&gt;""),AND(PS9&gt;=PW$20,PS9&lt;&gt;""),AND(PV9&gt;=PW$20,PV9&lt;&gt;""),AND(QT9&gt;=RE$20,QT9&lt;&gt;""),AND(QW9&gt;=RE$20,QW9&lt;&gt;""),AND(RA9&gt;=RE$20,RA9&lt;&gt;""),AND(RD9&gt;=RE$20,RD9&lt;&gt;""),AND(SB9&gt;=SM$20,SB9&lt;&gt;""),AND(SE9&gt;=SM$20,SE9&lt;&gt;""),AND(SI9&gt;=SM$20,SI9&lt;&gt;""),AND(SL9&gt;=SM$20,SL9&lt;&gt;""),AND(TJ9&gt;=TU$20,TJ9&lt;&gt;""),AND(TM9&gt;=TU$20,TM9&lt;&gt;""),AND(TQ9&gt;=TU$20,TQ9&lt;&gt;""),AND(TT9&gt;=TU$20,TT9&lt;&gt;""),AND(UR9&gt;=VC$20,UR9&lt;&gt;""),AND(UU9&gt;=VC$20,UU9&lt;&gt;""),AND(UY9&gt;=VC$20,UY9&lt;&gt;""),AND(VB9&gt;=VC$20,VB9&lt;&gt;""),AND(VZ9&gt;=WK$20,VZ9&lt;&gt;""),AND(WC9&gt;=WK$20,WC9&lt;&gt;""),AND(WG9&gt;=WK$20,WG9&lt;&gt;""),AND(WJ9&gt;=WK$20,WJ9&lt;&gt;"")),"P","")</f>
        <v>P</v>
      </c>
      <c r="H9" s="36" t="str">
        <f>IF(AND(G9="P",F9=""),"No DD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Merit",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Excellence",IF(I9="P","Worlds Team",IF(F9="P","National Team","")))))</f>
        <v>Merit</v>
      </c>
      <c r="I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47.180000000000007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2025 World Cup FRA (Oct 5)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47.180000000000007</v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>
        <v>3.05</v>
      </c>
      <c r="JK9" s="18">
        <v>3.5</v>
      </c>
      <c r="JL9" s="18">
        <v>4.8</v>
      </c>
      <c r="JM9" s="18">
        <v>6.36</v>
      </c>
      <c r="JN9" s="18">
        <v>0</v>
      </c>
      <c r="JO9" s="18">
        <v>5.9</v>
      </c>
      <c r="JP9" s="18">
        <v>7.7</v>
      </c>
      <c r="JQ9" s="18">
        <v>9.8000000000000007</v>
      </c>
      <c r="JR9" s="18">
        <v>12.64</v>
      </c>
      <c r="JS9" s="18">
        <v>0</v>
      </c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>
        <f>IF(JL9&gt;0,JL9,"")</f>
        <v>4.8</v>
      </c>
      <c r="KE9" s="11">
        <f>IF(JM9&gt;0,JM9,"")</f>
        <v>6.36</v>
      </c>
      <c r="KF9" s="11">
        <f>IF(SUM(JJ9:JM9)-JN9&gt;0,SUM(JJ9:JM9)-JN9,"")</f>
        <v>17.71</v>
      </c>
      <c r="KG9" s="11">
        <f>IF(JQ9&gt;0,JQ9,"")</f>
        <v>9.8000000000000007</v>
      </c>
      <c r="KH9" s="11">
        <f>IF(JR9&gt;0,JR9,"")</f>
        <v>12.64</v>
      </c>
      <c r="KI9" s="11">
        <f>IF(SUM(JO9:JR9)-JS9&gt;0,SUM(JO9:JR9)-JS9,"")</f>
        <v>36.040000000000006</v>
      </c>
      <c r="KJ9" s="11">
        <f>IF(MAX(KF9,KI9)&gt;0,MAX(KF9,KI9),"")</f>
        <v>36.040000000000006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>
        <f>IF(SUM(KJ9,KM9,KP9)&gt;0,SUM(KJ9,KM9,KP9),"")</f>
        <v>36.040000000000006</v>
      </c>
      <c r="KR9" s="17">
        <v>7.15</v>
      </c>
      <c r="KS9" s="17">
        <v>9.4499999999999993</v>
      </c>
      <c r="KT9" s="17">
        <v>12.6</v>
      </c>
      <c r="KU9" s="17">
        <v>17.98</v>
      </c>
      <c r="KV9" s="17">
        <v>0</v>
      </c>
      <c r="KW9" s="17">
        <v>2.8</v>
      </c>
      <c r="KX9" s="17">
        <v>3.7</v>
      </c>
      <c r="KY9" s="17">
        <v>6.3</v>
      </c>
      <c r="KZ9" s="17">
        <v>6.32</v>
      </c>
      <c r="LA9" s="17">
        <v>0</v>
      </c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>
        <f>IF(KT9&gt;0,KT9,"")</f>
        <v>12.6</v>
      </c>
      <c r="LM9" s="40">
        <f>IF(KU9&gt;0,KU9,"")</f>
        <v>17.98</v>
      </c>
      <c r="LN9" s="40">
        <f>IF(SUM(KR9:KU9)-KV9&gt;0,SUM(KR9:KU9)-KV9,"")</f>
        <v>47.180000000000007</v>
      </c>
      <c r="LO9" s="40">
        <f>IF(KY9&gt;0,KY9,"")</f>
        <v>6.3</v>
      </c>
      <c r="LP9" s="40">
        <f>IF(KZ9&gt;0,KZ9,"")</f>
        <v>6.32</v>
      </c>
      <c r="LQ9" s="40">
        <f>IF(SUM(KW9:KZ9)-LA9&gt;0,SUM(KW9:KZ9)-LA9,"")</f>
        <v>19.12</v>
      </c>
      <c r="LR9" s="40">
        <f>IF(MAX(LN9,LQ9)&gt;0,MAX(LN9,LQ9),"")</f>
        <v>47.180000000000007</v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>
        <f>IF(SUM(LR9,LU9,LX9)&gt;0,SUM(LR9,LU9,LX9),"")</f>
        <v>47.180000000000007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179</v>
      </c>
      <c r="C10" s="4" t="s">
        <v>116</v>
      </c>
      <c r="D10" s="4" t="s">
        <v>128</v>
      </c>
      <c r="E10" s="9">
        <f>SUM(J10,L10,N10)</f>
        <v>46.21</v>
      </c>
      <c r="F10" s="3" t="str">
        <f>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P","")</f>
        <v>P</v>
      </c>
      <c r="G10" s="3" t="str">
        <f>IF(OR(AND(AI10&gt;=AQ$20,AI10&lt;&gt;"",AF10=""),AND(AL10&gt;=AQ$20,AL10&lt;&gt;"",AF10=""),AND(AP10&gt;=AQ$20,AP10&lt;&gt;"",AF10=""),AND(BJ10&gt;=BR$20,BJ10&lt;&gt;"",BG10=""),AND(BM10&gt;=BR$20,BM10&lt;&gt;"",BG10=""),AND(BQ10&gt;=BR$20,BQ10&lt;&gt;"",BG10=""),AND(CK10&gt;=CS$20,CK10&lt;&gt;"",CH10=""),AND(CN10&gt;=CS$20,CN10&lt;&gt;"",CH10=""),AND(CR10&gt;=CS$20,CR10&lt;&gt;"",CH10=""),AND(DR10&gt;=EC$20,DR10&lt;&gt;""),AND(DU10&gt;=EC$20,DU10&lt;&gt;""),AND(DY10&gt;=EC$20,DY10&lt;&gt;""),AND(EB10&gt;=EC$20,EB10&lt;&gt;""),AND(EZ10&gt;=FK$20,EZ10&lt;&gt;""),AND(FC10&gt;=FK$20,FC10&lt;&gt;""),AND(FG10&gt;=FK$20,FG10&lt;&gt;""),AND(FJ10&gt;=FK$20,FJ10&lt;&gt;""),AND(GH10&gt;=GS$20,GH10&lt;&gt;""),AND(GK10&gt;=GS$20,GK10&lt;&gt;""),AND(GO10&gt;=GS$20,GO10&lt;&gt;""),AND(GR10&gt;=GS$20,GR10&lt;&gt;""),AND(HP10&gt;=IA$20,HP10&lt;&gt;""),AND(HS10&gt;=IA$20,HS10&lt;&gt;""),AND(HW10&gt;=IA$20,HW10&lt;&gt;""),AND(HZ10&gt;=IA$20,HZ10&lt;&gt;""),AND(IX10&gt;=JI$20,IX10&lt;&gt;""),AND(JA10&gt;=JI$20,JA10&lt;&gt;""),AND(JE10&gt;=JI$20,JE10&lt;&gt;""),AND(JH10&gt;=JI$20,JH10&lt;&gt;""),AND(KF10&gt;=KQ$20,KF10&lt;&gt;""),AND(KI10&gt;=KQ$20,KI10&lt;&gt;""),AND(KM10&gt;=KQ$20,KM10&lt;&gt;""),AND(KP10&gt;=KQ$20,KP10&lt;&gt;""),AND(LN10&gt;=LY$20,LN10&lt;&gt;""),AND(LQ10&gt;=LY$20,LQ10&lt;&gt;""),AND(LU10&gt;=LY$20,LU10&lt;&gt;""),AND(LX10&gt;=LY$20,LX10&lt;&gt;""),AND(MV10&gt;=NG$20,MV10&lt;&gt;""),AND(MY10&gt;=NG$20,MY10&lt;&gt;""),AND(NC10&gt;=NG$20,NC10&lt;&gt;""),AND(NF10&gt;=NG$20,NF10&lt;&gt;""),AND(OD10&gt;=OO$20,OD10&lt;&gt;""),AND(OG10&gt;=OO$20,OG10&lt;&gt;""),AND(OK10&gt;=OO$20,OK10&lt;&gt;""),AND(ON10&gt;=OO$20,ON10&lt;&gt;""),AND(PL10&gt;=PW$20,PL10&lt;&gt;""),AND(PO10&gt;=PW$20,PO10&lt;&gt;""),AND(PS10&gt;=PW$20,PS10&lt;&gt;""),AND(PV10&gt;=PW$20,PV10&lt;&gt;""),AND(QT10&gt;=RE$20,QT10&lt;&gt;""),AND(QW10&gt;=RE$20,QW10&lt;&gt;""),AND(RA10&gt;=RE$20,RA10&lt;&gt;""),AND(RD10&gt;=RE$20,RD10&lt;&gt;""),AND(SB10&gt;=SM$20,SB10&lt;&gt;""),AND(SE10&gt;=SM$20,SE10&lt;&gt;""),AND(SI10&gt;=SM$20,SI10&lt;&gt;""),AND(SL10&gt;=SM$20,SL10&lt;&gt;""),AND(TJ10&gt;=TU$20,TJ10&lt;&gt;""),AND(TM10&gt;=TU$20,TM10&lt;&gt;""),AND(TQ10&gt;=TU$20,TQ10&lt;&gt;""),AND(TT10&gt;=TU$20,TT10&lt;&gt;""),AND(UR10&gt;=VC$20,UR10&lt;&gt;""),AND(UU10&gt;=VC$20,UU10&lt;&gt;""),AND(UY10&gt;=VC$20,UY10&lt;&gt;""),AND(VB10&gt;=VC$20,VB10&lt;&gt;""),AND(VZ10&gt;=WK$20,VZ10&lt;&gt;""),AND(WC10&gt;=WK$20,WC10&lt;&gt;""),AND(WG10&gt;=WK$20,WG10&lt;&gt;""),AND(WJ10&gt;=WK$20,WJ10&lt;&gt;"")),"P","")</f>
        <v>P</v>
      </c>
      <c r="H10" s="36" t="str">
        <f>IF(AND(G10="P",F10=""),"No DD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Merit",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Excellence",IF(I10="P","Worlds Team",IF(F10="P","National Team","")))))</f>
        <v>Excellence</v>
      </c>
      <c r="I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46.21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World Cup ITA (April 6)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46.21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>
        <v>7.45</v>
      </c>
      <c r="CW10" s="17">
        <v>9.1</v>
      </c>
      <c r="CX10" s="17">
        <v>11.8</v>
      </c>
      <c r="CY10" s="17">
        <v>17.86</v>
      </c>
      <c r="CZ10" s="17">
        <v>0</v>
      </c>
      <c r="DA10" s="17">
        <v>0.7</v>
      </c>
      <c r="DB10" s="17">
        <v>1</v>
      </c>
      <c r="DC10" s="17">
        <v>1.5</v>
      </c>
      <c r="DD10" s="17">
        <v>1.7</v>
      </c>
      <c r="DE10" s="17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>
        <f>IF(CX10&gt;0,CX10,"")</f>
        <v>11.8</v>
      </c>
      <c r="DQ10" s="40">
        <f>IF(CY10&gt;0,CY10,"")</f>
        <v>17.86</v>
      </c>
      <c r="DR10" s="40">
        <f>IF(SUM(CV10:CY10)-CZ10&gt;0,SUM(CV10:CY10)-CZ10,"")</f>
        <v>46.21</v>
      </c>
      <c r="DS10" s="40">
        <f>IF(DC10&gt;0,DC10,"")</f>
        <v>1.5</v>
      </c>
      <c r="DT10" s="40">
        <f>IF(DD10&gt;0,DD10,"")</f>
        <v>1.7</v>
      </c>
      <c r="DU10" s="40">
        <f>IF(SUM(DA10:DD10)-DE10&gt;0,SUM(DA10:DD10)-DE10,"")</f>
        <v>4.9000000000000004</v>
      </c>
      <c r="DV10" s="40">
        <f>IF(MAX(DR10,DU10)&gt;0,MAX(DR10,DU10),"")</f>
        <v>46.21</v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>
        <f>IF(SUM(DV10,DY10,EB10)&gt;0,SUM(DV10,DY10,EB10),"")</f>
        <v>46.21</v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>8</v>
      </c>
      <c r="B11" s="5" t="s">
        <v>167</v>
      </c>
      <c r="C11" s="4" t="s">
        <v>6</v>
      </c>
      <c r="D11" s="4" t="s">
        <v>168</v>
      </c>
      <c r="E11" s="9">
        <f>SUM(J11,L11,N11)</f>
        <v>84.06</v>
      </c>
      <c r="F11" s="3" t="str">
        <f>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P","")</f>
        <v/>
      </c>
      <c r="G11" s="3" t="str">
        <f>IF(OR(AND(AI11&gt;=AQ$20,AI11&lt;&gt;"",AF11=""),AND(AL11&gt;=AQ$20,AL11&lt;&gt;"",AF11=""),AND(AP11&gt;=AQ$20,AP11&lt;&gt;"",AF11=""),AND(BJ11&gt;=BR$20,BJ11&lt;&gt;"",BG11=""),AND(BM11&gt;=BR$20,BM11&lt;&gt;"",BG11=""),AND(BQ11&gt;=BR$20,BQ11&lt;&gt;"",BG11=""),AND(CK11&gt;=CS$20,CK11&lt;&gt;"",CH11=""),AND(CN11&gt;=CS$20,CN11&lt;&gt;"",CH11=""),AND(CR11&gt;=CS$20,CR11&lt;&gt;"",CH11=""),AND(DR11&gt;=EC$20,DR11&lt;&gt;""),AND(DU11&gt;=EC$20,DU11&lt;&gt;""),AND(DY11&gt;=EC$20,DY11&lt;&gt;""),AND(EB11&gt;=EC$20,EB11&lt;&gt;""),AND(EZ11&gt;=FK$20,EZ11&lt;&gt;""),AND(FC11&gt;=FK$20,FC11&lt;&gt;""),AND(FG11&gt;=FK$20,FG11&lt;&gt;""),AND(FJ11&gt;=FK$20,FJ11&lt;&gt;""),AND(GH11&gt;=GS$20,GH11&lt;&gt;""),AND(GK11&gt;=GS$20,GK11&lt;&gt;""),AND(GO11&gt;=GS$20,GO11&lt;&gt;""),AND(GR11&gt;=GS$20,GR11&lt;&gt;""),AND(HP11&gt;=IA$20,HP11&lt;&gt;""),AND(HS11&gt;=IA$20,HS11&lt;&gt;""),AND(HW11&gt;=IA$20,HW11&lt;&gt;""),AND(HZ11&gt;=IA$20,HZ11&lt;&gt;""),AND(IX11&gt;=JI$20,IX11&lt;&gt;""),AND(JA11&gt;=JI$20,JA11&lt;&gt;""),AND(JE11&gt;=JI$20,JE11&lt;&gt;""),AND(JH11&gt;=JI$20,JH11&lt;&gt;""),AND(KF11&gt;=KQ$20,KF11&lt;&gt;""),AND(KI11&gt;=KQ$20,KI11&lt;&gt;""),AND(KM11&gt;=KQ$20,KM11&lt;&gt;""),AND(KP11&gt;=KQ$20,KP11&lt;&gt;""),AND(LN11&gt;=LY$20,LN11&lt;&gt;""),AND(LQ11&gt;=LY$20,LQ11&lt;&gt;""),AND(LU11&gt;=LY$20,LU11&lt;&gt;""),AND(LX11&gt;=LY$20,LX11&lt;&gt;""),AND(MV11&gt;=NG$20,MV11&lt;&gt;""),AND(MY11&gt;=NG$20,MY11&lt;&gt;""),AND(NC11&gt;=NG$20,NC11&lt;&gt;""),AND(NF11&gt;=NG$20,NF11&lt;&gt;""),AND(OD11&gt;=OO$20,OD11&lt;&gt;""),AND(OG11&gt;=OO$20,OG11&lt;&gt;""),AND(OK11&gt;=OO$20,OK11&lt;&gt;""),AND(ON11&gt;=OO$20,ON11&lt;&gt;""),AND(PL11&gt;=PW$20,PL11&lt;&gt;""),AND(PO11&gt;=PW$20,PO11&lt;&gt;""),AND(PS11&gt;=PW$20,PS11&lt;&gt;""),AND(PV11&gt;=PW$20,PV11&lt;&gt;""),AND(QT11&gt;=RE$20,QT11&lt;&gt;""),AND(QW11&gt;=RE$20,QW11&lt;&gt;""),AND(RA11&gt;=RE$20,RA11&lt;&gt;""),AND(RD11&gt;=RE$20,RD11&lt;&gt;""),AND(SB11&gt;=SM$20,SB11&lt;&gt;""),AND(SE11&gt;=SM$20,SE11&lt;&gt;""),AND(SI11&gt;=SM$20,SI11&lt;&gt;""),AND(SL11&gt;=SM$20,SL11&lt;&gt;""),AND(TJ11&gt;=TU$20,TJ11&lt;&gt;""),AND(TM11&gt;=TU$20,TM11&lt;&gt;""),AND(TQ11&gt;=TU$20,TQ11&lt;&gt;""),AND(TT11&gt;=TU$20,TT11&lt;&gt;""),AND(UR11&gt;=VC$20,UR11&lt;&gt;""),AND(UU11&gt;=VC$20,UU11&lt;&gt;""),AND(UY11&gt;=VC$20,UY11&lt;&gt;""),AND(VB11&gt;=VC$20,VB11&lt;&gt;""),AND(VZ11&gt;=WK$20,VZ11&lt;&gt;""),AND(WC11&gt;=WK$20,WC11&lt;&gt;""),AND(WG11&gt;=WK$20,WG11&lt;&gt;""),AND(WJ11&gt;=WK$20,WJ11&lt;&gt;"")),"P","")</f>
        <v>P</v>
      </c>
      <c r="H11" s="36" t="str">
        <f>IF(AND(G11="P",F11=""),"No DD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Merit",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Excellence",IF(I11="P","Worlds Team",IF(F11="P","National Team","")))))</f>
        <v>No DD</v>
      </c>
      <c r="I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P","")</f>
        <v/>
      </c>
      <c r="J11" s="8">
        <f>IF(COUNT(AI11,AL11,AP11,BJ11,BM11,BQ11,CK11,CN11,CR11)&gt;0,LARGE((AI11,AL11,AP11,BJ11,BM11,BQ11,CK11,CN11,CR11),1),0)</f>
        <v>44.2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39.86</v>
      </c>
      <c r="M11" s="8" t="str">
        <f>IF(L11="","",IF(OR(L11=CK11,L11=CN11,L11=CR11),$BS$1,IF(OR(L11=BJ11,L11=BM11,L11=BQ11),$AR$1,IF(OR(L11=AI11,L11=AL11,L11=AP11),$Q$1,""))))</f>
        <v>2025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6.75</v>
      </c>
      <c r="R11" s="22">
        <v>9.25</v>
      </c>
      <c r="S11" s="22">
        <v>10.7</v>
      </c>
      <c r="T11" s="22">
        <v>17.5</v>
      </c>
      <c r="U11" s="22">
        <v>0</v>
      </c>
      <c r="V11" s="22">
        <v>4.2</v>
      </c>
      <c r="W11" s="22">
        <v>5.65</v>
      </c>
      <c r="X11" s="22">
        <v>6.4</v>
      </c>
      <c r="Y11" s="22">
        <v>10.199999999999999</v>
      </c>
      <c r="Z11" s="22">
        <v>0</v>
      </c>
      <c r="AA11" s="22">
        <v>3.75</v>
      </c>
      <c r="AB11" s="22">
        <v>4.55</v>
      </c>
      <c r="AC11" s="22">
        <v>4.9000000000000004</v>
      </c>
      <c r="AD11" s="22">
        <v>9.9</v>
      </c>
      <c r="AE11" s="22">
        <v>0</v>
      </c>
      <c r="AF11" s="27"/>
      <c r="AG11" s="38">
        <f>IF(S11&gt;0,S11,"")</f>
        <v>10.7</v>
      </c>
      <c r="AH11" s="38">
        <f>IF(T11&gt;0,T11,"")</f>
        <v>17.5</v>
      </c>
      <c r="AI11" s="40">
        <f>IF(SUM(Q11:T11)-U11&gt;0,SUM(Q11:T11)-U11,"")</f>
        <v>44.2</v>
      </c>
      <c r="AJ11" s="40">
        <f>IF(X11&gt;0,X11,"")</f>
        <v>6.4</v>
      </c>
      <c r="AK11" s="40">
        <f>IF(Y11&gt;0,Y11,"")</f>
        <v>10.199999999999999</v>
      </c>
      <c r="AL11" s="40">
        <f>IF(SUM(V11:Y11)-Z11&gt;0,SUM(V11:Y11)-Z11,"")</f>
        <v>26.45</v>
      </c>
      <c r="AM11" s="40">
        <f>IF(AI11="","",MAX(AI11,AL11))</f>
        <v>44.2</v>
      </c>
      <c r="AN11" s="40">
        <f>IF(AC11&gt;0,AC11,"")</f>
        <v>4.9000000000000004</v>
      </c>
      <c r="AO11" s="40">
        <f>IF(AD11&gt;0,AD11,"")</f>
        <v>9.9</v>
      </c>
      <c r="AP11" s="40">
        <f>IF(SUM(AA11:AD11)-AE11&gt;0,SUM(AA11:AD11)-AE11,"")</f>
        <v>23.1</v>
      </c>
      <c r="AQ11" s="40">
        <f>IF(SUM(AM11,AP11)&gt;0,SUM(AM11,AP11),"")</f>
        <v>67.300000000000011</v>
      </c>
      <c r="AR11" s="26">
        <v>6.35</v>
      </c>
      <c r="AS11" s="26">
        <v>8.25</v>
      </c>
      <c r="AT11" s="26">
        <v>9.4</v>
      </c>
      <c r="AU11" s="26">
        <v>15.86</v>
      </c>
      <c r="AV11" s="26">
        <v>0</v>
      </c>
      <c r="AW11" s="26">
        <v>3.83</v>
      </c>
      <c r="AX11" s="26">
        <v>0</v>
      </c>
      <c r="AY11" s="26">
        <v>4.9000000000000004</v>
      </c>
      <c r="AZ11" s="26">
        <v>0</v>
      </c>
      <c r="BA11" s="26">
        <v>0</v>
      </c>
      <c r="BB11" s="26">
        <v>4.04</v>
      </c>
      <c r="BC11" s="26">
        <v>4.55</v>
      </c>
      <c r="BD11" s="26">
        <v>4.9000000000000004</v>
      </c>
      <c r="BE11" s="26">
        <v>8.6</v>
      </c>
      <c r="BF11" s="26">
        <v>0</v>
      </c>
      <c r="BG11" s="28"/>
      <c r="BH11" s="39">
        <f>IF(AT11&gt;0,AT11,"")</f>
        <v>9.4</v>
      </c>
      <c r="BI11" s="39">
        <f>IF(AU11&gt;0,AU11,"")</f>
        <v>15.86</v>
      </c>
      <c r="BJ11" s="11">
        <f>IF(SUM(AR11:AU11)-AV11&gt;0,SUM(AR11:AU11)-AV11,"")</f>
        <v>39.86</v>
      </c>
      <c r="BK11" s="11">
        <f>IF(AY11&gt;0,AY11,"")</f>
        <v>4.9000000000000004</v>
      </c>
      <c r="BL11" s="11" t="str">
        <f>IF(AZ11&gt;0,AZ11,"")</f>
        <v/>
      </c>
      <c r="BM11" s="11">
        <f>IF(SUM(AW11:AZ11)-BA11&gt;0,SUM(AW11:AZ11)-BA11,"")</f>
        <v>8.73</v>
      </c>
      <c r="BN11" s="11">
        <f>IF(BJ11="","",MAX(BJ11,BM11))</f>
        <v>39.86</v>
      </c>
      <c r="BO11" s="11">
        <f>IF(BD11&gt;0,BD11,"")</f>
        <v>4.9000000000000004</v>
      </c>
      <c r="BP11" s="11">
        <f>IF(BE11&gt;0,BE11,"")</f>
        <v>8.6</v>
      </c>
      <c r="BQ11" s="11">
        <f>IF(SUM(BB11:BE11)-BF11&gt;0,SUM(BB11:BE11)-BF11,"")</f>
        <v>22.09</v>
      </c>
      <c r="BR11" s="11">
        <f>IF(SUM(BN11,BQ11)&gt;0,SUM(BN11,BQ11),"")</f>
        <v>61.95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3.1749999999999998</v>
      </c>
      <c r="WM11" s="26">
        <f>IF($CH11="P",BT11,(BT11+AS11)/2)</f>
        <v>4.125</v>
      </c>
      <c r="WN11" s="26">
        <f>IF($CH11="P",BU11,(BU11+AT11)/2)</f>
        <v>4.7</v>
      </c>
      <c r="WO11" s="26">
        <f>IF($CH11="P",BV11,(BV11+AU11)/2)</f>
        <v>7.93</v>
      </c>
      <c r="WP11" s="26">
        <f>IF($CH11="P",BW11,(BW11+AV11)/2)</f>
        <v>0</v>
      </c>
      <c r="WQ11" s="26">
        <f>IF($CH11="P",BX11,(BX11+AW11)/2)</f>
        <v>1.915</v>
      </c>
      <c r="WR11" s="26">
        <f>IF($CH11="P",BY11,(BY11+AX11)/2)</f>
        <v>0</v>
      </c>
      <c r="WS11" s="26">
        <f>IF($CH11="P",BZ11,(BZ11+AY11)/2)</f>
        <v>2.4500000000000002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2.02</v>
      </c>
      <c r="WW11" s="26">
        <f>IF($CH11="P",CD11,(CD11+BC11)/2)</f>
        <v>2.2749999999999999</v>
      </c>
      <c r="WX11" s="26">
        <f>IF($CH11="P",CE11,(CE11+BD11)/2)</f>
        <v>2.4500000000000002</v>
      </c>
      <c r="WY11" s="26">
        <f>IF($CH11="P",CF11,(CF11+BE11)/2)</f>
        <v>4.3</v>
      </c>
      <c r="WZ11" s="26">
        <f>IF($CH11="P",CG11,(CG11+BF11)/2)</f>
        <v>0</v>
      </c>
      <c r="XA11" s="28" t="s">
        <v>53</v>
      </c>
      <c r="XB11" s="11">
        <f>IF(WN11&gt;0,WN11,"")</f>
        <v>4.7</v>
      </c>
      <c r="XC11" s="11">
        <f>IF(WO11&gt;0,WO11,"")</f>
        <v>7.93</v>
      </c>
      <c r="XD11" s="11">
        <f>IF(SUM(WL11:WO11)-WP11&gt;0,SUM(WL11:WO11)-WP11,"")</f>
        <v>19.93</v>
      </c>
      <c r="XE11" s="11">
        <f>IF(WS11&gt;0,WS11,"")</f>
        <v>2.4500000000000002</v>
      </c>
      <c r="XF11" s="11" t="str">
        <f>IF(WT11&gt;0,WT11,"")</f>
        <v/>
      </c>
      <c r="XG11" s="11">
        <f>IF(SUM(WQ11:WT11)-WU11&gt;0,SUM(WQ11:WT11)-WU11,"")</f>
        <v>4.3650000000000002</v>
      </c>
      <c r="XH11" s="11">
        <f>IF(MAX(XD11,XG11)&gt;0,MAX(XD11,XG11),"")</f>
        <v>19.93</v>
      </c>
      <c r="XI11" s="11">
        <f>IF(WX11&gt;0,WX11,"")</f>
        <v>2.4500000000000002</v>
      </c>
      <c r="XJ11" s="11">
        <f>IF(WY11&gt;0,WY11,"")</f>
        <v>4.3</v>
      </c>
      <c r="XK11" s="11">
        <f>IF(SUM(WV11:WY11)-WZ11&gt;0,SUM(WV11:WY11)-WZ11,"")</f>
        <v>11.045</v>
      </c>
      <c r="XL11" s="11">
        <f>IF(SUM(XH11,XK11)&gt;0,SUM(XH11,XK11),"")</f>
        <v>30.975000000000001</v>
      </c>
    </row>
    <row r="12" spans="1:63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129</v>
      </c>
      <c r="C12" s="4" t="s">
        <v>5</v>
      </c>
      <c r="D12" s="4" t="s">
        <v>128</v>
      </c>
      <c r="E12" s="9">
        <f>SUM(J12,L12,N12)</f>
        <v>56.04</v>
      </c>
      <c r="F12" s="3" t="str">
        <f>IF(OR(AND(AG12&gt;=AQ$16,AG12&lt;&gt;"",AI12&gt;=AQ$20,AI12&lt;&gt;"",AF12=""),AND(AJ12&gt;=AQ$16,AJ12&lt;&gt;"",AL12&gt;=AQ$20,AL12&lt;&gt;"",AF12=""),AND(AN12&gt;=AQ$16,AN12&lt;&gt;"",AP12&gt;=AQ$20,AP12&lt;&gt;"",AF12=""),AND(BH12&gt;=BR$16,BH12&lt;&gt;"",BJ12&gt;=BR$20,BJ12&lt;&gt;"",BG12=""),AND(BK12&gt;=BR$16,BK12&lt;&gt;"",BM12&gt;=BR$20,BM12&lt;&gt;"",BG12=""),AND(BO12&gt;=BR$16,BO12&lt;&gt;"",BQ12&gt;=BR$20,BQ12&lt;&gt;"",BG12=""),AND(CI12&gt;=CS$16,CI12&lt;&gt;"",CK12&gt;=CS$20,CK12&lt;&gt;"",CH12=""),AND(CL12&gt;=CS$16,CL12&lt;&gt;"",CN12&gt;=CS$20,CN12&lt;&gt;"",CH12=""),AND(CP12&gt;=CS$16,CP12&lt;&gt;"",CR12&gt;=CS$20,CR12&lt;&gt;"",CH12=""),AND(DP12&gt;=EC$16,DP12&lt;&gt;"",DR12&gt;=EC$20,DR12&lt;&gt;""),AND(DS12&gt;=EC$16,DS12&lt;&gt;"",DU12&gt;=EC$20,DU12&lt;&gt;""),AND(DW12&gt;=EC$16,DW12&lt;&gt;"",DY12&gt;=EC$20,DY12&lt;&gt;""),AND(DZ12&gt;=EC$16,DZ12&lt;&gt;"",EB12&gt;=EC$20,EB12&lt;&gt;""),AND(EX12&gt;=FK$16,EX12&lt;&gt;"",EZ12&gt;=FK$20,EZ12&lt;&gt;""),AND(FA12&gt;=FK$16,FA12&lt;&gt;"",FC12&gt;=FK$20,FC12&lt;&gt;""),AND(FE12&gt;=FK$16,FE12&lt;&gt;"",FG12&gt;=FK$20,FG12&lt;&gt;""),AND(FH12&gt;=FK$16,FH12&lt;&gt;"",FJ12&gt;=FK$20,FJ12&lt;&gt;""),AND(GF12&gt;=GS$16,GF12&lt;&gt;"",GH12&gt;=GS$20,GH12&lt;&gt;""),AND(GI12&gt;=GS$16,GI12&lt;&gt;"",GK12&gt;=GS$20,GK12&lt;&gt;""),AND(GM12&gt;=GS$16,GM12&lt;&gt;"",GO12&gt;=GS$20,GO12&lt;&gt;""),AND(GP12&gt;=GS$16,GP12&lt;&gt;"",GR12&gt;=GS$20,GR12&lt;&gt;""),AND(HN12&gt;=IA$16,HN12&lt;&gt;"",HP12&gt;=IA$20,HP12&lt;&gt;""),AND(HQ12&gt;=IA$16,HQ12&lt;&gt;"",HS12&gt;=IA$20,HS12&lt;&gt;""),AND(HU12&gt;=IA$16,HU12&lt;&gt;"",HW12&gt;=IA$20,HW12&lt;&gt;""),AND(HX12&gt;=IA$16,HX12&lt;&gt;"",HZ12&gt;=IA$20,HZ12&lt;&gt;""),AND(IV12&gt;=JI$16,IV12&lt;&gt;"",IX12&gt;=JI$20,IX12&lt;&gt;""),AND(IY12&gt;=JI$16,IY12&lt;&gt;"",JA12&gt;=JI$20,JA12&lt;&gt;""),AND(JC12&gt;=JI$16,JC12&lt;&gt;"",JE12&gt;=JI$20,JE12&lt;&gt;""),AND(JF12&gt;=JI$16,JF12&lt;&gt;"",JH12&gt;=JI$20,JH12&lt;&gt;""),AND(KD12&gt;=KQ$16,KD12&lt;&gt;"",KF12&gt;=KQ$20,KF12&lt;&gt;""),AND(KG12&gt;=KQ$16,KG12&lt;&gt;"",KI12&gt;=KQ$20,KI12&lt;&gt;""),AND(KK12&gt;=KQ$16,KK12&lt;&gt;"",KM12&gt;=KQ$20,KM12&lt;&gt;""),AND(KN12&gt;=KQ$16,KN12&lt;&gt;"",KP12&gt;=KQ$20,KP12&lt;&gt;""),AND(LL12&gt;=LY$16,LL12&lt;&gt;"",LN12&gt;=LY$20,LN12&lt;&gt;""),AND(LO12&gt;=LY$16,LO12&lt;&gt;"",LQ12&gt;=LY$20,LQ12&lt;&gt;""),AND(LS12&gt;=LY$16,LS12&lt;&gt;"",LU12&gt;=LY$20,LU12&lt;&gt;""),AND(LV12&gt;=LY$16,LV12&lt;&gt;"",LX12&gt;=LY$20,LX12&lt;&gt;""),AND(MT12&gt;=NG$16,MT12&lt;&gt;"",MV12&gt;=NG$20,MV12&lt;&gt;""),AND(MW12&gt;=NG$16,MW12&lt;&gt;"",MY12&gt;=NG$20,MY12&lt;&gt;""),AND(NA12&gt;=NG$16,NA12&lt;&gt;"",NC12&gt;=NG$20,NC12&lt;&gt;""),AND(ND12&gt;=NG$16,ND12&lt;&gt;"",NF12&gt;=NG$20,NF12&lt;&gt;""),AND(OB12&gt;=OO$16,OB12&lt;&gt;"",OD12&gt;=OO$20,OD12&lt;&gt;""),AND(OE12&gt;=OO$16,OE12&lt;&gt;"",OG12&gt;=OO$20,OG12&lt;&gt;""),AND(OI12&gt;=OO$16,OI12&lt;&gt;"",OK12&gt;=OO$20,OK12&lt;&gt;""),AND(OL12&gt;=OO$16,OL12&lt;&gt;"",ON12&gt;=OO$20,ON12&lt;&gt;""),AND(PJ12&gt;=PW$16,PJ12&lt;&gt;"",PL12&gt;=PW$20,PL12&lt;&gt;""),AND(PM12&gt;=PW$16,PM12&lt;&gt;"",PO12&gt;=PW$20,PO12&lt;&gt;""),AND(PQ12&gt;=PW$16,PQ12&lt;&gt;"",PS12&gt;=PW$20,PS12&lt;&gt;""),AND(PT12&gt;=PW$16,PT12&lt;&gt;"",PV12&gt;=PW$20,PV12&lt;&gt;""),AND(QR12&gt;=RE$16,QR12&lt;&gt;"",QT12&gt;=RE$20,QT12&lt;&gt;""),AND(QU12&gt;=RE$16,QU12&lt;&gt;"",QW12&gt;=RE$20,QW12&lt;&gt;""),AND(QY12&gt;=RE$16,QY12&lt;&gt;"",RA12&gt;=RE$20,RA12&lt;&gt;""),AND(RB12&gt;=RE$16,RB12&lt;&gt;"",RD12&gt;=RE$20,RD12&lt;&gt;""),AND(RZ12&gt;=SM$16,RZ12&lt;&gt;"",SB12&gt;=SM$20,SB12&lt;&gt;""),AND(SC12&gt;=SM$16,SC12&lt;&gt;"",SE12&gt;=SM$20,SE12&lt;&gt;""),AND(SG12&gt;=SM$16,SG12&lt;&gt;"",SI12&gt;=SM$20,SI12&lt;&gt;""),AND(SJ12&gt;=SM$16,SJ12&lt;&gt;"",SL12&gt;=SM$20,SL12&lt;&gt;""),AND(TH12&gt;=TU$16,TH12&lt;&gt;"",TJ12&gt;=TU$20,TJ12&lt;&gt;""),AND(TK12&gt;=TU$16,TK12&lt;&gt;"",TM12&gt;=TU$20,TM12&lt;&gt;""),AND(TO12&gt;=TU$16,TO12&lt;&gt;"",TQ12&gt;=TU$20,TQ12&lt;&gt;""),AND(TR12&gt;=TU$16,TR12&lt;&gt;"",TT12&gt;=TU$20,TT12&lt;&gt;""),AND(UP12&gt;=VC$16,UP12&lt;&gt;"",UR12&gt;=VC$20,UR12&lt;&gt;""),AND(US12&gt;=VC$16,US12&lt;&gt;"",UU12&gt;=VC$20,UU12&lt;&gt;""),AND(UW12&gt;=VC$16,UW12&lt;&gt;"",UY12&gt;=VC$20,UY12&lt;&gt;""),AND(UZ12&gt;=VC$16,UZ12&lt;&gt;"",VB12&gt;=VC$20,VB12&lt;&gt;""),AND(VX12&gt;=WK$16,VX12&lt;&gt;"",VZ12&gt;=WK$20,VZ12&lt;&gt;""),AND(WA12&gt;=WK$16,WA12&lt;&gt;"",WC12&gt;=WK$20,WC12&lt;&gt;""),AND(WE12&gt;=WK$16,WE12&lt;&gt;"",WG12&gt;=WK$20,WG12&lt;&gt;""),AND(WH12&gt;=WK$16,WH12&lt;&gt;"",WJ12&gt;=WK$20,WJ12&lt;&gt;"")),"P","")</f>
        <v/>
      </c>
      <c r="G12" s="3" t="str">
        <f>IF(OR(AND(AI12&gt;=AQ$20,AI12&lt;&gt;"",AF12=""),AND(AL12&gt;=AQ$20,AL12&lt;&gt;"",AF12=""),AND(AP12&gt;=AQ$20,AP12&lt;&gt;"",AF12=""),AND(BJ12&gt;=BR$20,BJ12&lt;&gt;"",BG12=""),AND(BM12&gt;=BR$20,BM12&lt;&gt;"",BG12=""),AND(BQ12&gt;=BR$20,BQ12&lt;&gt;"",BG12=""),AND(CK12&gt;=CS$20,CK12&lt;&gt;"",CH12=""),AND(CN12&gt;=CS$20,CN12&lt;&gt;"",CH12=""),AND(CR12&gt;=CS$20,CR12&lt;&gt;"",CH12=""),AND(DR12&gt;=EC$20,DR12&lt;&gt;""),AND(DU12&gt;=EC$20,DU12&lt;&gt;""),AND(DY12&gt;=EC$20,DY12&lt;&gt;""),AND(EB12&gt;=EC$20,EB12&lt;&gt;""),AND(EZ12&gt;=FK$20,EZ12&lt;&gt;""),AND(FC12&gt;=FK$20,FC12&lt;&gt;""),AND(FG12&gt;=FK$20,FG12&lt;&gt;""),AND(FJ12&gt;=FK$20,FJ12&lt;&gt;""),AND(GH12&gt;=GS$20,GH12&lt;&gt;""),AND(GK12&gt;=GS$20,GK12&lt;&gt;""),AND(GO12&gt;=GS$20,GO12&lt;&gt;""),AND(GR12&gt;=GS$20,GR12&lt;&gt;""),AND(HP12&gt;=IA$20,HP12&lt;&gt;""),AND(HS12&gt;=IA$20,HS12&lt;&gt;""),AND(HW12&gt;=IA$20,HW12&lt;&gt;""),AND(HZ12&gt;=IA$20,HZ12&lt;&gt;""),AND(IX12&gt;=JI$20,IX12&lt;&gt;""),AND(JA12&gt;=JI$20,JA12&lt;&gt;""),AND(JE12&gt;=JI$20,JE12&lt;&gt;""),AND(JH12&gt;=JI$20,JH12&lt;&gt;""),AND(KF12&gt;=KQ$20,KF12&lt;&gt;""),AND(KI12&gt;=KQ$20,KI12&lt;&gt;""),AND(KM12&gt;=KQ$20,KM12&lt;&gt;""),AND(KP12&gt;=KQ$20,KP12&lt;&gt;""),AND(LN12&gt;=LY$20,LN12&lt;&gt;""),AND(LQ12&gt;=LY$20,LQ12&lt;&gt;""),AND(LU12&gt;=LY$20,LU12&lt;&gt;""),AND(LX12&gt;=LY$20,LX12&lt;&gt;""),AND(MV12&gt;=NG$20,MV12&lt;&gt;""),AND(MY12&gt;=NG$20,MY12&lt;&gt;""),AND(NC12&gt;=NG$20,NC12&lt;&gt;""),AND(NF12&gt;=NG$20,NF12&lt;&gt;""),AND(OD12&gt;=OO$20,OD12&lt;&gt;""),AND(OG12&gt;=OO$20,OG12&lt;&gt;""),AND(OK12&gt;=OO$20,OK12&lt;&gt;""),AND(ON12&gt;=OO$20,ON12&lt;&gt;""),AND(PL12&gt;=PW$20,PL12&lt;&gt;""),AND(PO12&gt;=PW$20,PO12&lt;&gt;""),AND(PS12&gt;=PW$20,PS12&lt;&gt;""),AND(PV12&gt;=PW$20,PV12&lt;&gt;""),AND(QT12&gt;=RE$20,QT12&lt;&gt;""),AND(QW12&gt;=RE$20,QW12&lt;&gt;""),AND(RA12&gt;=RE$20,RA12&lt;&gt;""),AND(RD12&gt;=RE$20,RD12&lt;&gt;""),AND(SB12&gt;=SM$20,SB12&lt;&gt;""),AND(SE12&gt;=SM$20,SE12&lt;&gt;""),AND(SI12&gt;=SM$20,SI12&lt;&gt;""),AND(SL12&gt;=SM$20,SL12&lt;&gt;""),AND(TJ12&gt;=TU$20,TJ12&lt;&gt;""),AND(TM12&gt;=TU$20,TM12&lt;&gt;""),AND(TQ12&gt;=TU$20,TQ12&lt;&gt;""),AND(TT12&gt;=TU$20,TT12&lt;&gt;""),AND(UR12&gt;=VC$20,UR12&lt;&gt;""),AND(UU12&gt;=VC$20,UU12&lt;&gt;""),AND(UY12&gt;=VC$20,UY12&lt;&gt;""),AND(VB12&gt;=VC$20,VB12&lt;&gt;""),AND(VZ12&gt;=WK$20,VZ12&lt;&gt;""),AND(WC12&gt;=WK$20,WC12&lt;&gt;""),AND(WG12&gt;=WK$20,WG12&lt;&gt;""),AND(WJ12&gt;=WK$20,WJ12&lt;&gt;"")),"P","")</f>
        <v/>
      </c>
      <c r="H12" s="36" t="str">
        <f>IF(AND(G12="P",F12=""),"No DD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Merit",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Excellence",IF(I12="P","Worlds Team",IF(F12="P","National Team","")))))</f>
        <v/>
      </c>
      <c r="I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,AND(TH12&gt;=TU$17,TH12&lt;&gt;"",TJ12&gt;=TU$21,TJ12&lt;&gt;""),AND(TK12&gt;=TU$17,TK12&lt;&gt;"",TM12&gt;=TU$21,TM12&lt;&gt;""),AND(TO12&gt;=TU$17,TO12&lt;&gt;"",TQ12&gt;=TU$21,TQ12&lt;&gt;""),AND(TR12&gt;=TU$17,TR12&lt;&gt;"",TT12&gt;=TU$21,TT12&lt;&gt;""),AND(UP12&gt;=VC$17,UP12&lt;&gt;"",UR12&gt;=VC$21,UR12&lt;&gt;""),AND(US12&gt;=VC$17,US12&lt;&gt;"",UU12&gt;=VC$21,UU12&lt;&gt;""),AND(UW12&gt;=VC$17,UW12&lt;&gt;"",UY12&gt;=VC$21,UY12&lt;&gt;""),AND(UZ12&gt;=VC$17,UZ12&lt;&gt;"",VB12&gt;=VC$21,VB12&lt;&gt;""),AND(VX12&gt;=WK$17,VX12&lt;&gt;"",VZ12&gt;=WK$21,VZ12&lt;&gt;""),AND(WA12&gt;=WK$17,WA12&lt;&gt;"",WC12&gt;=WK$21,WC12&lt;&gt;""),AND(WE12&gt;=WK$17,WE12&lt;&gt;"",WG12&gt;=WK$21,WG12&lt;&gt;""),AND(WH12&gt;=WK$17,WH12&lt;&gt;"",WJ12&gt;=WK$21,WJ12&lt;&gt;"")),"P","")</f>
        <v/>
      </c>
      <c r="J12" s="8">
        <f>IF(COUNT(AI12,AL12,AP12,BJ12,BM12,BQ12,CK12,CN12,CR12)&gt;0,LARGE((AI12,AL12,AP12,BJ12,BM12,BQ12,CK12,CN12,CR12),1),0)</f>
        <v>30.29</v>
      </c>
      <c r="K12" s="8" t="str">
        <f>IF(J12="","",IF(OR(J12=CK12,J12=CN12,J12=CR12),$BS$1,IF(OR(J12=BJ12,J12=BM12,J12=BQ12),$AR$1,IF(OR(J12=AI12,J12=AL12,J12=AP12),$Q$1,""))))</f>
        <v>2025 Nationals</v>
      </c>
      <c r="L12" s="8">
        <f>IF(COUNT(AI12,AL12,AP12,BJ12,BM12,BQ12,CK12,CN12,CR12)&gt;1,LARGE((AI12,AL12,AP12,BJ12,BM12,BQ12,CK12,CN12,CR12),2),0)</f>
        <v>25.75</v>
      </c>
      <c r="M12" s="8" t="str">
        <f>IF(L12="","",IF(OR(L12=CK12,L12=CN12,L12=CR12),$BS$1,IF(OR(L12=BJ12,L12=BM12,L12=BQ12),$AR$1,IF(OR(L12=AI12,L12=AL12,L12=AP12),$Q$1,""))))</f>
        <v>2025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0.73</v>
      </c>
      <c r="R12" s="22">
        <v>0.9</v>
      </c>
      <c r="S12" s="22">
        <v>1.5</v>
      </c>
      <c r="T12" s="22">
        <v>1.88</v>
      </c>
      <c r="U12" s="22">
        <v>0</v>
      </c>
      <c r="V12" s="22">
        <v>3.98</v>
      </c>
      <c r="W12" s="22">
        <v>5.45</v>
      </c>
      <c r="X12" s="22">
        <v>6.6</v>
      </c>
      <c r="Y12" s="22">
        <v>9.7200000000000006</v>
      </c>
      <c r="Z12" s="22">
        <v>0</v>
      </c>
      <c r="AA12" s="22"/>
      <c r="AB12" s="22"/>
      <c r="AC12" s="22"/>
      <c r="AD12" s="22"/>
      <c r="AE12" s="22"/>
      <c r="AF12" s="27"/>
      <c r="AG12" s="38">
        <f>IF(S12&gt;0,S12,"")</f>
        <v>1.5</v>
      </c>
      <c r="AH12" s="38">
        <f>IF(T12&gt;0,T12,"")</f>
        <v>1.88</v>
      </c>
      <c r="AI12" s="40">
        <f>IF(SUM(Q12:T12)-U12&gt;0,SUM(Q12:T12)-U12,"")</f>
        <v>5.01</v>
      </c>
      <c r="AJ12" s="40">
        <f>IF(X12&gt;0,X12,"")</f>
        <v>6.6</v>
      </c>
      <c r="AK12" s="40">
        <f>IF(Y12&gt;0,Y12,"")</f>
        <v>9.7200000000000006</v>
      </c>
      <c r="AL12" s="40">
        <f>IF(SUM(V12:Y12)-Z12&gt;0,SUM(V12:Y12)-Z12,"")</f>
        <v>25.75</v>
      </c>
      <c r="AM12" s="40">
        <f>IF(AI12="","",MAX(AI12,AL12))</f>
        <v>25.75</v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>
        <f>IF(SUM(AM12,AP12)&gt;0,SUM(AM12,AP12),"")</f>
        <v>25.75</v>
      </c>
      <c r="AR12" s="26">
        <v>1.49</v>
      </c>
      <c r="AS12" s="26">
        <v>1.9</v>
      </c>
      <c r="AT12" s="26">
        <v>2.1</v>
      </c>
      <c r="AU12" s="26">
        <v>3.66</v>
      </c>
      <c r="AV12" s="26">
        <v>0</v>
      </c>
      <c r="AW12" s="26">
        <v>5.0999999999999996</v>
      </c>
      <c r="AX12" s="26">
        <v>6.55</v>
      </c>
      <c r="AY12" s="26">
        <v>7.8</v>
      </c>
      <c r="AZ12" s="26">
        <v>10.84</v>
      </c>
      <c r="BA12" s="26">
        <v>0</v>
      </c>
      <c r="BB12" s="26">
        <v>0.73</v>
      </c>
      <c r="BC12" s="26">
        <v>1</v>
      </c>
      <c r="BD12" s="26">
        <v>1.5</v>
      </c>
      <c r="BE12" s="26">
        <v>1.7</v>
      </c>
      <c r="BF12" s="26">
        <v>0</v>
      </c>
      <c r="BG12" s="28"/>
      <c r="BH12" s="39">
        <f>IF(AT12&gt;0,AT12,"")</f>
        <v>2.1</v>
      </c>
      <c r="BI12" s="39">
        <f>IF(AU12&gt;0,AU12,"")</f>
        <v>3.66</v>
      </c>
      <c r="BJ12" s="11">
        <f>IF(SUM(AR12:AU12)-AV12&gt;0,SUM(AR12:AU12)-AV12,"")</f>
        <v>9.15</v>
      </c>
      <c r="BK12" s="11">
        <f>IF(AY12&gt;0,AY12,"")</f>
        <v>7.8</v>
      </c>
      <c r="BL12" s="11">
        <f>IF(AZ12&gt;0,AZ12,"")</f>
        <v>10.84</v>
      </c>
      <c r="BM12" s="11">
        <f>IF(SUM(AW12:AZ12)-BA12&gt;0,SUM(AW12:AZ12)-BA12,"")</f>
        <v>30.29</v>
      </c>
      <c r="BN12" s="11">
        <f>IF(BJ12="","",MAX(BJ12,BM12))</f>
        <v>30.29</v>
      </c>
      <c r="BO12" s="11">
        <f>IF(BD12&gt;0,BD12,"")</f>
        <v>1.5</v>
      </c>
      <c r="BP12" s="11">
        <f>IF(BE12&gt;0,BE12,"")</f>
        <v>1.7</v>
      </c>
      <c r="BQ12" s="11">
        <f>IF(SUM(BB12:BE12)-BF12&gt;0,SUM(BB12:BE12)-BF12,"")</f>
        <v>4.93</v>
      </c>
      <c r="BR12" s="11">
        <f>IF(SUM(BN12,BQ12)&gt;0,SUM(BN12,BQ12),"")</f>
        <v>35.22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0.745</v>
      </c>
      <c r="WM12" s="26">
        <f>IF($CH12="P",BT12,(BT12+AS12)/2)</f>
        <v>0.95</v>
      </c>
      <c r="WN12" s="26">
        <f>IF($CH12="P",BU12,(BU12+AT12)/2)</f>
        <v>1.05</v>
      </c>
      <c r="WO12" s="26">
        <f>IF($CH12="P",BV12,(BV12+AU12)/2)</f>
        <v>1.83</v>
      </c>
      <c r="WP12" s="26">
        <f>IF($CH12="P",BW12,(BW12+AV12)/2)</f>
        <v>0</v>
      </c>
      <c r="WQ12" s="26">
        <f>IF($CH12="P",BX12,(BX12+AW12)/2)</f>
        <v>2.5499999999999998</v>
      </c>
      <c r="WR12" s="26">
        <f>IF($CH12="P",BY12,(BY12+AX12)/2)</f>
        <v>3.2749999999999999</v>
      </c>
      <c r="WS12" s="26">
        <f>IF($CH12="P",BZ12,(BZ12+AY12)/2)</f>
        <v>3.9</v>
      </c>
      <c r="WT12" s="26">
        <f>IF($CH12="P",CA12,(CA12+AZ12)/2)</f>
        <v>5.42</v>
      </c>
      <c r="WU12" s="26">
        <f>IF($CH12="P",CB12,(CB12+BA12)/2)</f>
        <v>0</v>
      </c>
      <c r="WV12" s="26">
        <f>IF($CH12="P",CC12,(CC12+BB12)/2)</f>
        <v>0.36499999999999999</v>
      </c>
      <c r="WW12" s="26">
        <f>IF($CH12="P",CD12,(CD12+BC12)/2)</f>
        <v>0.5</v>
      </c>
      <c r="WX12" s="26">
        <f>IF($CH12="P",CE12,(CE12+BD12)/2)</f>
        <v>0.75</v>
      </c>
      <c r="WY12" s="26">
        <f>IF($CH12="P",CF12,(CF12+BE12)/2)</f>
        <v>0.85</v>
      </c>
      <c r="WZ12" s="26">
        <f>IF($CH12="P",CG12,(CG12+BF12)/2)</f>
        <v>0</v>
      </c>
      <c r="XA12" s="28" t="s">
        <v>53</v>
      </c>
      <c r="XB12" s="11">
        <f>IF(WN12&gt;0,WN12,"")</f>
        <v>1.05</v>
      </c>
      <c r="XC12" s="11">
        <f>IF(WO12&gt;0,WO12,"")</f>
        <v>1.83</v>
      </c>
      <c r="XD12" s="11">
        <f>IF(SUM(WL12:WO12)-WP12&gt;0,SUM(WL12:WO12)-WP12,"")</f>
        <v>4.5750000000000002</v>
      </c>
      <c r="XE12" s="11">
        <f>IF(WS12&gt;0,WS12,"")</f>
        <v>3.9</v>
      </c>
      <c r="XF12" s="11">
        <f>IF(WT12&gt;0,WT12,"")</f>
        <v>5.42</v>
      </c>
      <c r="XG12" s="11">
        <f>IF(SUM(WQ12:WT12)-WU12&gt;0,SUM(WQ12:WT12)-WU12,"")</f>
        <v>15.145</v>
      </c>
      <c r="XH12" s="11">
        <f>IF(MAX(XD12,XG12)&gt;0,MAX(XD12,XG12),"")</f>
        <v>15.145</v>
      </c>
      <c r="XI12" s="11">
        <f>IF(WX12&gt;0,WX12,"")</f>
        <v>0.75</v>
      </c>
      <c r="XJ12" s="11">
        <f>IF(WY12&gt;0,WY12,"")</f>
        <v>0.85</v>
      </c>
      <c r="XK12" s="11">
        <f>IF(SUM(WV12:WY12)-WZ12&gt;0,SUM(WV12:WY12)-WZ12,"")</f>
        <v>2.4649999999999999</v>
      </c>
      <c r="XL12" s="11">
        <f>IF(SUM(XH12,XK12)&gt;0,SUM(XH12,XK12),"")</f>
        <v>17.61</v>
      </c>
    </row>
    <row r="13" spans="1:636" x14ac:dyDescent="0.2">
      <c r="A13" s="4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>9</v>
      </c>
      <c r="B13" s="5" t="s">
        <v>227</v>
      </c>
      <c r="C13" s="4" t="s">
        <v>228</v>
      </c>
      <c r="D13" s="4" t="s">
        <v>229</v>
      </c>
      <c r="E13" s="9">
        <f>SUM(J13,L13,N13)</f>
        <v>44.92</v>
      </c>
      <c r="F13" s="3" t="str">
        <f>IF(OR(AND(AG13&gt;=AQ$16,AG13&lt;&gt;"",AI13&gt;=AQ$20,AI13&lt;&gt;"",AF13=""),AND(AJ13&gt;=AQ$16,AJ13&lt;&gt;"",AL13&gt;=AQ$20,AL13&lt;&gt;"",AF13=""),AND(AN13&gt;=AQ$16,AN13&lt;&gt;"",AP13&gt;=AQ$20,AP13&lt;&gt;"",AF13=""),AND(BH13&gt;=BR$16,BH13&lt;&gt;"",BJ13&gt;=BR$20,BJ13&lt;&gt;"",BG13=""),AND(BK13&gt;=BR$16,BK13&lt;&gt;"",BM13&gt;=BR$20,BM13&lt;&gt;"",BG13=""),AND(BO13&gt;=BR$16,BO13&lt;&gt;"",BQ13&gt;=BR$20,BQ13&lt;&gt;"",BG13=""),AND(CI13&gt;=CS$16,CI13&lt;&gt;"",CK13&gt;=CS$20,CK13&lt;&gt;"",CH13=""),AND(CL13&gt;=CS$16,CL13&lt;&gt;"",CN13&gt;=CS$20,CN13&lt;&gt;"",CH13=""),AND(CP13&gt;=CS$16,CP13&lt;&gt;"",CR13&gt;=CS$20,CR13&lt;&gt;"",CH13=""),AND(DP13&gt;=EC$16,DP13&lt;&gt;"",DR13&gt;=EC$20,DR13&lt;&gt;""),AND(DS13&gt;=EC$16,DS13&lt;&gt;"",DU13&gt;=EC$20,DU13&lt;&gt;""),AND(DW13&gt;=EC$16,DW13&lt;&gt;"",DY13&gt;=EC$20,DY13&lt;&gt;""),AND(DZ13&gt;=EC$16,DZ13&lt;&gt;"",EB13&gt;=EC$20,EB13&lt;&gt;""),AND(EX13&gt;=FK$16,EX13&lt;&gt;"",EZ13&gt;=FK$20,EZ13&lt;&gt;""),AND(FA13&gt;=FK$16,FA13&lt;&gt;"",FC13&gt;=FK$20,FC13&lt;&gt;""),AND(FE13&gt;=FK$16,FE13&lt;&gt;"",FG13&gt;=FK$20,FG13&lt;&gt;""),AND(FH13&gt;=FK$16,FH13&lt;&gt;"",FJ13&gt;=FK$20,FJ13&lt;&gt;""),AND(GF13&gt;=GS$16,GF13&lt;&gt;"",GH13&gt;=GS$20,GH13&lt;&gt;""),AND(GI13&gt;=GS$16,GI13&lt;&gt;"",GK13&gt;=GS$20,GK13&lt;&gt;""),AND(GM13&gt;=GS$16,GM13&lt;&gt;"",GO13&gt;=GS$20,GO13&lt;&gt;""),AND(GP13&gt;=GS$16,GP13&lt;&gt;"",GR13&gt;=GS$20,GR13&lt;&gt;""),AND(HN13&gt;=IA$16,HN13&lt;&gt;"",HP13&gt;=IA$20,HP13&lt;&gt;""),AND(HQ13&gt;=IA$16,HQ13&lt;&gt;"",HS13&gt;=IA$20,HS13&lt;&gt;""),AND(HU13&gt;=IA$16,HU13&lt;&gt;"",HW13&gt;=IA$20,HW13&lt;&gt;""),AND(HX13&gt;=IA$16,HX13&lt;&gt;"",HZ13&gt;=IA$20,HZ13&lt;&gt;""),AND(IV13&gt;=JI$16,IV13&lt;&gt;"",IX13&gt;=JI$20,IX13&lt;&gt;""),AND(IY13&gt;=JI$16,IY13&lt;&gt;"",JA13&gt;=JI$20,JA13&lt;&gt;""),AND(JC13&gt;=JI$16,JC13&lt;&gt;"",JE13&gt;=JI$20,JE13&lt;&gt;""),AND(JF13&gt;=JI$16,JF13&lt;&gt;"",JH13&gt;=JI$20,JH13&lt;&gt;""),AND(KD13&gt;=KQ$16,KD13&lt;&gt;"",KF13&gt;=KQ$20,KF13&lt;&gt;""),AND(KG13&gt;=KQ$16,KG13&lt;&gt;"",KI13&gt;=KQ$20,KI13&lt;&gt;""),AND(KK13&gt;=KQ$16,KK13&lt;&gt;"",KM13&gt;=KQ$20,KM13&lt;&gt;""),AND(KN13&gt;=KQ$16,KN13&lt;&gt;"",KP13&gt;=KQ$20,KP13&lt;&gt;""),AND(LL13&gt;=LY$16,LL13&lt;&gt;"",LN13&gt;=LY$20,LN13&lt;&gt;""),AND(LO13&gt;=LY$16,LO13&lt;&gt;"",LQ13&gt;=LY$20,LQ13&lt;&gt;""),AND(LS13&gt;=LY$16,LS13&lt;&gt;"",LU13&gt;=LY$20,LU13&lt;&gt;""),AND(LV13&gt;=LY$16,LV13&lt;&gt;"",LX13&gt;=LY$20,LX13&lt;&gt;""),AND(MT13&gt;=NG$16,MT13&lt;&gt;"",MV13&gt;=NG$20,MV13&lt;&gt;""),AND(MW13&gt;=NG$16,MW13&lt;&gt;"",MY13&gt;=NG$20,MY13&lt;&gt;""),AND(NA13&gt;=NG$16,NA13&lt;&gt;"",NC13&gt;=NG$20,NC13&lt;&gt;""),AND(ND13&gt;=NG$16,ND13&lt;&gt;"",NF13&gt;=NG$20,NF13&lt;&gt;""),AND(OB13&gt;=OO$16,OB13&lt;&gt;"",OD13&gt;=OO$20,OD13&lt;&gt;""),AND(OE13&gt;=OO$16,OE13&lt;&gt;"",OG13&gt;=OO$20,OG13&lt;&gt;""),AND(OI13&gt;=OO$16,OI13&lt;&gt;"",OK13&gt;=OO$20,OK13&lt;&gt;""),AND(OL13&gt;=OO$16,OL13&lt;&gt;"",ON13&gt;=OO$20,ON13&lt;&gt;""),AND(PJ13&gt;=PW$16,PJ13&lt;&gt;"",PL13&gt;=PW$20,PL13&lt;&gt;""),AND(PM13&gt;=PW$16,PM13&lt;&gt;"",PO13&gt;=PW$20,PO13&lt;&gt;""),AND(PQ13&gt;=PW$16,PQ13&lt;&gt;"",PS13&gt;=PW$20,PS13&lt;&gt;""),AND(PT13&gt;=PW$16,PT13&lt;&gt;"",PV13&gt;=PW$20,PV13&lt;&gt;""),AND(QR13&gt;=RE$16,QR13&lt;&gt;"",QT13&gt;=RE$20,QT13&lt;&gt;""),AND(QU13&gt;=RE$16,QU13&lt;&gt;"",QW13&gt;=RE$20,QW13&lt;&gt;""),AND(QY13&gt;=RE$16,QY13&lt;&gt;"",RA13&gt;=RE$20,RA13&lt;&gt;""),AND(RB13&gt;=RE$16,RB13&lt;&gt;"",RD13&gt;=RE$20,RD13&lt;&gt;""),AND(RZ13&gt;=SM$16,RZ13&lt;&gt;"",SB13&gt;=SM$20,SB13&lt;&gt;""),AND(SC13&gt;=SM$16,SC13&lt;&gt;"",SE13&gt;=SM$20,SE13&lt;&gt;""),AND(SG13&gt;=SM$16,SG13&lt;&gt;"",SI13&gt;=SM$20,SI13&lt;&gt;""),AND(SJ13&gt;=SM$16,SJ13&lt;&gt;"",SL13&gt;=SM$20,SL13&lt;&gt;""),AND(TH13&gt;=TU$16,TH13&lt;&gt;"",TJ13&gt;=TU$20,TJ13&lt;&gt;""),AND(TK13&gt;=TU$16,TK13&lt;&gt;"",TM13&gt;=TU$20,TM13&lt;&gt;""),AND(TO13&gt;=TU$16,TO13&lt;&gt;"",TQ13&gt;=TU$20,TQ13&lt;&gt;""),AND(TR13&gt;=TU$16,TR13&lt;&gt;"",TT13&gt;=TU$20,TT13&lt;&gt;""),AND(UP13&gt;=VC$16,UP13&lt;&gt;"",UR13&gt;=VC$20,UR13&lt;&gt;""),AND(US13&gt;=VC$16,US13&lt;&gt;"",UU13&gt;=VC$20,UU13&lt;&gt;""),AND(UW13&gt;=VC$16,UW13&lt;&gt;"",UY13&gt;=VC$20,UY13&lt;&gt;""),AND(UZ13&gt;=VC$16,UZ13&lt;&gt;"",VB13&gt;=VC$20,VB13&lt;&gt;""),AND(VX13&gt;=WK$16,VX13&lt;&gt;"",VZ13&gt;=WK$20,VZ13&lt;&gt;""),AND(WA13&gt;=WK$16,WA13&lt;&gt;"",WC13&gt;=WK$20,WC13&lt;&gt;""),AND(WE13&gt;=WK$16,WE13&lt;&gt;"",WG13&gt;=WK$20,WG13&lt;&gt;""),AND(WH13&gt;=WK$16,WH13&lt;&gt;"",WJ13&gt;=WK$20,WJ13&lt;&gt;"")),"P","")</f>
        <v/>
      </c>
      <c r="G13" s="3" t="str">
        <f>IF(OR(AND(AI13&gt;=AQ$20,AI13&lt;&gt;"",AF13=""),AND(AL13&gt;=AQ$20,AL13&lt;&gt;"",AF13=""),AND(AP13&gt;=AQ$20,AP13&lt;&gt;"",AF13=""),AND(BJ13&gt;=BR$20,BJ13&lt;&gt;"",BG13=""),AND(BM13&gt;=BR$20,BM13&lt;&gt;"",BG13=""),AND(BQ13&gt;=BR$20,BQ13&lt;&gt;"",BG13=""),AND(CK13&gt;=CS$20,CK13&lt;&gt;"",CH13=""),AND(CN13&gt;=CS$20,CN13&lt;&gt;"",CH13=""),AND(CR13&gt;=CS$20,CR13&lt;&gt;"",CH13=""),AND(DR13&gt;=EC$20,DR13&lt;&gt;""),AND(DU13&gt;=EC$20,DU13&lt;&gt;""),AND(DY13&gt;=EC$20,DY13&lt;&gt;""),AND(EB13&gt;=EC$20,EB13&lt;&gt;""),AND(EZ13&gt;=FK$20,EZ13&lt;&gt;""),AND(FC13&gt;=FK$20,FC13&lt;&gt;""),AND(FG13&gt;=FK$20,FG13&lt;&gt;""),AND(FJ13&gt;=FK$20,FJ13&lt;&gt;""),AND(GH13&gt;=GS$20,GH13&lt;&gt;""),AND(GK13&gt;=GS$20,GK13&lt;&gt;""),AND(GO13&gt;=GS$20,GO13&lt;&gt;""),AND(GR13&gt;=GS$20,GR13&lt;&gt;""),AND(HP13&gt;=IA$20,HP13&lt;&gt;""),AND(HS13&gt;=IA$20,HS13&lt;&gt;""),AND(HW13&gt;=IA$20,HW13&lt;&gt;""),AND(HZ13&gt;=IA$20,HZ13&lt;&gt;""),AND(IX13&gt;=JI$20,IX13&lt;&gt;""),AND(JA13&gt;=JI$20,JA13&lt;&gt;""),AND(JE13&gt;=JI$20,JE13&lt;&gt;""),AND(JH13&gt;=JI$20,JH13&lt;&gt;""),AND(KF13&gt;=KQ$20,KF13&lt;&gt;""),AND(KI13&gt;=KQ$20,KI13&lt;&gt;""),AND(KM13&gt;=KQ$20,KM13&lt;&gt;""),AND(KP13&gt;=KQ$20,KP13&lt;&gt;""),AND(LN13&gt;=LY$20,LN13&lt;&gt;""),AND(LQ13&gt;=LY$20,LQ13&lt;&gt;""),AND(LU13&gt;=LY$20,LU13&lt;&gt;""),AND(LX13&gt;=LY$20,LX13&lt;&gt;""),AND(MV13&gt;=NG$20,MV13&lt;&gt;""),AND(MY13&gt;=NG$20,MY13&lt;&gt;""),AND(NC13&gt;=NG$20,NC13&lt;&gt;""),AND(NF13&gt;=NG$20,NF13&lt;&gt;""),AND(OD13&gt;=OO$20,OD13&lt;&gt;""),AND(OG13&gt;=OO$20,OG13&lt;&gt;""),AND(OK13&gt;=OO$20,OK13&lt;&gt;""),AND(ON13&gt;=OO$20,ON13&lt;&gt;""),AND(PL13&gt;=PW$20,PL13&lt;&gt;""),AND(PO13&gt;=PW$20,PO13&lt;&gt;""),AND(PS13&gt;=PW$20,PS13&lt;&gt;""),AND(PV13&gt;=PW$20,PV13&lt;&gt;""),AND(QT13&gt;=RE$20,QT13&lt;&gt;""),AND(QW13&gt;=RE$20,QW13&lt;&gt;""),AND(RA13&gt;=RE$20,RA13&lt;&gt;""),AND(RD13&gt;=RE$20,RD13&lt;&gt;""),AND(SB13&gt;=SM$20,SB13&lt;&gt;""),AND(SE13&gt;=SM$20,SE13&lt;&gt;""),AND(SI13&gt;=SM$20,SI13&lt;&gt;""),AND(SL13&gt;=SM$20,SL13&lt;&gt;""),AND(TJ13&gt;=TU$20,TJ13&lt;&gt;""),AND(TM13&gt;=TU$20,TM13&lt;&gt;""),AND(TQ13&gt;=TU$20,TQ13&lt;&gt;""),AND(TT13&gt;=TU$20,TT13&lt;&gt;""),AND(UR13&gt;=VC$20,UR13&lt;&gt;""),AND(UU13&gt;=VC$20,UU13&lt;&gt;""),AND(UY13&gt;=VC$20,UY13&lt;&gt;""),AND(VB13&gt;=VC$20,VB13&lt;&gt;""),AND(VZ13&gt;=WK$20,VZ13&lt;&gt;""),AND(WC13&gt;=WK$20,WC13&lt;&gt;""),AND(WG13&gt;=WK$20,WG13&lt;&gt;""),AND(WJ13&gt;=WK$20,WJ13&lt;&gt;"")),"P","")</f>
        <v>P</v>
      </c>
      <c r="H13" s="36" t="str">
        <f>IF(AND(G13="P",F13=""),"No DD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Merit",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Excellence",IF(I13="P","Worlds Team",IF(F13="P","National Team","")))))</f>
        <v>No DD</v>
      </c>
      <c r="I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,AND(TH13&gt;=TU$17,TH13&lt;&gt;"",TJ13&gt;=TU$21,TJ13&lt;&gt;""),AND(TK13&gt;=TU$17,TK13&lt;&gt;"",TM13&gt;=TU$21,TM13&lt;&gt;""),AND(TO13&gt;=TU$17,TO13&lt;&gt;"",TQ13&gt;=TU$21,TQ13&lt;&gt;""),AND(TR13&gt;=TU$17,TR13&lt;&gt;"",TT13&gt;=TU$21,TT13&lt;&gt;""),AND(UP13&gt;=VC$17,UP13&lt;&gt;"",UR13&gt;=VC$21,UR13&lt;&gt;""),AND(US13&gt;=VC$17,US13&lt;&gt;"",UU13&gt;=VC$21,UU13&lt;&gt;""),AND(UW13&gt;=VC$17,UW13&lt;&gt;"",UY13&gt;=VC$21,UY13&lt;&gt;""),AND(UZ13&gt;=VC$17,UZ13&lt;&gt;"",VB13&gt;=VC$21,VB13&lt;&gt;""),AND(VX13&gt;=WK$17,VX13&lt;&gt;"",VZ13&gt;=WK$21,VZ13&lt;&gt;""),AND(WA13&gt;=WK$17,WA13&lt;&gt;"",WC13&gt;=WK$21,WC13&lt;&gt;""),AND(WE13&gt;=WK$17,WE13&lt;&gt;"",WG13&gt;=WK$21,WG13&lt;&gt;""),AND(WH13&gt;=WK$17,WH13&lt;&gt;"",WJ13&gt;=WK$21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44.92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Pan Am Championships (May 18)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44.9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44.92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>
        <v>5.5</v>
      </c>
      <c r="EE13" s="18">
        <v>6.6</v>
      </c>
      <c r="EF13" s="18">
        <v>7.2</v>
      </c>
      <c r="EG13" s="18">
        <v>11.7</v>
      </c>
      <c r="EH13" s="18">
        <v>0</v>
      </c>
      <c r="EI13" s="18">
        <v>7.2</v>
      </c>
      <c r="EJ13" s="18">
        <v>9.3000000000000007</v>
      </c>
      <c r="EK13" s="18">
        <v>10.9</v>
      </c>
      <c r="EL13" s="18">
        <v>17.5</v>
      </c>
      <c r="EM13" s="18">
        <v>0</v>
      </c>
      <c r="EN13" s="18"/>
      <c r="EO13" s="18"/>
      <c r="EP13" s="18"/>
      <c r="EQ13" s="18"/>
      <c r="ER13" s="18"/>
      <c r="ES13" s="18">
        <v>7.55</v>
      </c>
      <c r="ET13" s="18">
        <v>9.15</v>
      </c>
      <c r="EU13" s="18">
        <v>10.9</v>
      </c>
      <c r="EV13" s="18">
        <v>17.32</v>
      </c>
      <c r="EW13" s="18">
        <v>0</v>
      </c>
      <c r="EX13" s="11">
        <f>IF(EF13&gt;0,EF13,"")</f>
        <v>7.2</v>
      </c>
      <c r="EY13" s="11">
        <f>IF(EG13&gt;0,EG13,"")</f>
        <v>11.7</v>
      </c>
      <c r="EZ13" s="11">
        <f>IF(SUM(ED13:EG13)-EH13&gt;0,SUM(ED13:EG13)-EH13,"")</f>
        <v>31</v>
      </c>
      <c r="FA13" s="11">
        <f>IF(EK13&gt;0,EK13,"")</f>
        <v>10.9</v>
      </c>
      <c r="FB13" s="11">
        <f>IF(EL13&gt;0,EL13,"")</f>
        <v>17.5</v>
      </c>
      <c r="FC13" s="11">
        <f>IF(SUM(EI13:EL13)-EM13&gt;0,SUM(EI13:EL13)-EM13,"")</f>
        <v>44.9</v>
      </c>
      <c r="FD13" s="11">
        <f>IF(MAX(EZ13,FC13)&gt;0,MAX(EZ13,FC13),"")</f>
        <v>44.9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>
        <f>IF(EU13&gt;0,EU13,"")</f>
        <v>10.9</v>
      </c>
      <c r="FI13" s="11">
        <f>IF(EV13&gt;0,EV13,"")</f>
        <v>17.32</v>
      </c>
      <c r="FJ13" s="11">
        <f>IF(SUM(ES13:EV13)-EW13&gt;0,SUM(ES13:EV13)-EW13,"")</f>
        <v>44.92</v>
      </c>
      <c r="FK13" s="11">
        <f>IF(SUM(FD13,FG13,FJ13)&gt;0,SUM(FD13,FG13,FJ13),"")</f>
        <v>89.82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B14" s="5"/>
      <c r="D14" s="1"/>
    </row>
    <row r="15" spans="1:636" x14ac:dyDescent="0.2">
      <c r="G15" s="36"/>
      <c r="I15" s="36"/>
    </row>
    <row r="16" spans="1:636" x14ac:dyDescent="0.2">
      <c r="B16" s="23" t="s">
        <v>51</v>
      </c>
      <c r="C16" s="5"/>
      <c r="G16" s="3"/>
      <c r="AJ16" s="41"/>
      <c r="AK16" s="41"/>
      <c r="AL16" s="41"/>
      <c r="AN16" s="32"/>
      <c r="AO16" s="32"/>
      <c r="AQ16" s="42">
        <v>11</v>
      </c>
      <c r="BK16" s="41"/>
      <c r="BL16" s="41"/>
      <c r="BM16" s="41"/>
      <c r="BO16" s="32"/>
      <c r="BP16" s="32"/>
      <c r="BR16" s="42">
        <v>11</v>
      </c>
      <c r="CL16" s="41"/>
      <c r="CM16" s="41"/>
      <c r="CN16" s="41"/>
      <c r="CP16" s="32"/>
      <c r="CQ16" s="32"/>
      <c r="CS16" s="42">
        <v>11</v>
      </c>
      <c r="DP16" s="5"/>
      <c r="DQ16" s="5"/>
      <c r="DZ16" s="2"/>
      <c r="EA16" s="2"/>
      <c r="EC16" s="42">
        <v>11</v>
      </c>
      <c r="EX16" s="5"/>
      <c r="EY16" s="5"/>
      <c r="FH16" s="2"/>
      <c r="FI16" s="2"/>
      <c r="FK16" s="42">
        <v>11</v>
      </c>
      <c r="GF16" s="5"/>
      <c r="GG16" s="5"/>
      <c r="GP16" s="2"/>
      <c r="GQ16" s="2"/>
      <c r="GS16" s="42">
        <v>11</v>
      </c>
      <c r="HN16" s="5"/>
      <c r="HO16" s="5"/>
      <c r="HX16" s="2"/>
      <c r="HY16" s="2"/>
      <c r="IA16" s="42">
        <v>11</v>
      </c>
      <c r="IV16" s="5"/>
      <c r="IW16" s="5"/>
      <c r="JF16" s="2"/>
      <c r="JG16" s="2"/>
      <c r="JI16" s="42">
        <v>11</v>
      </c>
      <c r="KD16" s="5"/>
      <c r="KE16" s="5"/>
      <c r="KN16" s="2"/>
      <c r="KO16" s="2"/>
      <c r="KQ16" s="42">
        <v>11</v>
      </c>
      <c r="LL16" s="5"/>
      <c r="LM16" s="5"/>
      <c r="LV16" s="2"/>
      <c r="LW16" s="2"/>
      <c r="LY16" s="42">
        <v>11</v>
      </c>
      <c r="MT16" s="5"/>
      <c r="MU16" s="5"/>
      <c r="ND16" s="2"/>
      <c r="NE16" s="2"/>
      <c r="NG16" s="42">
        <v>11</v>
      </c>
      <c r="OB16" s="5"/>
      <c r="OC16" s="5"/>
      <c r="OL16" s="2"/>
      <c r="OM16" s="2"/>
      <c r="OO16" s="42">
        <v>11</v>
      </c>
      <c r="PJ16" s="5"/>
      <c r="PK16" s="5"/>
      <c r="PT16" s="2"/>
      <c r="PU16" s="2"/>
      <c r="PW16" s="42">
        <v>11</v>
      </c>
      <c r="QR16" s="5"/>
      <c r="QS16" s="5"/>
      <c r="RB16" s="2"/>
      <c r="RC16" s="2"/>
      <c r="RE16" s="42">
        <v>11</v>
      </c>
      <c r="RZ16" s="5"/>
      <c r="SA16" s="5"/>
      <c r="SJ16" s="2"/>
      <c r="SK16" s="2"/>
      <c r="SM16" s="42">
        <v>11</v>
      </c>
      <c r="TH16" s="5"/>
      <c r="TI16" s="5"/>
      <c r="TR16" s="2"/>
      <c r="TS16" s="2"/>
      <c r="TU16" s="42">
        <v>11</v>
      </c>
      <c r="UP16" s="5"/>
      <c r="UQ16" s="5"/>
      <c r="UZ16" s="2"/>
      <c r="VA16" s="2"/>
      <c r="VC16" s="42">
        <v>11</v>
      </c>
      <c r="VX16" s="5"/>
      <c r="VY16" s="5"/>
      <c r="WH16" s="2"/>
      <c r="WI16" s="2"/>
      <c r="WK16" s="42">
        <v>11</v>
      </c>
    </row>
    <row r="17" spans="1:609" x14ac:dyDescent="0.2">
      <c r="B17" s="30" t="s">
        <v>50</v>
      </c>
      <c r="C17" s="5"/>
      <c r="P17" s="2"/>
      <c r="AJ17" s="41"/>
      <c r="AK17" s="41"/>
      <c r="AL17" s="41"/>
      <c r="AN17" s="32"/>
      <c r="AO17" s="32"/>
      <c r="AQ17" s="43">
        <v>11.4</v>
      </c>
      <c r="BK17" s="41"/>
      <c r="BL17" s="41"/>
      <c r="BM17" s="41"/>
      <c r="BO17" s="32"/>
      <c r="BP17" s="32"/>
      <c r="BR17" s="43">
        <v>11.4</v>
      </c>
      <c r="CL17" s="41"/>
      <c r="CM17" s="41"/>
      <c r="CN17" s="41"/>
      <c r="CP17" s="32"/>
      <c r="CQ17" s="32"/>
      <c r="CS17" s="43">
        <v>11.4</v>
      </c>
      <c r="DP17" s="5"/>
      <c r="DQ17" s="5"/>
      <c r="DZ17" s="2"/>
      <c r="EA17" s="2"/>
      <c r="EC17" s="43">
        <v>11.4</v>
      </c>
      <c r="EX17" s="5"/>
      <c r="EY17" s="5"/>
      <c r="FH17" s="2"/>
      <c r="FI17" s="2"/>
      <c r="FK17" s="43">
        <v>11.4</v>
      </c>
      <c r="GF17" s="5"/>
      <c r="GG17" s="5"/>
      <c r="GP17" s="2"/>
      <c r="GQ17" s="2"/>
      <c r="GS17" s="43">
        <v>11.4</v>
      </c>
      <c r="HN17" s="5"/>
      <c r="HO17" s="5"/>
      <c r="HX17" s="2"/>
      <c r="HY17" s="2"/>
      <c r="IA17" s="43">
        <v>11.4</v>
      </c>
      <c r="IV17" s="5"/>
      <c r="IW17" s="5"/>
      <c r="JF17" s="2"/>
      <c r="JG17" s="2"/>
      <c r="JI17" s="43">
        <v>11.4</v>
      </c>
      <c r="KD17" s="5"/>
      <c r="KE17" s="5"/>
      <c r="KN17" s="2"/>
      <c r="KO17" s="2"/>
      <c r="KQ17" s="43">
        <v>11.4</v>
      </c>
      <c r="LL17" s="5"/>
      <c r="LM17" s="5"/>
      <c r="LV17" s="2"/>
      <c r="LW17" s="2"/>
      <c r="LY17" s="43">
        <v>11.4</v>
      </c>
      <c r="MT17" s="5"/>
      <c r="MU17" s="5"/>
      <c r="ND17" s="2"/>
      <c r="NE17" s="2"/>
      <c r="NG17" s="43">
        <v>11.4</v>
      </c>
      <c r="OB17" s="5"/>
      <c r="OC17" s="5"/>
      <c r="OL17" s="2"/>
      <c r="OM17" s="2"/>
      <c r="OO17" s="43">
        <v>11.4</v>
      </c>
      <c r="PJ17" s="5"/>
      <c r="PK17" s="5"/>
      <c r="PT17" s="2"/>
      <c r="PU17" s="2"/>
      <c r="PW17" s="43">
        <v>11.4</v>
      </c>
      <c r="QR17" s="5"/>
      <c r="QS17" s="5"/>
      <c r="RB17" s="2"/>
      <c r="RC17" s="2"/>
      <c r="RE17" s="43">
        <v>11.4</v>
      </c>
      <c r="RZ17" s="5"/>
      <c r="SA17" s="5"/>
      <c r="SJ17" s="2"/>
      <c r="SK17" s="2"/>
      <c r="SM17" s="43">
        <v>11.4</v>
      </c>
      <c r="TH17" s="5"/>
      <c r="TI17" s="5"/>
      <c r="TR17" s="2"/>
      <c r="TS17" s="2"/>
      <c r="TU17" s="43">
        <v>11.4</v>
      </c>
      <c r="UP17" s="5"/>
      <c r="UQ17" s="5"/>
      <c r="UZ17" s="2"/>
      <c r="VA17" s="2"/>
      <c r="VC17" s="43">
        <v>11.4</v>
      </c>
      <c r="VX17" s="5"/>
      <c r="VY17" s="5"/>
      <c r="WH17" s="2"/>
      <c r="WI17" s="2"/>
      <c r="WK17" s="43">
        <v>11.4</v>
      </c>
    </row>
    <row r="18" spans="1:609" x14ac:dyDescent="0.2">
      <c r="A18" s="5"/>
      <c r="B18" s="31" t="s">
        <v>63</v>
      </c>
      <c r="C18" s="5"/>
      <c r="E18" s="2"/>
      <c r="AJ18" s="41"/>
      <c r="AK18" s="41"/>
      <c r="AL18" s="41"/>
      <c r="AM18" s="32"/>
      <c r="AN18" s="32"/>
      <c r="AO18" s="32"/>
      <c r="AP18" s="32"/>
      <c r="AQ18" s="44">
        <v>12.4</v>
      </c>
      <c r="BK18" s="41"/>
      <c r="BL18" s="41"/>
      <c r="BM18" s="41"/>
      <c r="BO18" s="32"/>
      <c r="BP18" s="32"/>
      <c r="BR18" s="44">
        <v>12.4</v>
      </c>
      <c r="CL18" s="41"/>
      <c r="CM18" s="41"/>
      <c r="CN18" s="41"/>
      <c r="CO18" s="32"/>
      <c r="CP18" s="32"/>
      <c r="CQ18" s="32"/>
      <c r="CR18" s="32"/>
      <c r="CS18" s="44">
        <v>12.4</v>
      </c>
      <c r="DP18" s="5"/>
      <c r="DQ18" s="5"/>
      <c r="DZ18" s="2"/>
      <c r="EA18" s="2"/>
      <c r="EC18" s="44">
        <v>0</v>
      </c>
      <c r="EX18" s="5"/>
      <c r="EY18" s="5"/>
      <c r="FH18" s="2"/>
      <c r="FI18" s="2"/>
      <c r="FK18" s="44">
        <v>0</v>
      </c>
      <c r="GF18" s="5"/>
      <c r="GG18" s="5"/>
      <c r="GP18" s="2"/>
      <c r="GQ18" s="2"/>
      <c r="GS18" s="44">
        <v>0</v>
      </c>
      <c r="HN18" s="5"/>
      <c r="HO18" s="5"/>
      <c r="HX18" s="2"/>
      <c r="HY18" s="2"/>
      <c r="IA18" s="44">
        <v>0</v>
      </c>
      <c r="IV18" s="5"/>
      <c r="IW18" s="5"/>
      <c r="JF18" s="2"/>
      <c r="JG18" s="2"/>
      <c r="JI18" s="44">
        <v>0</v>
      </c>
      <c r="KD18" s="5"/>
      <c r="KE18" s="5"/>
      <c r="KN18" s="2"/>
      <c r="KO18" s="2"/>
      <c r="KQ18" s="44">
        <v>0</v>
      </c>
      <c r="LL18" s="5"/>
      <c r="LM18" s="5"/>
      <c r="LV18" s="2"/>
      <c r="LW18" s="2"/>
      <c r="LY18" s="44">
        <v>0</v>
      </c>
      <c r="MT18" s="5"/>
      <c r="MU18" s="5"/>
      <c r="ND18" s="2"/>
      <c r="NE18" s="2"/>
      <c r="NG18" s="44">
        <v>0</v>
      </c>
      <c r="OB18" s="5"/>
      <c r="OC18" s="5"/>
      <c r="OL18" s="2"/>
      <c r="OM18" s="2"/>
      <c r="OO18" s="44">
        <v>0</v>
      </c>
      <c r="PJ18" s="5"/>
      <c r="PK18" s="5"/>
      <c r="PT18" s="2"/>
      <c r="PU18" s="2"/>
      <c r="PW18" s="44">
        <v>0</v>
      </c>
      <c r="QR18" s="5"/>
      <c r="QS18" s="5"/>
      <c r="RB18" s="2"/>
      <c r="RC18" s="2"/>
      <c r="RE18" s="44">
        <v>0</v>
      </c>
      <c r="RZ18" s="5"/>
      <c r="SA18" s="5"/>
      <c r="SJ18" s="2"/>
      <c r="SK18" s="2"/>
      <c r="SM18" s="44">
        <v>0</v>
      </c>
      <c r="TH18" s="5"/>
      <c r="TI18" s="5"/>
      <c r="TR18" s="2"/>
      <c r="TS18" s="2"/>
      <c r="TU18" s="44">
        <v>0</v>
      </c>
      <c r="UP18" s="5"/>
      <c r="UQ18" s="5"/>
      <c r="UZ18" s="2"/>
      <c r="VA18" s="2"/>
      <c r="VC18" s="44">
        <v>0</v>
      </c>
      <c r="VX18" s="5"/>
      <c r="VY18" s="5"/>
      <c r="WH18" s="2"/>
      <c r="WI18" s="2"/>
      <c r="WK18" s="44">
        <v>0</v>
      </c>
    </row>
    <row r="19" spans="1:609" x14ac:dyDescent="0.2">
      <c r="A19" s="5"/>
      <c r="B19" s="35" t="s">
        <v>75</v>
      </c>
      <c r="C19" s="5"/>
      <c r="E19" s="2"/>
      <c r="AJ19" s="41"/>
      <c r="AK19" s="41"/>
      <c r="AL19" s="41"/>
      <c r="AM19" s="32"/>
      <c r="AN19" s="32"/>
      <c r="AO19" s="32"/>
      <c r="AP19" s="32"/>
      <c r="AQ19" s="45">
        <v>13.6</v>
      </c>
      <c r="BK19" s="41"/>
      <c r="BL19" s="41"/>
      <c r="BM19" s="41"/>
      <c r="BO19" s="32"/>
      <c r="BP19" s="32"/>
      <c r="BR19" s="45">
        <v>13.6</v>
      </c>
      <c r="CL19" s="41"/>
      <c r="CM19" s="41"/>
      <c r="CN19" s="41"/>
      <c r="CO19" s="32"/>
      <c r="CP19" s="32"/>
      <c r="CQ19" s="32"/>
      <c r="CR19" s="32"/>
      <c r="CS19" s="45">
        <v>13.6</v>
      </c>
      <c r="DP19" s="5"/>
      <c r="DQ19" s="5"/>
      <c r="DZ19" s="2"/>
      <c r="EA19" s="2"/>
      <c r="EC19" s="45">
        <v>0</v>
      </c>
      <c r="EX19" s="5"/>
      <c r="EY19" s="5"/>
      <c r="FH19" s="2"/>
      <c r="FI19" s="2"/>
      <c r="FK19" s="45">
        <v>0</v>
      </c>
      <c r="GF19" s="5"/>
      <c r="GG19" s="5"/>
      <c r="GP19" s="2"/>
      <c r="GQ19" s="2"/>
      <c r="GS19" s="45">
        <v>0</v>
      </c>
      <c r="HN19" s="5"/>
      <c r="HO19" s="5"/>
      <c r="HX19" s="2"/>
      <c r="HY19" s="2"/>
      <c r="IA19" s="45">
        <v>0</v>
      </c>
      <c r="IV19" s="5"/>
      <c r="IW19" s="5"/>
      <c r="JF19" s="2"/>
      <c r="JG19" s="2"/>
      <c r="JI19" s="45">
        <v>0</v>
      </c>
      <c r="KD19" s="5"/>
      <c r="KE19" s="5"/>
      <c r="KN19" s="2"/>
      <c r="KO19" s="2"/>
      <c r="KQ19" s="45">
        <v>0</v>
      </c>
      <c r="LL19" s="5"/>
      <c r="LM19" s="5"/>
      <c r="LV19" s="2"/>
      <c r="LW19" s="2"/>
      <c r="LY19" s="45">
        <v>0</v>
      </c>
      <c r="MT19" s="5"/>
      <c r="MU19" s="5"/>
      <c r="ND19" s="2"/>
      <c r="NE19" s="2"/>
      <c r="NG19" s="45">
        <v>0</v>
      </c>
      <c r="OB19" s="5"/>
      <c r="OC19" s="5"/>
      <c r="OL19" s="2"/>
      <c r="OM19" s="2"/>
      <c r="OO19" s="45">
        <v>0</v>
      </c>
      <c r="PJ19" s="5"/>
      <c r="PK19" s="5"/>
      <c r="PT19" s="2"/>
      <c r="PU19" s="2"/>
      <c r="PW19" s="45">
        <v>0</v>
      </c>
      <c r="QR19" s="5"/>
      <c r="QS19" s="5"/>
      <c r="RB19" s="2"/>
      <c r="RC19" s="2"/>
      <c r="RE19" s="45">
        <v>0</v>
      </c>
      <c r="RZ19" s="5"/>
      <c r="SA19" s="5"/>
      <c r="SJ19" s="2"/>
      <c r="SK19" s="2"/>
      <c r="SM19" s="45">
        <v>0</v>
      </c>
      <c r="TH19" s="5"/>
      <c r="TI19" s="5"/>
      <c r="TR19" s="2"/>
      <c r="TS19" s="2"/>
      <c r="TU19" s="45">
        <v>0</v>
      </c>
      <c r="UP19" s="5"/>
      <c r="UQ19" s="5"/>
      <c r="UZ19" s="2"/>
      <c r="VA19" s="2"/>
      <c r="VC19" s="45">
        <v>0</v>
      </c>
      <c r="VX19" s="5"/>
      <c r="VY19" s="5"/>
      <c r="WH19" s="2"/>
      <c r="WI19" s="2"/>
      <c r="WK19" s="45">
        <v>0</v>
      </c>
    </row>
    <row r="20" spans="1:609" x14ac:dyDescent="0.2">
      <c r="A20" s="5"/>
      <c r="B20" s="34" t="s">
        <v>48</v>
      </c>
      <c r="C20" s="5"/>
      <c r="AJ20" s="41"/>
      <c r="AK20" s="41"/>
      <c r="AL20" s="41"/>
      <c r="AM20" s="32"/>
      <c r="AN20" s="32"/>
      <c r="AO20" s="32"/>
      <c r="AP20" s="32"/>
      <c r="AQ20" s="46">
        <v>43.7</v>
      </c>
      <c r="BK20" s="41"/>
      <c r="BL20" s="41"/>
      <c r="BM20" s="41"/>
      <c r="BO20" s="32"/>
      <c r="BP20" s="32"/>
      <c r="BR20" s="46">
        <v>43.7</v>
      </c>
      <c r="CL20" s="41"/>
      <c r="CM20" s="41"/>
      <c r="CN20" s="41"/>
      <c r="CO20" s="32"/>
      <c r="CP20" s="32"/>
      <c r="CQ20" s="32"/>
      <c r="CR20" s="32"/>
      <c r="CS20" s="46">
        <v>43.7</v>
      </c>
      <c r="DP20" s="5"/>
      <c r="DQ20" s="5"/>
      <c r="DZ20" s="2"/>
      <c r="EA20" s="2"/>
      <c r="EC20" s="46">
        <v>43.7</v>
      </c>
      <c r="EX20" s="5"/>
      <c r="EY20" s="5"/>
      <c r="FH20" s="2"/>
      <c r="FI20" s="2"/>
      <c r="FK20" s="46">
        <v>43.7</v>
      </c>
      <c r="GF20" s="5"/>
      <c r="GG20" s="5"/>
      <c r="GP20" s="2"/>
      <c r="GQ20" s="2"/>
      <c r="GS20" s="46">
        <v>43.7</v>
      </c>
      <c r="HN20" s="5"/>
      <c r="HO20" s="5"/>
      <c r="HX20" s="2"/>
      <c r="HY20" s="2"/>
      <c r="IA20" s="46">
        <v>43.7</v>
      </c>
      <c r="IV20" s="5"/>
      <c r="IW20" s="5"/>
      <c r="JF20" s="2"/>
      <c r="JG20" s="2"/>
      <c r="JI20" s="46">
        <v>43.7</v>
      </c>
      <c r="KD20" s="5"/>
      <c r="KE20" s="5"/>
      <c r="KN20" s="2"/>
      <c r="KO20" s="2"/>
      <c r="KQ20" s="46">
        <v>43.7</v>
      </c>
      <c r="LL20" s="5"/>
      <c r="LM20" s="5"/>
      <c r="LV20" s="2"/>
      <c r="LW20" s="2"/>
      <c r="LY20" s="46">
        <v>43.7</v>
      </c>
      <c r="MT20" s="5"/>
      <c r="MU20" s="5"/>
      <c r="ND20" s="2"/>
      <c r="NE20" s="2"/>
      <c r="NG20" s="46">
        <v>43.7</v>
      </c>
      <c r="OB20" s="5"/>
      <c r="OC20" s="5"/>
      <c r="OL20" s="2"/>
      <c r="OM20" s="2"/>
      <c r="OO20" s="46">
        <v>43.7</v>
      </c>
      <c r="PJ20" s="5"/>
      <c r="PK20" s="5"/>
      <c r="PT20" s="2"/>
      <c r="PU20" s="2"/>
      <c r="PW20" s="46">
        <v>43.7</v>
      </c>
      <c r="QR20" s="5"/>
      <c r="QS20" s="5"/>
      <c r="RB20" s="2"/>
      <c r="RC20" s="2"/>
      <c r="RE20" s="46">
        <v>43.7</v>
      </c>
      <c r="RZ20" s="5"/>
      <c r="SA20" s="5"/>
      <c r="SJ20" s="2"/>
      <c r="SK20" s="2"/>
      <c r="SM20" s="46">
        <v>43.7</v>
      </c>
      <c r="TH20" s="5"/>
      <c r="TI20" s="5"/>
      <c r="TR20" s="2"/>
      <c r="TS20" s="2"/>
      <c r="TU20" s="46">
        <v>43.7</v>
      </c>
      <c r="UP20" s="5"/>
      <c r="UQ20" s="5"/>
      <c r="UZ20" s="2"/>
      <c r="VA20" s="2"/>
      <c r="VC20" s="46">
        <v>43.7</v>
      </c>
      <c r="VX20" s="5"/>
      <c r="VY20" s="5"/>
      <c r="WH20" s="2"/>
      <c r="WI20" s="2"/>
      <c r="WK20" s="46">
        <v>43.7</v>
      </c>
    </row>
    <row r="21" spans="1:609" x14ac:dyDescent="0.2">
      <c r="A21" s="5"/>
      <c r="B21" s="24" t="s">
        <v>49</v>
      </c>
      <c r="C21" s="5"/>
      <c r="AJ21" s="41"/>
      <c r="AK21" s="41"/>
      <c r="AL21" s="41"/>
      <c r="AM21" s="32"/>
      <c r="AN21" s="32"/>
      <c r="AO21" s="32"/>
      <c r="AP21" s="32"/>
      <c r="AQ21" s="47">
        <v>44.7</v>
      </c>
      <c r="BK21" s="41"/>
      <c r="BL21" s="41"/>
      <c r="BM21" s="41"/>
      <c r="BO21" s="32"/>
      <c r="BP21" s="32"/>
      <c r="BR21" s="47">
        <v>44.7</v>
      </c>
      <c r="CL21" s="41"/>
      <c r="CM21" s="41"/>
      <c r="CN21" s="41"/>
      <c r="CO21" s="32"/>
      <c r="CP21" s="32"/>
      <c r="CQ21" s="32"/>
      <c r="CR21" s="32"/>
      <c r="CS21" s="47">
        <v>44.7</v>
      </c>
      <c r="DP21" s="5"/>
      <c r="DQ21" s="5"/>
      <c r="DZ21" s="2"/>
      <c r="EA21" s="2"/>
      <c r="EC21" s="47">
        <v>44.7</v>
      </c>
      <c r="EX21" s="5"/>
      <c r="EY21" s="5"/>
      <c r="FH21" s="2"/>
      <c r="FI21" s="2"/>
      <c r="FK21" s="47">
        <v>44.7</v>
      </c>
      <c r="GF21" s="5"/>
      <c r="GG21" s="5"/>
      <c r="GP21" s="2"/>
      <c r="GQ21" s="2"/>
      <c r="GS21" s="47">
        <v>44.7</v>
      </c>
      <c r="HN21" s="5"/>
      <c r="HO21" s="5"/>
      <c r="HX21" s="2"/>
      <c r="HY21" s="2"/>
      <c r="IA21" s="47">
        <v>44.7</v>
      </c>
      <c r="IV21" s="5"/>
      <c r="IW21" s="5"/>
      <c r="JF21" s="2"/>
      <c r="JG21" s="2"/>
      <c r="JI21" s="47">
        <v>44.7</v>
      </c>
      <c r="KD21" s="5"/>
      <c r="KE21" s="5"/>
      <c r="KN21" s="2"/>
      <c r="KO21" s="2"/>
      <c r="KQ21" s="47">
        <v>44.7</v>
      </c>
      <c r="LL21" s="5"/>
      <c r="LM21" s="5"/>
      <c r="LV21" s="2"/>
      <c r="LW21" s="2"/>
      <c r="LY21" s="47">
        <v>44.7</v>
      </c>
      <c r="MT21" s="5"/>
      <c r="MU21" s="5"/>
      <c r="ND21" s="2"/>
      <c r="NE21" s="2"/>
      <c r="NG21" s="47">
        <v>44.7</v>
      </c>
      <c r="OB21" s="5"/>
      <c r="OC21" s="5"/>
      <c r="OL21" s="2"/>
      <c r="OM21" s="2"/>
      <c r="OO21" s="47">
        <v>44.7</v>
      </c>
      <c r="PJ21" s="5"/>
      <c r="PK21" s="5"/>
      <c r="PT21" s="2"/>
      <c r="PU21" s="2"/>
      <c r="PW21" s="47">
        <v>44.7</v>
      </c>
      <c r="QR21" s="5"/>
      <c r="QS21" s="5"/>
      <c r="RB21" s="2"/>
      <c r="RC21" s="2"/>
      <c r="RE21" s="47">
        <v>44.7</v>
      </c>
      <c r="RZ21" s="5"/>
      <c r="SA21" s="5"/>
      <c r="SJ21" s="2"/>
      <c r="SK21" s="2"/>
      <c r="SM21" s="47">
        <v>44.7</v>
      </c>
      <c r="TH21" s="5"/>
      <c r="TI21" s="5"/>
      <c r="TR21" s="2"/>
      <c r="TS21" s="2"/>
      <c r="TU21" s="47">
        <v>44.7</v>
      </c>
      <c r="UP21" s="5"/>
      <c r="UQ21" s="5"/>
      <c r="UZ21" s="2"/>
      <c r="VA21" s="2"/>
      <c r="VC21" s="47">
        <v>44.7</v>
      </c>
      <c r="VX21" s="5"/>
      <c r="VY21" s="5"/>
      <c r="WH21" s="2"/>
      <c r="WI21" s="2"/>
      <c r="WK21" s="47">
        <v>44.7</v>
      </c>
    </row>
    <row r="22" spans="1:609" x14ac:dyDescent="0.2">
      <c r="A22" s="5"/>
      <c r="B22" s="33" t="s">
        <v>62</v>
      </c>
      <c r="C22" s="5"/>
      <c r="AJ22" s="41"/>
      <c r="AK22" s="41"/>
      <c r="AL22" s="41"/>
      <c r="AM22" s="32"/>
      <c r="AN22" s="32"/>
      <c r="AO22" s="32"/>
      <c r="AP22" s="32"/>
      <c r="AQ22" s="48">
        <v>45.6</v>
      </c>
      <c r="BK22" s="41"/>
      <c r="BL22" s="41"/>
      <c r="BM22" s="41"/>
      <c r="BO22" s="32"/>
      <c r="BP22" s="32"/>
      <c r="BR22" s="48">
        <v>45.6</v>
      </c>
      <c r="CL22" s="41"/>
      <c r="CM22" s="41"/>
      <c r="CN22" s="41"/>
      <c r="CO22" s="32"/>
      <c r="CP22" s="32"/>
      <c r="CQ22" s="32"/>
      <c r="CR22" s="32"/>
      <c r="CS22" s="48">
        <v>45.6</v>
      </c>
      <c r="DP22" s="5"/>
      <c r="DQ22" s="5"/>
      <c r="DZ22" s="2"/>
      <c r="EA22" s="2"/>
      <c r="EB22" s="37"/>
      <c r="EC22" s="48">
        <v>45.6</v>
      </c>
      <c r="EX22" s="5"/>
      <c r="EY22" s="5"/>
      <c r="FH22" s="2"/>
      <c r="FI22" s="2"/>
      <c r="FJ22" s="37"/>
      <c r="FK22" s="48">
        <v>45.6</v>
      </c>
      <c r="GF22" s="5"/>
      <c r="GG22" s="5"/>
      <c r="GP22" s="2"/>
      <c r="GQ22" s="2"/>
      <c r="GR22" s="37"/>
      <c r="GS22" s="48">
        <v>45.6</v>
      </c>
      <c r="HN22" s="5"/>
      <c r="HO22" s="5"/>
      <c r="HX22" s="2"/>
      <c r="HY22" s="2"/>
      <c r="HZ22" s="37"/>
      <c r="IA22" s="48">
        <v>45.6</v>
      </c>
      <c r="IV22" s="5"/>
      <c r="IW22" s="5"/>
      <c r="JF22" s="2"/>
      <c r="JG22" s="2"/>
      <c r="JH22" s="37"/>
      <c r="JI22" s="48">
        <v>45.6</v>
      </c>
      <c r="KD22" s="5"/>
      <c r="KE22" s="5"/>
      <c r="KN22" s="2"/>
      <c r="KO22" s="2"/>
      <c r="KP22" s="37"/>
      <c r="KQ22" s="48">
        <v>45.6</v>
      </c>
      <c r="LL22" s="5"/>
      <c r="LM22" s="5"/>
      <c r="LV22" s="2"/>
      <c r="LW22" s="2"/>
      <c r="LX22" s="37"/>
      <c r="LY22" s="48">
        <v>45.6</v>
      </c>
      <c r="MT22" s="5"/>
      <c r="MU22" s="5"/>
      <c r="ND22" s="2"/>
      <c r="NE22" s="2"/>
      <c r="NF22" s="37"/>
      <c r="NG22" s="48">
        <v>45.6</v>
      </c>
      <c r="OB22" s="5"/>
      <c r="OC22" s="5"/>
      <c r="OL22" s="2"/>
      <c r="OM22" s="2"/>
      <c r="ON22" s="37"/>
      <c r="OO22" s="48">
        <v>45.6</v>
      </c>
      <c r="PJ22" s="5"/>
      <c r="PK22" s="5"/>
      <c r="PT22" s="2"/>
      <c r="PU22" s="2"/>
      <c r="PV22" s="37"/>
      <c r="PW22" s="48">
        <v>45.6</v>
      </c>
      <c r="QR22" s="5"/>
      <c r="QS22" s="5"/>
      <c r="RB22" s="2"/>
      <c r="RC22" s="2"/>
      <c r="RD22" s="37"/>
      <c r="RE22" s="48">
        <v>45.6</v>
      </c>
      <c r="RZ22" s="5"/>
      <c r="SA22" s="5"/>
      <c r="SJ22" s="2"/>
      <c r="SK22" s="2"/>
      <c r="SL22" s="37"/>
      <c r="SM22" s="48">
        <v>45.6</v>
      </c>
      <c r="TH22" s="5"/>
      <c r="TI22" s="5"/>
      <c r="TR22" s="2"/>
      <c r="TS22" s="2"/>
      <c r="TT22" s="37"/>
      <c r="TU22" s="48">
        <v>45.6</v>
      </c>
      <c r="UP22" s="5"/>
      <c r="UQ22" s="5"/>
      <c r="UZ22" s="2"/>
      <c r="VA22" s="2"/>
      <c r="VB22" s="37"/>
      <c r="VC22" s="48">
        <v>45.6</v>
      </c>
      <c r="VX22" s="5"/>
      <c r="VY22" s="5"/>
      <c r="WH22" s="2"/>
      <c r="WI22" s="2"/>
      <c r="WJ22" s="37"/>
      <c r="WK22" s="48">
        <v>45.6</v>
      </c>
    </row>
    <row r="23" spans="1:609" x14ac:dyDescent="0.2">
      <c r="A23" s="5"/>
      <c r="B23" s="25" t="s">
        <v>32</v>
      </c>
      <c r="C23" s="5"/>
      <c r="AJ23" s="41"/>
      <c r="AK23" s="41"/>
      <c r="AL23" s="41"/>
      <c r="AM23" s="32"/>
      <c r="AN23" s="41"/>
      <c r="AO23" s="41"/>
      <c r="AP23" s="32"/>
      <c r="AQ23" s="49">
        <v>46.7</v>
      </c>
      <c r="BK23" s="41"/>
      <c r="BL23" s="41"/>
      <c r="BM23" s="41"/>
      <c r="BO23" s="41"/>
      <c r="BP23" s="32"/>
      <c r="BR23" s="49">
        <v>46.7</v>
      </c>
      <c r="CL23" s="41"/>
      <c r="CM23" s="41"/>
      <c r="CN23" s="41"/>
      <c r="CO23" s="32"/>
      <c r="CP23" s="41"/>
      <c r="CQ23" s="32"/>
      <c r="CR23" s="32"/>
      <c r="CS23" s="49">
        <v>46.7</v>
      </c>
      <c r="DP23" s="5"/>
      <c r="DQ23" s="5"/>
      <c r="DZ23" s="41"/>
      <c r="EA23" s="2"/>
      <c r="EC23" s="49">
        <v>46.7</v>
      </c>
      <c r="EX23" s="5"/>
      <c r="EY23" s="5"/>
      <c r="FH23" s="41"/>
      <c r="FI23" s="2"/>
      <c r="FK23" s="49">
        <v>46.7</v>
      </c>
      <c r="GF23" s="5"/>
      <c r="GG23" s="5"/>
      <c r="GP23" s="41"/>
      <c r="GQ23" s="2"/>
      <c r="GS23" s="49">
        <v>46.7</v>
      </c>
      <c r="HN23" s="5"/>
      <c r="HO23" s="5"/>
      <c r="HX23" s="41"/>
      <c r="HY23" s="2"/>
      <c r="IA23" s="49">
        <v>46.7</v>
      </c>
      <c r="IV23" s="5"/>
      <c r="IW23" s="5"/>
      <c r="JF23" s="2"/>
      <c r="JG23" s="2"/>
      <c r="JI23" s="49">
        <v>46.7</v>
      </c>
      <c r="KD23" s="5"/>
      <c r="KE23" s="5"/>
      <c r="KN23" s="2"/>
      <c r="KO23" s="2"/>
      <c r="KQ23" s="49">
        <v>46.7</v>
      </c>
      <c r="LL23" s="5"/>
      <c r="LM23" s="5"/>
      <c r="LV23" s="2"/>
      <c r="LW23" s="2"/>
      <c r="LY23" s="49">
        <v>46.7</v>
      </c>
      <c r="MT23" s="5"/>
      <c r="MU23" s="5"/>
      <c r="ND23" s="2"/>
      <c r="NE23" s="2"/>
      <c r="NG23" s="49">
        <v>46.7</v>
      </c>
      <c r="OB23" s="5"/>
      <c r="OC23" s="5"/>
      <c r="OL23" s="2"/>
      <c r="OM23" s="2"/>
      <c r="OO23" s="49">
        <v>46.7</v>
      </c>
      <c r="PJ23" s="5"/>
      <c r="PK23" s="5"/>
      <c r="PT23" s="2"/>
      <c r="PU23" s="2"/>
      <c r="PW23" s="49">
        <v>46.7</v>
      </c>
      <c r="QR23" s="5"/>
      <c r="QS23" s="5"/>
      <c r="RB23" s="2"/>
      <c r="RC23" s="2"/>
      <c r="RE23" s="49">
        <v>46.7</v>
      </c>
      <c r="RZ23" s="5"/>
      <c r="SA23" s="5"/>
      <c r="SJ23" s="2"/>
      <c r="SK23" s="2"/>
      <c r="SM23" s="49">
        <v>46.7</v>
      </c>
      <c r="TH23" s="5"/>
      <c r="TI23" s="5"/>
      <c r="TR23" s="2"/>
      <c r="TS23" s="2"/>
      <c r="TU23" s="49">
        <v>46.7</v>
      </c>
      <c r="UP23" s="5"/>
      <c r="UQ23" s="5"/>
      <c r="UZ23" s="2"/>
      <c r="VA23" s="2"/>
      <c r="VC23" s="49">
        <v>46.7</v>
      </c>
      <c r="VX23" s="5"/>
      <c r="VY23" s="5"/>
      <c r="WH23" s="2"/>
      <c r="WI23" s="2"/>
      <c r="WK23" s="49">
        <v>46.7</v>
      </c>
    </row>
    <row r="24" spans="1:609" s="36" customFormat="1" x14ac:dyDescent="0.2">
      <c r="A24"/>
      <c r="B24" s="29" t="s">
        <v>54</v>
      </c>
      <c r="C24" s="2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  <row r="44" spans="1:513" ht="17" x14ac:dyDescent="0.2">
      <c r="N44" s="10"/>
      <c r="O44" s="10"/>
      <c r="P44" s="10"/>
    </row>
    <row r="45" spans="1:513" ht="17" x14ac:dyDescent="0.2">
      <c r="N45" s="10"/>
      <c r="O45" s="10"/>
      <c r="P45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3">
      <sortCondition descending="1" ref="F1:F14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37" priority="70" operator="containsText" text="No DD">
      <formula>NOT(ISERROR(SEARCH("No DD",H1)))</formula>
    </cfRule>
    <cfRule type="containsText" dxfId="436" priority="71" operator="containsText" text="Merit">
      <formula>NOT(ISERROR(SEARCH("Merit",H1)))</formula>
    </cfRule>
    <cfRule type="containsText" dxfId="435" priority="72" operator="containsText" text="Excellence">
      <formula>NOT(ISERROR(SEARCH("Excellence",H1)))</formula>
    </cfRule>
    <cfRule type="containsText" dxfId="434" priority="73" operator="containsText" text="Worlds Team">
      <formula>NOT(ISERROR(SEARCH("Worlds Team",H1)))</formula>
    </cfRule>
    <cfRule type="containsText" dxfId="433" priority="74" operator="containsText" text="National Team">
      <formula>NOT(ISERROR(SEARCH("National Team",H1)))</formula>
    </cfRule>
  </conditionalFormatting>
  <conditionalFormatting sqref="A4:A1048576">
    <cfRule type="expression" dxfId="432" priority="31">
      <formula>AND(G4&lt;&gt;"",F4="")</formula>
    </cfRule>
    <cfRule type="expression" dxfId="431" priority="75">
      <formula>IF(A4&gt;4,1,0)</formula>
    </cfRule>
  </conditionalFormatting>
  <conditionalFormatting sqref="Q4:AQ13">
    <cfRule type="expression" dxfId="430" priority="56" stopIfTrue="1">
      <formula>IF($AF4&lt;&gt;"",1,0)</formula>
    </cfRule>
  </conditionalFormatting>
  <conditionalFormatting sqref="AR4:BR13">
    <cfRule type="expression" dxfId="429" priority="69" stopIfTrue="1">
      <formula>IF($BG4&lt;&gt;"",1,0)</formula>
    </cfRule>
  </conditionalFormatting>
  <conditionalFormatting sqref="BS4:CS13">
    <cfRule type="expression" dxfId="428" priority="68" stopIfTrue="1">
      <formula>IF($CH4&lt;&gt;"",1,0)</formula>
    </cfRule>
  </conditionalFormatting>
  <conditionalFormatting sqref="BO24:BO1048576 BH1:BH1048576 BK1:BK1048576 BO1:BO22">
    <cfRule type="cellIs" dxfId="427" priority="81" operator="between">
      <formula>$BR$19</formula>
      <formula>1000</formula>
    </cfRule>
    <cfRule type="cellIs" dxfId="426" priority="82" operator="between">
      <formula>$BR$18</formula>
      <formula>$BR$19</formula>
    </cfRule>
    <cfRule type="cellIs" dxfId="425" priority="83" operator="between">
      <formula>$BR$17</formula>
      <formula>$BR$18</formula>
    </cfRule>
    <cfRule type="cellIs" dxfId="424" priority="84" operator="between">
      <formula>$BR$16</formula>
      <formula>$BR$17</formula>
    </cfRule>
  </conditionalFormatting>
  <conditionalFormatting sqref="CP24:CP1048576 CI1:CI1048576 CL1:CL1048576 CP1:CP22">
    <cfRule type="cellIs" dxfId="423" priority="77" operator="between">
      <formula>$CS$19</formula>
      <formula>1000</formula>
    </cfRule>
    <cfRule type="cellIs" dxfId="422" priority="78" operator="between">
      <formula>$CS$18</formula>
      <formula>$CS$19</formula>
    </cfRule>
    <cfRule type="cellIs" dxfId="421" priority="79" operator="between">
      <formula>$CS$17</formula>
      <formula>$CS$18</formula>
    </cfRule>
    <cfRule type="cellIs" dxfId="420" priority="80" operator="between">
      <formula>$CS$16</formula>
      <formula>$CS$17</formula>
    </cfRule>
  </conditionalFormatting>
  <conditionalFormatting sqref="HX24:HX1048576 HN1:HN1048576 HQ1:HQ1048576 HU1:HU1048576 HX1:HX22">
    <cfRule type="cellIs" dxfId="419" priority="63" operator="between">
      <formula>$IA$16</formula>
      <formula>$IA$17</formula>
    </cfRule>
  </conditionalFormatting>
  <conditionalFormatting sqref="AO23 AG1:AG1048576 AJ1:AJ1048576 AN1:AN1048576">
    <cfRule type="cellIs" dxfId="418" priority="57" operator="between">
      <formula>$AQ$19</formula>
      <formula>1000</formula>
    </cfRule>
    <cfRule type="cellIs" dxfId="417" priority="58" operator="between">
      <formula>$AQ$18</formula>
      <formula>$AQ$19</formula>
    </cfRule>
    <cfRule type="cellIs" dxfId="416" priority="59" operator="between">
      <formula>$AQ$17</formula>
      <formula>$AQ$18</formula>
    </cfRule>
    <cfRule type="cellIs" dxfId="415" priority="76" operator="between">
      <formula>$AQ$16</formula>
      <formula>$AQ$17</formula>
    </cfRule>
  </conditionalFormatting>
  <conditionalFormatting sqref="BO23">
    <cfRule type="cellIs" dxfId="414" priority="52" operator="between">
      <formula>$AQ$19</formula>
      <formula>1000</formula>
    </cfRule>
    <cfRule type="cellIs" dxfId="413" priority="53" operator="between">
      <formula>$AQ$18</formula>
      <formula>$AQ$19</formula>
    </cfRule>
    <cfRule type="cellIs" dxfId="412" priority="54" operator="between">
      <formula>$AQ$17</formula>
      <formula>$AQ$18</formula>
    </cfRule>
    <cfRule type="cellIs" dxfId="411" priority="55" operator="between">
      <formula>$AQ$16</formula>
      <formula>$AQ$17</formula>
    </cfRule>
  </conditionalFormatting>
  <conditionalFormatting sqref="CP23">
    <cfRule type="cellIs" dxfId="410" priority="48" operator="between">
      <formula>$AQ$19</formula>
      <formula>1000</formula>
    </cfRule>
    <cfRule type="cellIs" dxfId="409" priority="49" operator="between">
      <formula>$AQ$18</formula>
      <formula>$AQ$19</formula>
    </cfRule>
    <cfRule type="cellIs" dxfId="408" priority="50" operator="between">
      <formula>$AQ$17</formula>
      <formula>$AQ$18</formula>
    </cfRule>
    <cfRule type="cellIs" dxfId="407" priority="51" operator="between">
      <formula>$AQ$16</formula>
      <formula>$AQ$17</formula>
    </cfRule>
  </conditionalFormatting>
  <conditionalFormatting sqref="DZ23">
    <cfRule type="cellIs" dxfId="406" priority="44" operator="between">
      <formula>$AQ$19</formula>
      <formula>1000</formula>
    </cfRule>
    <cfRule type="cellIs" dxfId="405" priority="45" operator="between">
      <formula>$AQ$18</formula>
      <formula>$AQ$19</formula>
    </cfRule>
    <cfRule type="cellIs" dxfId="404" priority="46" operator="between">
      <formula>$AQ$17</formula>
      <formula>$AQ$18</formula>
    </cfRule>
    <cfRule type="cellIs" dxfId="403" priority="47" operator="between">
      <formula>$AQ$16</formula>
      <formula>$AQ$17</formula>
    </cfRule>
  </conditionalFormatting>
  <conditionalFormatting sqref="FH23">
    <cfRule type="cellIs" dxfId="402" priority="40" operator="between">
      <formula>$AQ$19</formula>
      <formula>1000</formula>
    </cfRule>
    <cfRule type="cellIs" dxfId="401" priority="41" operator="between">
      <formula>$AQ$18</formula>
      <formula>$AQ$19</formula>
    </cfRule>
    <cfRule type="cellIs" dxfId="400" priority="42" operator="between">
      <formula>$AQ$17</formula>
      <formula>$AQ$18</formula>
    </cfRule>
    <cfRule type="cellIs" dxfId="399" priority="43" operator="between">
      <formula>$AQ$16</formula>
      <formula>$AQ$17</formula>
    </cfRule>
  </conditionalFormatting>
  <conditionalFormatting sqref="HX23">
    <cfRule type="cellIs" dxfId="398" priority="36" operator="between">
      <formula>$AQ$19</formula>
      <formula>1000</formula>
    </cfRule>
    <cfRule type="cellIs" dxfId="397" priority="37" operator="between">
      <formula>$AQ$18</formula>
      <formula>$AQ$19</formula>
    </cfRule>
    <cfRule type="cellIs" dxfId="396" priority="38" operator="between">
      <formula>$AQ$17</formula>
      <formula>$AQ$18</formula>
    </cfRule>
    <cfRule type="cellIs" dxfId="395" priority="39" operator="between">
      <formula>$AQ$16</formula>
      <formula>$AQ$17</formula>
    </cfRule>
  </conditionalFormatting>
  <conditionalFormatting sqref="GP23">
    <cfRule type="cellIs" dxfId="394" priority="32" operator="between">
      <formula>$AQ$19</formula>
      <formula>1000</formula>
    </cfRule>
    <cfRule type="cellIs" dxfId="393" priority="33" operator="between">
      <formula>$AQ$18</formula>
      <formula>$AQ$19</formula>
    </cfRule>
    <cfRule type="cellIs" dxfId="392" priority="34" operator="between">
      <formula>$AQ$17</formula>
      <formula>$AQ$18</formula>
    </cfRule>
    <cfRule type="cellIs" dxfId="391" priority="35" operator="between">
      <formula>$AQ$16</formula>
      <formula>$AQ$17</formula>
    </cfRule>
  </conditionalFormatting>
  <conditionalFormatting sqref="K1:K1048576 M1:M1048576">
    <cfRule type="expression" dxfId="390" priority="85" stopIfTrue="1">
      <formula>IF(K1=$BS$1,1,0)</formula>
    </cfRule>
    <cfRule type="expression" dxfId="389" priority="86">
      <formula>IF(K1=$AR$1,1,0)</formula>
    </cfRule>
    <cfRule type="expression" dxfId="388" priority="87">
      <formula>IF(K1=$Q$1,1,0)</formula>
    </cfRule>
  </conditionalFormatting>
  <conditionalFormatting sqref="CN1:CN1048576 AL1:AL1048576">
    <cfRule type="cellIs" dxfId="387" priority="146405" operator="between">
      <formula>AQ$23</formula>
      <formula>1000</formula>
    </cfRule>
    <cfRule type="cellIs" dxfId="386" priority="146406" operator="between">
      <formula>AQ$22</formula>
      <formula>AQ$23</formula>
    </cfRule>
  </conditionalFormatting>
  <conditionalFormatting sqref="DU1:DU1048576 FC1:FC1048576 GK1:GK1048576 HS1:HS1048576 JA1:JA1048576 KI1:KI1048576 LQ1:LQ1048576 MY1:MY1048576 OG1:OG1048576 PO1:PO1048576 QW1:QW1048576 SE1:SE1048576 TM1:TM23 UU1:UU23 WC1:WC23">
    <cfRule type="cellIs" dxfId="385" priority="146417" operator="between">
      <formula>EC$23</formula>
      <formula>1000</formula>
    </cfRule>
    <cfRule type="cellIs" dxfId="384" priority="146418" operator="between">
      <formula>EC$22</formula>
      <formula>EC$23</formula>
    </cfRule>
  </conditionalFormatting>
  <conditionalFormatting sqref="AI1:AI1048576 AL1:AL1048576 AP1:AP1048576">
    <cfRule type="cellIs" dxfId="383" priority="146501" operator="between">
      <formula>$AQ$23</formula>
      <formula>1000</formula>
    </cfRule>
    <cfRule type="cellIs" dxfId="382" priority="146502" operator="between">
      <formula>$AQ$22</formula>
      <formula>$AQ$23</formula>
    </cfRule>
    <cfRule type="cellIs" dxfId="381" priority="146503" operator="between">
      <formula>$AQ$21</formula>
      <formula>$AQ$22</formula>
    </cfRule>
    <cfRule type="cellIs" dxfId="380" priority="146504" operator="between">
      <formula>$AQ$20</formula>
      <formula>$AQ$21</formula>
    </cfRule>
  </conditionalFormatting>
  <conditionalFormatting sqref="BJ1:BJ1048576 BM1:BM1048576 BQ1:BQ1048576">
    <cfRule type="cellIs" dxfId="379" priority="146537" operator="between">
      <formula>$BR$23</formula>
      <formula>1000</formula>
    </cfRule>
    <cfRule type="cellIs" dxfId="378" priority="146538" operator="between">
      <formula>$BR$22</formula>
      <formula>$BR$23</formula>
    </cfRule>
    <cfRule type="cellIs" dxfId="377" priority="146539" operator="between">
      <formula>$BR$21</formula>
      <formula>$BR$22</formula>
    </cfRule>
    <cfRule type="cellIs" dxfId="376" priority="146540" operator="between">
      <formula>$BR$20</formula>
      <formula>$BR$21</formula>
    </cfRule>
  </conditionalFormatting>
  <conditionalFormatting sqref="CK1:CK1048576 CN1:CN1048576 CR1:CR1048576">
    <cfRule type="cellIs" dxfId="375" priority="146573" operator="between">
      <formula>$CS$23</formula>
      <formula>1000</formula>
    </cfRule>
    <cfRule type="cellIs" dxfId="374" priority="146574" operator="between">
      <formula>$CS$22</formula>
      <formula>$CS$23</formula>
    </cfRule>
    <cfRule type="cellIs" dxfId="373" priority="146575" operator="between">
      <formula>$CS$21</formula>
      <formula>$CS$22</formula>
    </cfRule>
    <cfRule type="cellIs" dxfId="372" priority="146576" operator="between">
      <formula>$CS$20</formula>
      <formula>$CS$21</formula>
    </cfRule>
  </conditionalFormatting>
  <conditionalFormatting sqref="MT1:MT1048576 MW1:MW1048576 NA1:NA1048576 ND1:ND1048576">
    <cfRule type="cellIs" dxfId="371" priority="146611" operator="between">
      <formula>$NG$17</formula>
      <formula>1000</formula>
    </cfRule>
    <cfRule type="cellIs" dxfId="370" priority="146612" operator="between">
      <formula>$NG$16</formula>
      <formula>$NG$17</formula>
    </cfRule>
  </conditionalFormatting>
  <conditionalFormatting sqref="DR1:DR1048576 DU1:DU1048576 DY1:DY1048576 EB1:EB1048576">
    <cfRule type="cellIs" dxfId="369" priority="146657" operator="between">
      <formula>$EC$23</formula>
      <formula>1000</formula>
    </cfRule>
    <cfRule type="cellIs" dxfId="368" priority="146658" operator="between">
      <formula>$EC$22</formula>
      <formula>$EC$23</formula>
    </cfRule>
    <cfRule type="cellIs" dxfId="367" priority="146659" operator="between">
      <formula>$EC$21</formula>
      <formula>$EC$22</formula>
    </cfRule>
    <cfRule type="cellIs" dxfId="366" priority="146660" operator="between">
      <formula>$EC$20</formula>
      <formula>$EC$21</formula>
    </cfRule>
  </conditionalFormatting>
  <conditionalFormatting sqref="EZ1:EZ1048576 FC1:FC1048576 FG1:FG1048576 FJ1:FJ1048576">
    <cfRule type="cellIs" dxfId="365" priority="146705" operator="between">
      <formula>$FK$23</formula>
      <formula>1000</formula>
    </cfRule>
    <cfRule type="cellIs" dxfId="364" priority="146706" operator="between">
      <formula>$FK$22</formula>
      <formula>$FK$23</formula>
    </cfRule>
    <cfRule type="cellIs" dxfId="363" priority="146707" operator="between">
      <formula>$FK$21</formula>
      <formula>$FK$22</formula>
    </cfRule>
    <cfRule type="cellIs" dxfId="362" priority="146708" operator="between">
      <formula>$FK$20</formula>
      <formula>$FK$21</formula>
    </cfRule>
  </conditionalFormatting>
  <conditionalFormatting sqref="GH1:GH1048576 GK1:GK1048576 GO1:GO1048576 GR1:GR1048576">
    <cfRule type="cellIs" dxfId="361" priority="146753" operator="between">
      <formula>$GS$23</formula>
      <formula>1000</formula>
    </cfRule>
    <cfRule type="cellIs" dxfId="360" priority="146754" operator="between">
      <formula>$GS$22</formula>
      <formula>$GS$23</formula>
    </cfRule>
    <cfRule type="cellIs" dxfId="359" priority="146755" operator="between">
      <formula>$GS$21</formula>
      <formula>$GS$22</formula>
    </cfRule>
    <cfRule type="cellIs" dxfId="358" priority="146756" operator="between">
      <formula>$GS$20</formula>
      <formula>$GS$21</formula>
    </cfRule>
  </conditionalFormatting>
  <conditionalFormatting sqref="HP1:HP1048576 HS1:HS1048576 HW1:HW1048576 HZ1:HZ1048576">
    <cfRule type="cellIs" dxfId="357" priority="146801" operator="between">
      <formula>$IA$23</formula>
      <formula>1000</formula>
    </cfRule>
    <cfRule type="cellIs" dxfId="356" priority="146802" operator="between">
      <formula>$IA$22</formula>
      <formula>$IA$23</formula>
    </cfRule>
    <cfRule type="cellIs" dxfId="355" priority="146803" operator="between">
      <formula>$IA$21</formula>
      <formula>$IA$22</formula>
    </cfRule>
    <cfRule type="cellIs" dxfId="354" priority="146804" operator="between">
      <formula>$IA$20</formula>
      <formula>$IA$21</formula>
    </cfRule>
  </conditionalFormatting>
  <conditionalFormatting sqref="IV1:IV1048576 IY1:IY1048576 JC1:JC1048576 JF1:JF1048576">
    <cfRule type="cellIs" dxfId="353" priority="146851" stopIfTrue="1" operator="between">
      <formula>$JI$17</formula>
      <formula>1000</formula>
    </cfRule>
    <cfRule type="cellIs" dxfId="352" priority="146852" operator="between">
      <formula>$JI$16</formula>
      <formula>$JI$17</formula>
    </cfRule>
  </conditionalFormatting>
  <conditionalFormatting sqref="IX1:IX1048576 JA1:JA1048576 JE1:JE1048576 JH1:JH1048576">
    <cfRule type="cellIs" dxfId="351" priority="146897" operator="between">
      <formula>$JI$23</formula>
      <formula>1000</formula>
    </cfRule>
    <cfRule type="cellIs" dxfId="350" priority="146898" operator="between">
      <formula>$JI$22</formula>
      <formula>$JI$23</formula>
    </cfRule>
    <cfRule type="cellIs" dxfId="349" priority="146899" operator="between">
      <formula>$JI$21</formula>
      <formula>$JI$22</formula>
    </cfRule>
    <cfRule type="cellIs" dxfId="348" priority="146900" operator="between">
      <formula>$JI$20</formula>
      <formula>$JI$21</formula>
    </cfRule>
  </conditionalFormatting>
  <conditionalFormatting sqref="KD1:KD1048576 KG1:KG1048576 KK1:KK1048576 KN1:KN1048576">
    <cfRule type="cellIs" dxfId="347" priority="146947" stopIfTrue="1" operator="between">
      <formula>$KQ$17</formula>
      <formula>1000</formula>
    </cfRule>
    <cfRule type="cellIs" dxfId="346" priority="146948" operator="between">
      <formula>$KQ$16</formula>
      <formula>$KQ$17</formula>
    </cfRule>
  </conditionalFormatting>
  <conditionalFormatting sqref="KF1:KF1048576 KI1:KI1048576 KM1:KM1048576 KP1:KP1048576">
    <cfRule type="cellIs" dxfId="345" priority="146993" operator="between">
      <formula>$KQ$23</formula>
      <formula>1000</formula>
    </cfRule>
    <cfRule type="cellIs" dxfId="344" priority="146994" operator="between">
      <formula>$KQ$22</formula>
      <formula>$KQ$23</formula>
    </cfRule>
    <cfRule type="cellIs" dxfId="343" priority="146995" operator="between">
      <formula>$KQ$21</formula>
      <formula>$KQ$22</formula>
    </cfRule>
    <cfRule type="cellIs" dxfId="342" priority="146996" operator="between">
      <formula>$KQ$20</formula>
      <formula>$KQ$21</formula>
    </cfRule>
  </conditionalFormatting>
  <conditionalFormatting sqref="LL1:LL1048576 LO1:LO1048576 LS1:LS1048576 LV1:LV1048576">
    <cfRule type="cellIs" dxfId="341" priority="147043" stopIfTrue="1" operator="between">
      <formula>$LY$17</formula>
      <formula>1000</formula>
    </cfRule>
    <cfRule type="cellIs" dxfId="340" priority="147044" operator="between">
      <formula>$LY$16</formula>
      <formula>$LY$17</formula>
    </cfRule>
  </conditionalFormatting>
  <conditionalFormatting sqref="LN1:LN1048576 LQ1:LQ1048576 LU1:LU1048576 LX1:LX1048576">
    <cfRule type="cellIs" dxfId="339" priority="147089" operator="between">
      <formula>$LY$23</formula>
      <formula>1000</formula>
    </cfRule>
    <cfRule type="cellIs" dxfId="338" priority="147090" operator="between">
      <formula>$LY$22</formula>
      <formula>$LY$23</formula>
    </cfRule>
    <cfRule type="cellIs" dxfId="337" priority="147091" operator="between">
      <formula>$LY$21</formula>
      <formula>$LY$22</formula>
    </cfRule>
    <cfRule type="cellIs" dxfId="336" priority="147092" operator="between">
      <formula>$LY$20</formula>
      <formula>$LY$21</formula>
    </cfRule>
  </conditionalFormatting>
  <conditionalFormatting sqref="MV1:MV1048576 MY1:MY1048576 NC1:NC1048576 NF1:NF1048576">
    <cfRule type="cellIs" dxfId="335" priority="147137" operator="between">
      <formula>$NG$23</formula>
      <formula>1000</formula>
    </cfRule>
    <cfRule type="cellIs" dxfId="334" priority="147138" operator="between">
      <formula>$NG$22</formula>
      <formula>$NG$23</formula>
    </cfRule>
    <cfRule type="cellIs" dxfId="333" priority="147139" operator="between">
      <formula>$NG$21</formula>
      <formula>$NG$22</formula>
    </cfRule>
    <cfRule type="cellIs" dxfId="332" priority="147140" operator="between">
      <formula>$NG$20</formula>
      <formula>$NG$21</formula>
    </cfRule>
  </conditionalFormatting>
  <conditionalFormatting sqref="OB1:OB1048576 OE1:OE1048576 OI1:OI1048576 OL1:OL1048576">
    <cfRule type="cellIs" dxfId="331" priority="147187" stopIfTrue="1" operator="between">
      <formula>$OO$17</formula>
      <formula>1000</formula>
    </cfRule>
    <cfRule type="cellIs" dxfId="330" priority="147188" operator="between">
      <formula>$OO$16</formula>
      <formula>$OO$17</formula>
    </cfRule>
  </conditionalFormatting>
  <conditionalFormatting sqref="OD1:OD1048576 OG1:OG1048576 OK1:OK1048576 ON1:ON1048576">
    <cfRule type="cellIs" dxfId="329" priority="147233" operator="between">
      <formula>$OO$23</formula>
      <formula>1000</formula>
    </cfRule>
    <cfRule type="cellIs" dxfId="328" priority="147234" operator="between">
      <formula>$OO$22</formula>
      <formula>$OO$23</formula>
    </cfRule>
    <cfRule type="cellIs" dxfId="327" priority="147235" operator="between">
      <formula>$OO$21</formula>
      <formula>$OO$22</formula>
    </cfRule>
    <cfRule type="cellIs" dxfId="326" priority="147236" operator="between">
      <formula>$OO$20</formula>
      <formula>$OO$21</formula>
    </cfRule>
  </conditionalFormatting>
  <conditionalFormatting sqref="PJ1:PJ1048576 PM1:PM1048576 PQ1:PQ1048576 PT1:PT1048576">
    <cfRule type="cellIs" dxfId="325" priority="147283" stopIfTrue="1" operator="between">
      <formula>$PW$17</formula>
      <formula>1000</formula>
    </cfRule>
    <cfRule type="cellIs" dxfId="324" priority="147284" operator="between">
      <formula>$PW$16</formula>
      <formula>$PW$17</formula>
    </cfRule>
  </conditionalFormatting>
  <conditionalFormatting sqref="PL1:PL1048576 PO1:PO1048576 PS1:PS1048576 PV1:PV1048576">
    <cfRule type="cellIs" dxfId="323" priority="147329" operator="between">
      <formula>$PW$23</formula>
      <formula>1000</formula>
    </cfRule>
    <cfRule type="cellIs" dxfId="322" priority="147330" operator="between">
      <formula>$PW$22</formula>
      <formula>$PW$23</formula>
    </cfRule>
    <cfRule type="cellIs" dxfId="321" priority="147331" operator="between">
      <formula>$PW$21</formula>
      <formula>$PW$22</formula>
    </cfRule>
    <cfRule type="cellIs" dxfId="320" priority="147332" operator="between">
      <formula>$PW$20</formula>
      <formula>$PW$21</formula>
    </cfRule>
  </conditionalFormatting>
  <conditionalFormatting sqref="QR1:QR1048576 QU1:QU1048576 QY1:QY1048576 RB1:RB1048576">
    <cfRule type="cellIs" dxfId="319" priority="147379" stopIfTrue="1" operator="between">
      <formula>$RE$17</formula>
      <formula>1000</formula>
    </cfRule>
    <cfRule type="cellIs" dxfId="318" priority="147380" operator="between">
      <formula>$RE$16</formula>
      <formula>$RE$17</formula>
    </cfRule>
  </conditionalFormatting>
  <conditionalFormatting sqref="QT1:QT1048576 QW1:QW1048576 RA1:RA1048576 RD1:RD1048576">
    <cfRule type="cellIs" dxfId="317" priority="147425" operator="between">
      <formula>$RE$23</formula>
      <formula>1000</formula>
    </cfRule>
    <cfRule type="cellIs" dxfId="316" priority="147426" operator="between">
      <formula>$RE$22</formula>
      <formula>$RE$23</formula>
    </cfRule>
    <cfRule type="cellIs" dxfId="315" priority="147427" operator="between">
      <formula>$RE$21</formula>
      <formula>$RE$22</formula>
    </cfRule>
    <cfRule type="cellIs" dxfId="314" priority="147428" operator="between">
      <formula>$RE$20</formula>
      <formula>$RE$21</formula>
    </cfRule>
  </conditionalFormatting>
  <conditionalFormatting sqref="RZ1:RZ1048576 SC1:SC1048576 SG1:SG1048576 SJ1:SJ1048576 TK1:TK23 TO1:TO23 TR1:TR23 US1:US23 UW1:UW23 UZ1:UZ23 WA1:WA23 WE1:WE23 WH1:WH23 TH1:TH23 UP1:UP23 VX1:VX23">
    <cfRule type="cellIs" dxfId="313" priority="147475" stopIfTrue="1" operator="between">
      <formula>$SM$17</formula>
      <formula>1000</formula>
    </cfRule>
    <cfRule type="cellIs" dxfId="312" priority="147476" operator="between">
      <formula>$SM$16</formula>
      <formula>$SM$17</formula>
    </cfRule>
  </conditionalFormatting>
  <conditionalFormatting sqref="SB1:SB1048576 SE1:SE1048576 SI1:SI1048576 SL1:SL1048576 TM1:TM23 TQ1:TQ23 TT1:TT23 UU1:UU23 UY1:UY23 VB1:VB23 WC1:WC23 WG1:WG23 WJ1:WJ23 TJ1:TJ23 UR1:UR23 VZ1:VZ23">
    <cfRule type="cellIs" dxfId="311" priority="147617" operator="between">
      <formula>$SM$23</formula>
      <formula>1000</formula>
    </cfRule>
    <cfRule type="cellIs" dxfId="310" priority="147618" operator="between">
      <formula>$SM$22</formula>
      <formula>$SM$23</formula>
    </cfRule>
    <cfRule type="cellIs" dxfId="309" priority="147619" operator="between">
      <formula>$SM$21</formula>
      <formula>$SM$22</formula>
    </cfRule>
    <cfRule type="cellIs" dxfId="308" priority="147620" operator="between">
      <formula>$SM$20</formula>
      <formula>$SM$21</formula>
    </cfRule>
  </conditionalFormatting>
  <conditionalFormatting sqref="DZ1:DZ1048576 DP1:DP1048576 DS1:DS1048576 DW1:DW1048576">
    <cfRule type="cellIs" dxfId="307" priority="90" stopIfTrue="1" operator="between">
      <formula>$EC$17</formula>
      <formula>100</formula>
    </cfRule>
    <cfRule type="cellIs" dxfId="306" priority="91" operator="between">
      <formula>$EC$16</formula>
      <formula>$EC$17</formula>
    </cfRule>
  </conditionalFormatting>
  <conditionalFormatting sqref="FH1:FH1048576 EX1:EX1048576 FA1:FA1048576 FE1:FE1048576">
    <cfRule type="cellIs" dxfId="305" priority="66" operator="between">
      <formula>$FK$17</formula>
      <formula>1000</formula>
    </cfRule>
    <cfRule type="cellIs" dxfId="304" priority="67" stopIfTrue="1" operator="between">
      <formula>$FK$16</formula>
      <formula>$FK$17</formula>
    </cfRule>
  </conditionalFormatting>
  <conditionalFormatting sqref="GP1:GP1048576 GF1:GF1048576 GI1:GI1048576 GM1:GM1048576">
    <cfRule type="cellIs" dxfId="303" priority="121" stopIfTrue="1" operator="between">
      <formula>$GS$17</formula>
      <formula>1000</formula>
    </cfRule>
    <cfRule type="cellIs" dxfId="302" priority="122" operator="between">
      <formula>$GS$16</formula>
      <formula>$GS$17</formula>
    </cfRule>
  </conditionalFormatting>
  <conditionalFormatting sqref="HX1:HX1048576 HN1:HN1048576 HQ1:HQ1048576 HU1:HU1048576">
    <cfRule type="cellIs" dxfId="301" priority="62" stopIfTrue="1" operator="between">
      <formula>$IA$17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222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255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270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/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/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/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220</v>
      </c>
      <c r="C4" s="4" t="s">
        <v>6</v>
      </c>
      <c r="D4" s="4" t="s">
        <v>219</v>
      </c>
      <c r="E4" s="9">
        <f>SUM(J4,L4,N4)</f>
        <v>92.64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Worlds Team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6.88</v>
      </c>
      <c r="R4" s="22">
        <v>8.4499999999999993</v>
      </c>
      <c r="S4" s="22">
        <v>9.8000000000000007</v>
      </c>
      <c r="T4" s="22">
        <v>15.56</v>
      </c>
      <c r="U4" s="22">
        <v>0</v>
      </c>
      <c r="V4" s="22">
        <v>6.45</v>
      </c>
      <c r="W4" s="22">
        <v>8.0500000000000007</v>
      </c>
      <c r="X4" s="22">
        <v>10.9</v>
      </c>
      <c r="Y4" s="22">
        <v>15.86</v>
      </c>
      <c r="Z4" s="22">
        <v>0</v>
      </c>
      <c r="AA4" s="22"/>
      <c r="AB4" s="22"/>
      <c r="AC4" s="22"/>
      <c r="AD4" s="22"/>
      <c r="AE4" s="22"/>
      <c r="AF4" s="27"/>
      <c r="AG4" s="38">
        <f>IF(S4&gt;0,S4,"")</f>
        <v>9.8000000000000007</v>
      </c>
      <c r="AH4" s="38">
        <f>IF(T4&gt;0,T4,"")</f>
        <v>15.56</v>
      </c>
      <c r="AI4" s="40">
        <f>IF(SUM(Q4:T4)-U4&gt;0,SUM(Q4:T4)-U4,"")</f>
        <v>40.69</v>
      </c>
      <c r="AJ4" s="40">
        <f>IF(X4&gt;0,X4,"")</f>
        <v>10.9</v>
      </c>
      <c r="AK4" s="40">
        <f>IF(Y4&gt;0,Y4,"")</f>
        <v>15.86</v>
      </c>
      <c r="AL4" s="40">
        <f>IF(SUM(V4:Y4)-Z4&gt;0,SUM(V4:Y4)-Z4,"")</f>
        <v>41.26</v>
      </c>
      <c r="AM4" s="40">
        <f>IF(AI4="","",MAX(AI4,AL4))</f>
        <v>41.26</v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>
        <f>IF(SUM(AM4,AP4)&gt;0,SUM(AM4,AP4),"")</f>
        <v>41.26</v>
      </c>
      <c r="AR4" s="26">
        <v>7.63</v>
      </c>
      <c r="AS4" s="26">
        <v>9.4</v>
      </c>
      <c r="AT4" s="26">
        <v>11.7</v>
      </c>
      <c r="AU4" s="26">
        <v>15.94</v>
      </c>
      <c r="AV4" s="26">
        <v>0</v>
      </c>
      <c r="AW4" s="26">
        <v>7.35</v>
      </c>
      <c r="AX4" s="26">
        <v>9.15</v>
      </c>
      <c r="AY4" s="26">
        <v>11.7</v>
      </c>
      <c r="AZ4" s="26">
        <v>17.079999999999998</v>
      </c>
      <c r="BA4" s="26">
        <v>0</v>
      </c>
      <c r="BB4" s="26">
        <v>8.0500000000000007</v>
      </c>
      <c r="BC4" s="26">
        <v>9.5500000000000007</v>
      </c>
      <c r="BD4" s="26">
        <v>11.7</v>
      </c>
      <c r="BE4" s="26">
        <v>18.059999999999999</v>
      </c>
      <c r="BF4" s="26">
        <v>0</v>
      </c>
      <c r="BG4" s="28"/>
      <c r="BH4" s="39">
        <f>IF(AT4&gt;0,AT4,"")</f>
        <v>11.7</v>
      </c>
      <c r="BI4" s="39">
        <f>IF(AU4&gt;0,AU4,"")</f>
        <v>15.94</v>
      </c>
      <c r="BJ4" s="11">
        <f>IF(SUM(AR4:AU4)-AV4&gt;0,SUM(AR4:AU4)-AV4,"")</f>
        <v>44.67</v>
      </c>
      <c r="BK4" s="11">
        <f>IF(AY4&gt;0,AY4,"")</f>
        <v>11.7</v>
      </c>
      <c r="BL4" s="11">
        <f>IF(AZ4&gt;0,AZ4,"")</f>
        <v>17.079999999999998</v>
      </c>
      <c r="BM4" s="11">
        <f>IF(SUM(AW4:AZ4)-BA4&gt;0,SUM(AW4:AZ4)-BA4,"")</f>
        <v>45.28</v>
      </c>
      <c r="BN4" s="11">
        <f>IF(BJ4="","",MAX(BJ4,BM4))</f>
        <v>45.28</v>
      </c>
      <c r="BO4" s="11">
        <f>IF(BD4&gt;0,BD4,"")</f>
        <v>11.7</v>
      </c>
      <c r="BP4" s="11">
        <f>IF(BE4&gt;0,BE4,"")</f>
        <v>18.059999999999999</v>
      </c>
      <c r="BQ4" s="11">
        <f>IF(SUM(BB4:BE4)-BF4&gt;0,SUM(BB4:BE4)-BF4,"")</f>
        <v>47.36</v>
      </c>
      <c r="BR4" s="11">
        <f>IF(SUM(BN4,BQ4)&gt;0,SUM(BN4,BQ4),"")</f>
        <v>92.64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3.8149999999999999</v>
      </c>
      <c r="WM4" s="26">
        <f>IF($CH4="P",BT4,(BT4+AS4)/2)</f>
        <v>4.7</v>
      </c>
      <c r="WN4" s="26">
        <f>IF($CH4="P",BU4,(BU4+AT4)/2)</f>
        <v>5.85</v>
      </c>
      <c r="WO4" s="26">
        <f>IF($CH4="P",BV4,(BV4+AU4)/2)</f>
        <v>7.97</v>
      </c>
      <c r="WP4" s="26">
        <f>IF($CH4="P",BW4,(BW4+AV4)/2)</f>
        <v>0</v>
      </c>
      <c r="WQ4" s="26">
        <f>IF($CH4="P",BX4,(BX4+AW4)/2)</f>
        <v>3.6749999999999998</v>
      </c>
      <c r="WR4" s="26">
        <f>IF($CH4="P",BY4,(BY4+AX4)/2)</f>
        <v>4.5750000000000002</v>
      </c>
      <c r="WS4" s="26">
        <f>IF($CH4="P",BZ4,(BZ4+AY4)/2)</f>
        <v>5.85</v>
      </c>
      <c r="WT4" s="26">
        <f>IF($CH4="P",CA4,(CA4+AZ4)/2)</f>
        <v>8.5399999999999991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5.85</v>
      </c>
      <c r="XC4" s="11">
        <f>IF(WO4&gt;0,WO4,"")</f>
        <v>7.97</v>
      </c>
      <c r="XD4" s="11">
        <f>IF(SUM(WL4:WO4)-WP4&gt;0,SUM(WL4:WO4)-WP4,"")</f>
        <v>22.335000000000001</v>
      </c>
      <c r="XE4" s="11">
        <f>IF(WS4&gt;0,WS4,"")</f>
        <v>5.85</v>
      </c>
      <c r="XF4" s="11">
        <f>IF(WT4&gt;0,WT4,"")</f>
        <v>8.5399999999999991</v>
      </c>
      <c r="XG4" s="11">
        <f>IF(SUM(WQ4:WT4)-WU4&gt;0,SUM(WQ4:WT4)-WU4,"")</f>
        <v>22.64</v>
      </c>
      <c r="XH4" s="11">
        <f>IF(MAX(XD4,XG4)&gt;0,MAX(XD4,XG4),"")</f>
        <v>22.64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46.32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214</v>
      </c>
      <c r="C5" s="4" t="s">
        <v>215</v>
      </c>
      <c r="D5" s="4" t="s">
        <v>218</v>
      </c>
      <c r="E5" s="9">
        <f>SUM(J5,L5,N5)</f>
        <v>91.88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Excellence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>
        <v>5.45</v>
      </c>
      <c r="R5" s="22">
        <v>6.25</v>
      </c>
      <c r="S5" s="22">
        <v>9.6999999999999993</v>
      </c>
      <c r="T5" s="22">
        <v>11.14</v>
      </c>
      <c r="U5" s="22">
        <v>0</v>
      </c>
      <c r="V5" s="22">
        <v>8.0500000000000007</v>
      </c>
      <c r="W5" s="22">
        <v>9.4</v>
      </c>
      <c r="X5" s="22">
        <v>13.4</v>
      </c>
      <c r="Y5" s="22">
        <v>17.02</v>
      </c>
      <c r="Z5" s="22">
        <v>0</v>
      </c>
      <c r="AA5" s="22"/>
      <c r="AB5" s="22"/>
      <c r="AC5" s="22"/>
      <c r="AD5" s="22"/>
      <c r="AE5" s="22"/>
      <c r="AF5" s="27"/>
      <c r="AG5" s="38">
        <f>IF(S5&gt;0,S5,"")</f>
        <v>9.6999999999999993</v>
      </c>
      <c r="AH5" s="38">
        <f>IF(T5&gt;0,T5,"")</f>
        <v>11.14</v>
      </c>
      <c r="AI5" s="40">
        <f>IF(SUM(Q5:T5)-U5&gt;0,SUM(Q5:T5)-U5,"")</f>
        <v>32.54</v>
      </c>
      <c r="AJ5" s="40">
        <f>IF(X5&gt;0,X5,"")</f>
        <v>13.4</v>
      </c>
      <c r="AK5" s="40">
        <f>IF(Y5&gt;0,Y5,"")</f>
        <v>17.02</v>
      </c>
      <c r="AL5" s="40">
        <f>IF(SUM(V5:Y5)-Z5&gt;0,SUM(V5:Y5)-Z5,"")</f>
        <v>47.870000000000005</v>
      </c>
      <c r="AM5" s="40">
        <f>IF(AI5="","",MAX(AI5,AL5))</f>
        <v>47.870000000000005</v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>
        <f>IF(SUM(AM5,AP5)&gt;0,SUM(AM5,AP5),"")</f>
        <v>47.870000000000005</v>
      </c>
      <c r="AR5" s="26">
        <v>2.7250000000000001</v>
      </c>
      <c r="AS5" s="26">
        <v>3.125</v>
      </c>
      <c r="AT5" s="26">
        <v>4.8499999999999996</v>
      </c>
      <c r="AU5" s="26">
        <v>5.57</v>
      </c>
      <c r="AV5" s="26">
        <v>0</v>
      </c>
      <c r="AW5" s="26">
        <v>4.0250000000000004</v>
      </c>
      <c r="AX5" s="26">
        <v>4.7</v>
      </c>
      <c r="AY5" s="26">
        <v>6.7</v>
      </c>
      <c r="AZ5" s="26">
        <v>8.51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8" t="s">
        <v>53</v>
      </c>
      <c r="BH5" s="39">
        <f>IF(AT5&gt;0,AT5,"")</f>
        <v>4.8499999999999996</v>
      </c>
      <c r="BI5" s="39">
        <f>IF(AU5&gt;0,AU5,"")</f>
        <v>5.57</v>
      </c>
      <c r="BJ5" s="11">
        <f>IF(SUM(AR5:AU5)-AV5&gt;0,SUM(AR5:AU5)-AV5,"")</f>
        <v>16.27</v>
      </c>
      <c r="BK5" s="11">
        <f>IF(AY5&gt;0,AY5,"")</f>
        <v>6.7</v>
      </c>
      <c r="BL5" s="11">
        <f>IF(AZ5&gt;0,AZ5,"")</f>
        <v>8.51</v>
      </c>
      <c r="BM5" s="11">
        <f>IF(SUM(AW5:AZ5)-BA5&gt;0,SUM(AW5:AZ5)-BA5,"")</f>
        <v>23.935000000000002</v>
      </c>
      <c r="BN5" s="11">
        <f>IF(BJ5="","",MAX(BJ5,BM5))</f>
        <v>23.935000000000002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23.935000000000002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1.3625</v>
      </c>
      <c r="WM5" s="26">
        <f>IF($CH5="P",BT5,(BT5+AS5)/2)</f>
        <v>1.5625</v>
      </c>
      <c r="WN5" s="26">
        <f>IF($CH5="P",BU5,(BU5+AT5)/2)</f>
        <v>2.4249999999999998</v>
      </c>
      <c r="WO5" s="26">
        <f>IF($CH5="P",BV5,(BV5+AU5)/2)</f>
        <v>2.7850000000000001</v>
      </c>
      <c r="WP5" s="26">
        <f>IF($CH5="P",BW5,(BW5+AV5)/2)</f>
        <v>0</v>
      </c>
      <c r="WQ5" s="26">
        <f>IF($CH5="P",BX5,(BX5+AW5)/2)</f>
        <v>2.0125000000000002</v>
      </c>
      <c r="WR5" s="26">
        <f>IF($CH5="P",BY5,(BY5+AX5)/2)</f>
        <v>2.35</v>
      </c>
      <c r="WS5" s="26">
        <f>IF($CH5="P",BZ5,(BZ5+AY5)/2)</f>
        <v>3.35</v>
      </c>
      <c r="WT5" s="26">
        <f>IF($CH5="P",CA5,(CA5+AZ5)/2)</f>
        <v>4.2549999999999999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2.4249999999999998</v>
      </c>
      <c r="XC5" s="11">
        <f>IF(WO5&gt;0,WO5,"")</f>
        <v>2.7850000000000001</v>
      </c>
      <c r="XD5" s="11">
        <f>IF(SUM(WL5:WO5)-WP5&gt;0,SUM(WL5:WO5)-WP5,"")</f>
        <v>8.1349999999999998</v>
      </c>
      <c r="XE5" s="11">
        <f>IF(WS5&gt;0,WS5,"")</f>
        <v>3.35</v>
      </c>
      <c r="XF5" s="11">
        <f>IF(WT5&gt;0,WT5,"")</f>
        <v>4.2549999999999999</v>
      </c>
      <c r="XG5" s="11">
        <f>IF(SUM(WQ5:WT5)-WU5&gt;0,SUM(WQ5:WT5)-WU5,"")</f>
        <v>11.967500000000001</v>
      </c>
      <c r="XH5" s="11">
        <f>IF(MAX(XD5,XG5)&gt;0,MAX(XD5,XG5),"")</f>
        <v>11.967500000000001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11.967500000000001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213</v>
      </c>
      <c r="C6" s="4" t="s">
        <v>3</v>
      </c>
      <c r="D6" s="4" t="s">
        <v>217</v>
      </c>
      <c r="E6" s="9">
        <f>SUM(J6,L6,N6)</f>
        <v>91.210000000000008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7.05</v>
      </c>
      <c r="R6" s="22">
        <v>9.1999999999999993</v>
      </c>
      <c r="S6" s="22">
        <v>11.8</v>
      </c>
      <c r="T6" s="22">
        <v>15.92</v>
      </c>
      <c r="U6" s="22">
        <v>0</v>
      </c>
      <c r="V6" s="22">
        <v>6.78</v>
      </c>
      <c r="W6" s="22">
        <v>9.25</v>
      </c>
      <c r="X6" s="22">
        <v>11.8</v>
      </c>
      <c r="Y6" s="22">
        <v>16.36</v>
      </c>
      <c r="Z6" s="22">
        <v>0</v>
      </c>
      <c r="AA6" s="22">
        <v>6.93</v>
      </c>
      <c r="AB6" s="22">
        <v>9.1999999999999993</v>
      </c>
      <c r="AC6" s="22">
        <v>11.8</v>
      </c>
      <c r="AD6" s="22">
        <v>16.899999999999999</v>
      </c>
      <c r="AE6" s="22">
        <v>0</v>
      </c>
      <c r="AF6" s="27"/>
      <c r="AG6" s="38">
        <f>IF(S6&gt;0,S6,"")</f>
        <v>11.8</v>
      </c>
      <c r="AH6" s="38">
        <f>IF(T6&gt;0,T6,"")</f>
        <v>15.92</v>
      </c>
      <c r="AI6" s="40">
        <f>IF(SUM(Q6:T6)-U6&gt;0,SUM(Q6:T6)-U6,"")</f>
        <v>43.97</v>
      </c>
      <c r="AJ6" s="40">
        <f>IF(X6&gt;0,X6,"")</f>
        <v>11.8</v>
      </c>
      <c r="AK6" s="40">
        <f>IF(Y6&gt;0,Y6,"")</f>
        <v>16.36</v>
      </c>
      <c r="AL6" s="40">
        <f>IF(SUM(V6:Y6)-Z6&gt;0,SUM(V6:Y6)-Z6,"")</f>
        <v>44.19</v>
      </c>
      <c r="AM6" s="40">
        <f>IF(AI6="","",MAX(AI6,AL6))</f>
        <v>44.19</v>
      </c>
      <c r="AN6" s="40">
        <f>IF(AC6&gt;0,AC6,"")</f>
        <v>11.8</v>
      </c>
      <c r="AO6" s="40">
        <f>IF(AD6&gt;0,AD6,"")</f>
        <v>16.899999999999999</v>
      </c>
      <c r="AP6" s="40">
        <f>IF(SUM(AA6:AD6)-AE6&gt;0,SUM(AA6:AD6)-AE6,"")</f>
        <v>44.83</v>
      </c>
      <c r="AQ6" s="40">
        <f>IF(SUM(AM6,AP6)&gt;0,SUM(AM6,AP6),"")</f>
        <v>89.02</v>
      </c>
      <c r="AR6" s="26">
        <v>5.48</v>
      </c>
      <c r="AS6" s="26">
        <v>7.05</v>
      </c>
      <c r="AT6" s="26">
        <v>9</v>
      </c>
      <c r="AU6" s="26">
        <v>9.8800000000000008</v>
      </c>
      <c r="AV6" s="26">
        <v>0</v>
      </c>
      <c r="AW6" s="26">
        <v>1.35</v>
      </c>
      <c r="AX6" s="26">
        <v>1.9</v>
      </c>
      <c r="AY6" s="26">
        <v>2.6</v>
      </c>
      <c r="AZ6" s="26">
        <v>3.26</v>
      </c>
      <c r="BA6" s="26">
        <v>0</v>
      </c>
      <c r="BB6" s="26">
        <v>7.2</v>
      </c>
      <c r="BC6" s="26">
        <v>9.1</v>
      </c>
      <c r="BD6" s="26">
        <v>11.8</v>
      </c>
      <c r="BE6" s="26">
        <v>18.28</v>
      </c>
      <c r="BF6" s="26">
        <v>0</v>
      </c>
      <c r="BG6" s="28"/>
      <c r="BH6" s="39">
        <f>IF(AT6&gt;0,AT6,"")</f>
        <v>9</v>
      </c>
      <c r="BI6" s="39">
        <f>IF(AU6&gt;0,AU6,"")</f>
        <v>9.8800000000000008</v>
      </c>
      <c r="BJ6" s="11">
        <f>IF(SUM(AR6:AU6)-AV6&gt;0,SUM(AR6:AU6)-AV6,"")</f>
        <v>31.410000000000004</v>
      </c>
      <c r="BK6" s="11">
        <f>IF(AY6&gt;0,AY6,"")</f>
        <v>2.6</v>
      </c>
      <c r="BL6" s="11">
        <f>IF(AZ6&gt;0,AZ6,"")</f>
        <v>3.26</v>
      </c>
      <c r="BM6" s="11">
        <f>IF(SUM(AW6:AZ6)-BA6&gt;0,SUM(AW6:AZ6)-BA6,"")</f>
        <v>9.11</v>
      </c>
      <c r="BN6" s="11">
        <f>IF(BJ6="","",MAX(BJ6,BM6))</f>
        <v>31.410000000000004</v>
      </c>
      <c r="BO6" s="11">
        <f>IF(BD6&gt;0,BD6,"")</f>
        <v>11.8</v>
      </c>
      <c r="BP6" s="11">
        <f>IF(BE6&gt;0,BE6,"")</f>
        <v>18.28</v>
      </c>
      <c r="BQ6" s="11">
        <f>IF(SUM(BB6:BE6)-BF6&gt;0,SUM(BB6:BE6)-BF6,"")</f>
        <v>46.38</v>
      </c>
      <c r="BR6" s="11">
        <f>IF(SUM(BN6,BQ6)&gt;0,SUM(BN6,BQ6),"")</f>
        <v>77.790000000000006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2.74</v>
      </c>
      <c r="WM6" s="26">
        <f>IF($CH6="P",BT6,(BT6+AS6)/2)</f>
        <v>3.5249999999999999</v>
      </c>
      <c r="WN6" s="26">
        <f>IF($CH6="P",BU6,(BU6+AT6)/2)</f>
        <v>4.5</v>
      </c>
      <c r="WO6" s="26">
        <f>IF($CH6="P",BV6,(BV6+AU6)/2)</f>
        <v>4.9400000000000004</v>
      </c>
      <c r="WP6" s="26">
        <f>IF($CH6="P",BW6,(BW6+AV6)/2)</f>
        <v>0</v>
      </c>
      <c r="WQ6" s="26">
        <f>IF($CH6="P",BX6,(BX6+AW6)/2)</f>
        <v>0.67500000000000004</v>
      </c>
      <c r="WR6" s="26">
        <f>IF($CH6="P",BY6,(BY6+AX6)/2)</f>
        <v>0.95</v>
      </c>
      <c r="WS6" s="26">
        <f>IF($CH6="P",BZ6,(BZ6+AY6)/2)</f>
        <v>1.3</v>
      </c>
      <c r="WT6" s="26">
        <f>IF($CH6="P",CA6,(CA6+AZ6)/2)</f>
        <v>1.63</v>
      </c>
      <c r="WU6" s="26">
        <f>IF($CH6="P",CB6,(CB6+BA6)/2)</f>
        <v>0</v>
      </c>
      <c r="WV6" s="26">
        <f>IF($CH6="P",CC6,(CC6+BB6)/2)</f>
        <v>3.6</v>
      </c>
      <c r="WW6" s="26">
        <f>IF($CH6="P",CD6,(CD6+BC6)/2)</f>
        <v>4.55</v>
      </c>
      <c r="WX6" s="26">
        <f>IF($CH6="P",CE6,(CE6+BD6)/2)</f>
        <v>5.9</v>
      </c>
      <c r="WY6" s="26">
        <f>IF($CH6="P",CF6,(CF6+BE6)/2)</f>
        <v>9.14</v>
      </c>
      <c r="WZ6" s="26">
        <f>IF($CH6="P",CG6,(CG6+BF6)/2)</f>
        <v>0</v>
      </c>
      <c r="XA6" s="28" t="s">
        <v>53</v>
      </c>
      <c r="XB6" s="11">
        <f>IF(WN6&gt;0,WN6,"")</f>
        <v>4.5</v>
      </c>
      <c r="XC6" s="11">
        <f>IF(WO6&gt;0,WO6,"")</f>
        <v>4.9400000000000004</v>
      </c>
      <c r="XD6" s="11">
        <f>IF(SUM(WL6:WO6)-WP6&gt;0,SUM(WL6:WO6)-WP6,"")</f>
        <v>15.705000000000002</v>
      </c>
      <c r="XE6" s="11">
        <f>IF(WS6&gt;0,WS6,"")</f>
        <v>1.3</v>
      </c>
      <c r="XF6" s="11">
        <f>IF(WT6&gt;0,WT6,"")</f>
        <v>1.63</v>
      </c>
      <c r="XG6" s="11">
        <f>IF(SUM(WQ6:WT6)-WU6&gt;0,SUM(WQ6:WT6)-WU6,"")</f>
        <v>4.5549999999999997</v>
      </c>
      <c r="XH6" s="11">
        <f>IF(MAX(XD6,XG6)&gt;0,MAX(XD6,XG6),"")</f>
        <v>15.705000000000002</v>
      </c>
      <c r="XI6" s="11">
        <f>IF(WX6&gt;0,WX6,"")</f>
        <v>5.9</v>
      </c>
      <c r="XJ6" s="11">
        <f>IF(WY6&gt;0,WY6,"")</f>
        <v>9.14</v>
      </c>
      <c r="XK6" s="11">
        <f>IF(SUM(WV6:WY6)-WZ6&gt;0,SUM(WV6:WY6)-WZ6,"")</f>
        <v>23.19</v>
      </c>
      <c r="XL6" s="11">
        <f>IF(SUM(XH6,XK6)&gt;0,SUM(XH6,XK6),"")</f>
        <v>38.895000000000003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212</v>
      </c>
      <c r="C7" s="4" t="s">
        <v>7</v>
      </c>
      <c r="D7" s="4" t="s">
        <v>211</v>
      </c>
      <c r="E7" s="9">
        <f>SUM(J7,L7,N7)</f>
        <v>76.960000000000008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Worlds Team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1.6</v>
      </c>
      <c r="R7" s="22">
        <v>1.8</v>
      </c>
      <c r="S7" s="22">
        <v>2.6</v>
      </c>
      <c r="T7" s="22">
        <v>2.72</v>
      </c>
      <c r="U7" s="22">
        <v>0</v>
      </c>
      <c r="V7" s="22">
        <v>6.65</v>
      </c>
      <c r="W7" s="22">
        <v>8.35</v>
      </c>
      <c r="X7" s="22">
        <v>10.3</v>
      </c>
      <c r="Y7" s="22">
        <v>5.42</v>
      </c>
      <c r="Z7" s="22">
        <v>0</v>
      </c>
      <c r="AA7" s="22">
        <v>7.4</v>
      </c>
      <c r="AB7" s="22">
        <v>9.4</v>
      </c>
      <c r="AC7" s="22">
        <v>11.8</v>
      </c>
      <c r="AD7" s="22">
        <v>17.64</v>
      </c>
      <c r="AE7" s="22">
        <v>0</v>
      </c>
      <c r="AF7" s="27"/>
      <c r="AG7" s="38">
        <f>IF(S7&gt;0,S7,"")</f>
        <v>2.6</v>
      </c>
      <c r="AH7" s="38">
        <f>IF(T7&gt;0,T7,"")</f>
        <v>2.72</v>
      </c>
      <c r="AI7" s="40">
        <f>IF(SUM(Q7:T7)-U7&gt;0,SUM(Q7:T7)-U7,"")</f>
        <v>8.7200000000000006</v>
      </c>
      <c r="AJ7" s="40">
        <f>IF(X7&gt;0,X7,"")</f>
        <v>10.3</v>
      </c>
      <c r="AK7" s="40">
        <f>IF(Y7&gt;0,Y7,"")</f>
        <v>5.42</v>
      </c>
      <c r="AL7" s="40">
        <f>IF(SUM(V7:Y7)-Z7&gt;0,SUM(V7:Y7)-Z7,"")</f>
        <v>30.72</v>
      </c>
      <c r="AM7" s="40">
        <f>IF(AI7="","",MAX(AI7,AL7))</f>
        <v>30.72</v>
      </c>
      <c r="AN7" s="40">
        <f>IF(AC7&gt;0,AC7,"")</f>
        <v>11.8</v>
      </c>
      <c r="AO7" s="40">
        <f>IF(AD7&gt;0,AD7,"")</f>
        <v>17.64</v>
      </c>
      <c r="AP7" s="40">
        <f>IF(SUM(AA7:AD7)-AE7&gt;0,SUM(AA7:AD7)-AE7,"")</f>
        <v>46.24</v>
      </c>
      <c r="AQ7" s="40">
        <f>IF(SUM(AM7,AP7)&gt;0,SUM(AM7,AP7),"")</f>
        <v>76.960000000000008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261</v>
      </c>
      <c r="C8" s="4" t="s">
        <v>215</v>
      </c>
      <c r="D8" s="4" t="s">
        <v>260</v>
      </c>
      <c r="E8" s="9">
        <f>SUM(J8,L8,N8)</f>
        <v>48.08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Merit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48.08</v>
      </c>
      <c r="O8" s="11" t="str">
        <f>IF(N8="","",IF(N8=CT8,"("&amp;CT$2&amp;")",IF(N8=CU8,"("&amp;CU$2&amp;")")))</f>
        <v>(Final)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GER (Sept 21)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48.07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48.08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>
        <v>7.8</v>
      </c>
      <c r="EE8" s="18">
        <v>9.25</v>
      </c>
      <c r="EF8" s="18">
        <v>13.6</v>
      </c>
      <c r="EG8" s="18">
        <v>17.420000000000002</v>
      </c>
      <c r="EH8" s="18">
        <v>0</v>
      </c>
      <c r="EI8" s="18">
        <v>1.45</v>
      </c>
      <c r="EJ8" s="18">
        <v>1.85</v>
      </c>
      <c r="EK8" s="18">
        <v>3.5</v>
      </c>
      <c r="EL8" s="18">
        <v>3.24</v>
      </c>
      <c r="EM8" s="18">
        <v>0</v>
      </c>
      <c r="EN8" s="18"/>
      <c r="EO8" s="18"/>
      <c r="EP8" s="18"/>
      <c r="EQ8" s="18"/>
      <c r="ER8" s="18"/>
      <c r="ES8" s="18">
        <v>7.7</v>
      </c>
      <c r="ET8" s="18">
        <v>9.1999999999999993</v>
      </c>
      <c r="EU8" s="18">
        <v>13.6</v>
      </c>
      <c r="EV8" s="18">
        <v>17.579999999999998</v>
      </c>
      <c r="EW8" s="18">
        <v>0</v>
      </c>
      <c r="EX8" s="11">
        <f>IF(EF8&gt;0,EF8,"")</f>
        <v>13.6</v>
      </c>
      <c r="EY8" s="11">
        <f>IF(EG8&gt;0,EG8,"")</f>
        <v>17.420000000000002</v>
      </c>
      <c r="EZ8" s="11">
        <f>IF(SUM(ED8:EG8)-EH8&gt;0,SUM(ED8:EG8)-EH8,"")</f>
        <v>48.07</v>
      </c>
      <c r="FA8" s="11">
        <f>IF(EK8&gt;0,EK8,"")</f>
        <v>3.5</v>
      </c>
      <c r="FB8" s="11">
        <f>IF(EL8&gt;0,EL8,"")</f>
        <v>3.24</v>
      </c>
      <c r="FC8" s="11">
        <f>IF(SUM(EI8:EL8)-EM8&gt;0,SUM(EI8:EL8)-EM8,"")</f>
        <v>10.039999999999999</v>
      </c>
      <c r="FD8" s="11">
        <f>IF(MAX(EZ8,FC8)&gt;0,MAX(EZ8,FC8),"")</f>
        <v>48.07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13.6</v>
      </c>
      <c r="FI8" s="11">
        <f>IF(EV8&gt;0,EV8,"")</f>
        <v>17.579999999999998</v>
      </c>
      <c r="FJ8" s="11">
        <f>IF(SUM(ES8:EV8)-EW8&gt;0,SUM(ES8:EV8)-EW8,"")</f>
        <v>48.08</v>
      </c>
      <c r="FK8" s="11">
        <f>IF(SUM(FD8,FG8,FJ8)&gt;0,SUM(FD8,FG8,FJ8),"")</f>
        <v>96.15</v>
      </c>
      <c r="FL8" s="17">
        <v>2.15</v>
      </c>
      <c r="FM8" s="17">
        <v>2.75</v>
      </c>
      <c r="FN8" s="17">
        <v>4.5</v>
      </c>
      <c r="FO8" s="17">
        <v>5.74</v>
      </c>
      <c r="FP8" s="17">
        <v>0</v>
      </c>
      <c r="FQ8" s="17">
        <v>2.2000000000000002</v>
      </c>
      <c r="FR8" s="17">
        <v>2.85</v>
      </c>
      <c r="FS8" s="17">
        <v>4.5</v>
      </c>
      <c r="FT8" s="17">
        <v>4.0199999999999996</v>
      </c>
      <c r="FU8" s="17">
        <v>0</v>
      </c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>
        <f>IF(FN8&gt;0,FN8,"")</f>
        <v>4.5</v>
      </c>
      <c r="GG8" s="40">
        <f>IF(FO8&gt;0,FO8,"")</f>
        <v>5.74</v>
      </c>
      <c r="GH8" s="40">
        <f>IF(SUM(FL8:FO8)-FP8&gt;0,SUM(FL8:FO8)-FP8,"")</f>
        <v>15.14</v>
      </c>
      <c r="GI8" s="40">
        <f>IF(FS8&gt;0,FS8,"")</f>
        <v>4.5</v>
      </c>
      <c r="GJ8" s="40">
        <f>IF(FT8&gt;0,FT8,"")</f>
        <v>4.0199999999999996</v>
      </c>
      <c r="GK8" s="40">
        <f>IF(SUM(FQ8:FT8)-FU8&gt;0,SUM(FQ8:FT8)-FU8,"")</f>
        <v>13.57</v>
      </c>
      <c r="GL8" s="40">
        <f>IF(MAX(GH8,GK8)&gt;0,MAX(GH8,GK8),"")</f>
        <v>15.14</v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>
        <f>IF(SUM(GL8,GO8,GR8)&gt;0,SUM(GL8,GO8,GR8),"")</f>
        <v>15.14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224</v>
      </c>
      <c r="C9" s="4" t="s">
        <v>166</v>
      </c>
      <c r="D9" s="4" t="s">
        <v>143</v>
      </c>
      <c r="E9" s="9">
        <f>SUM(J9,L9,N9)</f>
        <v>46.94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>P</v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Merit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46.94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2025 World Cup ITA (April 6)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46.94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44.769999999999996</v>
      </c>
      <c r="CV9" s="17">
        <v>7.85</v>
      </c>
      <c r="CW9" s="17">
        <v>9</v>
      </c>
      <c r="CX9" s="17">
        <v>11.8</v>
      </c>
      <c r="CY9" s="17">
        <v>18.34</v>
      </c>
      <c r="CZ9" s="17">
        <v>0.4</v>
      </c>
      <c r="DA9" s="17">
        <v>8</v>
      </c>
      <c r="DB9" s="17">
        <v>8.9</v>
      </c>
      <c r="DC9" s="17">
        <v>11.8</v>
      </c>
      <c r="DD9" s="17">
        <v>18.239999999999998</v>
      </c>
      <c r="DE9" s="17">
        <v>0</v>
      </c>
      <c r="DF9" s="17"/>
      <c r="DG9" s="17"/>
      <c r="DH9" s="17"/>
      <c r="DI9" s="17"/>
      <c r="DJ9" s="17"/>
      <c r="DK9" s="17">
        <v>7.7</v>
      </c>
      <c r="DL9" s="17">
        <v>8.9499999999999993</v>
      </c>
      <c r="DM9" s="17">
        <v>11.8</v>
      </c>
      <c r="DN9" s="17">
        <v>16.32</v>
      </c>
      <c r="DO9" s="17">
        <v>0</v>
      </c>
      <c r="DP9" s="40">
        <f>IF(CX9&gt;0,CX9,"")</f>
        <v>11.8</v>
      </c>
      <c r="DQ9" s="40">
        <f>IF(CY9&gt;0,CY9,"")</f>
        <v>18.34</v>
      </c>
      <c r="DR9" s="40">
        <f>IF(SUM(CV9:CY9)-CZ9&gt;0,SUM(CV9:CY9)-CZ9,"")</f>
        <v>46.59</v>
      </c>
      <c r="DS9" s="40">
        <f>IF(DC9&gt;0,DC9,"")</f>
        <v>11.8</v>
      </c>
      <c r="DT9" s="40">
        <f>IF(DD9&gt;0,DD9,"")</f>
        <v>18.239999999999998</v>
      </c>
      <c r="DU9" s="40">
        <f>IF(SUM(DA9:DD9)-DE9&gt;0,SUM(DA9:DD9)-DE9,"")</f>
        <v>46.94</v>
      </c>
      <c r="DV9" s="40">
        <f>IF(MAX(DR9,DU9)&gt;0,MAX(DR9,DU9),"")</f>
        <v>46.94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11.8</v>
      </c>
      <c r="EA9" s="40">
        <f>IF(DN9&gt;0,DN9,"")</f>
        <v>16.32</v>
      </c>
      <c r="EB9" s="40">
        <f>IF(SUM(DK9:DN9)-DO9&gt;0,SUM(DK9:DN9)-DO9,"")</f>
        <v>44.769999999999996</v>
      </c>
      <c r="EC9" s="40">
        <f>IF(SUM(DV9,DY9,EB9)&gt;0,SUM(DV9,DY9,EB9),"")</f>
        <v>91.71</v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263</v>
      </c>
      <c r="C10" s="4" t="s">
        <v>262</v>
      </c>
      <c r="D10" s="4" t="s">
        <v>124</v>
      </c>
      <c r="E10" s="9">
        <f>SUM(J10,L10,N10)</f>
        <v>44.150000000000006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>P</v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>P</v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>National Team</v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44.150000000000006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World Cup GER (Sept 21)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44.150000000000006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>
        <v>7.1</v>
      </c>
      <c r="EE10" s="18">
        <v>9.25</v>
      </c>
      <c r="EF10" s="18">
        <v>12.6</v>
      </c>
      <c r="EG10" s="18">
        <v>15.2</v>
      </c>
      <c r="EH10" s="18">
        <v>0</v>
      </c>
      <c r="EI10" s="18">
        <v>7.5</v>
      </c>
      <c r="EJ10" s="18">
        <v>9.1999999999999993</v>
      </c>
      <c r="EK10" s="18">
        <v>12.6</v>
      </c>
      <c r="EL10" s="18">
        <v>14.56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12.6</v>
      </c>
      <c r="EY10" s="11">
        <f>IF(EG10&gt;0,EG10,"")</f>
        <v>15.2</v>
      </c>
      <c r="EZ10" s="11">
        <f>IF(SUM(ED10:EG10)-EH10&gt;0,SUM(ED10:EG10)-EH10,"")</f>
        <v>44.150000000000006</v>
      </c>
      <c r="FA10" s="11">
        <f>IF(EK10&gt;0,EK10,"")</f>
        <v>12.6</v>
      </c>
      <c r="FB10" s="11">
        <f>IF(EL10&gt;0,EL10,"")</f>
        <v>14.56</v>
      </c>
      <c r="FC10" s="11">
        <f>IF(SUM(EI10:EL10)-EM10&gt;0,SUM(EI10:EL10)-EM10,"")</f>
        <v>43.86</v>
      </c>
      <c r="FD10" s="11">
        <f>IF(MAX(EZ10,FC10)&gt;0,MAX(EZ10,FC10),"")</f>
        <v>44.150000000000006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IF(SUM(FD10,FG10,FJ10)&gt;0,SUM(FD10,FG10,FJ10),"")</f>
        <v>44.150000000000006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216</v>
      </c>
      <c r="C11" s="4" t="s">
        <v>3</v>
      </c>
      <c r="D11" s="4" t="s">
        <v>210</v>
      </c>
      <c r="E11" s="9">
        <f>SUM(J11,L11,N11)</f>
        <v>27.259999999999998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/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/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17.27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9.99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3.03</v>
      </c>
      <c r="R11" s="22">
        <v>3.6</v>
      </c>
      <c r="S11" s="22">
        <v>5.8</v>
      </c>
      <c r="T11" s="22">
        <v>4.84</v>
      </c>
      <c r="U11" s="22">
        <v>0</v>
      </c>
      <c r="V11" s="22">
        <v>1.45</v>
      </c>
      <c r="W11" s="22">
        <v>1.8</v>
      </c>
      <c r="X11" s="22">
        <v>3</v>
      </c>
      <c r="Y11" s="22">
        <v>3.74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5.8</v>
      </c>
      <c r="AH11" s="38">
        <f>IF(T11&gt;0,T11,"")</f>
        <v>4.84</v>
      </c>
      <c r="AI11" s="40">
        <f>IF(SUM(Q11:T11)-U11&gt;0,SUM(Q11:T11)-U11,"")</f>
        <v>17.27</v>
      </c>
      <c r="AJ11" s="40">
        <f>IF(X11&gt;0,X11,"")</f>
        <v>3</v>
      </c>
      <c r="AK11" s="40">
        <f>IF(Y11&gt;0,Y11,"")</f>
        <v>3.74</v>
      </c>
      <c r="AL11" s="40">
        <f>IF(SUM(V11:Y11)-Z11&gt;0,SUM(V11:Y11)-Z11,"")</f>
        <v>9.99</v>
      </c>
      <c r="AM11" s="40">
        <f>IF(AI11="","",MAX(AI11,AL11))</f>
        <v>17.27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17.27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11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10.4</v>
      </c>
      <c r="HN14" s="5"/>
      <c r="HO14" s="5"/>
      <c r="HX14" s="2"/>
      <c r="HY14" s="2"/>
      <c r="IA14" s="42">
        <v>10.4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11.4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11.2</v>
      </c>
      <c r="HN15" s="5"/>
      <c r="HO15" s="5"/>
      <c r="HX15" s="2"/>
      <c r="HY15" s="2"/>
      <c r="IA15" s="43">
        <v>11.2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12.4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13.6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43.7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44</v>
      </c>
      <c r="HN18" s="5"/>
      <c r="HO18" s="5"/>
      <c r="HX18" s="2"/>
      <c r="HY18" s="2"/>
      <c r="IA18" s="46">
        <v>44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44.7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45.3</v>
      </c>
      <c r="HN19" s="5"/>
      <c r="HO19" s="5"/>
      <c r="HX19" s="2"/>
      <c r="HY19" s="2"/>
      <c r="IA19" s="47">
        <v>45.3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45.6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46</v>
      </c>
      <c r="HN20" s="5"/>
      <c r="HO20" s="5"/>
      <c r="HX20" s="2"/>
      <c r="HY20" s="2"/>
      <c r="HZ20" s="37"/>
      <c r="IA20" s="48">
        <v>46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46.7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46.6</v>
      </c>
      <c r="HN21" s="5"/>
      <c r="HO21" s="5"/>
      <c r="HX21" s="41"/>
      <c r="HY21" s="2"/>
      <c r="IA21" s="49">
        <v>46.6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300" priority="157" operator="containsText" text="No DD">
      <formula>NOT(ISERROR(SEARCH("No DD",H1)))</formula>
    </cfRule>
    <cfRule type="containsText" dxfId="299" priority="158" operator="containsText" text="Merit">
      <formula>NOT(ISERROR(SEARCH("Merit",H1)))</formula>
    </cfRule>
    <cfRule type="containsText" dxfId="298" priority="159" operator="containsText" text="Excellence">
      <formula>NOT(ISERROR(SEARCH("Excellence",H1)))</formula>
    </cfRule>
    <cfRule type="containsText" dxfId="297" priority="160" operator="containsText" text="Worlds Team">
      <formula>NOT(ISERROR(SEARCH("Worlds Team",H1)))</formula>
    </cfRule>
    <cfRule type="containsText" dxfId="296" priority="161" operator="containsText" text="National Team">
      <formula>NOT(ISERROR(SEARCH("National Team",H1)))</formula>
    </cfRule>
  </conditionalFormatting>
  <conditionalFormatting sqref="A4:A1048576">
    <cfRule type="expression" dxfId="295" priority="155">
      <formula>AND(G4&lt;&gt;"",F4="")</formula>
    </cfRule>
    <cfRule type="expression" dxfId="294" priority="156">
      <formula>IF(A4&gt;4,1,0)</formula>
    </cfRule>
  </conditionalFormatting>
  <conditionalFormatting sqref="Q4:AQ11">
    <cfRule type="expression" dxfId="293" priority="154" stopIfTrue="1">
      <formula>IF($AF4&lt;&gt;"",1,0)</formula>
    </cfRule>
  </conditionalFormatting>
  <conditionalFormatting sqref="AR4:BR11">
    <cfRule type="expression" dxfId="292" priority="148" stopIfTrue="1">
      <formula>IF($BG4&lt;&gt;"",1,0)</formula>
    </cfRule>
  </conditionalFormatting>
  <conditionalFormatting sqref="BS4:CS11">
    <cfRule type="expression" dxfId="291" priority="152" stopIfTrue="1">
      <formula>IF($CH4&lt;&gt;"",1,0)</formula>
    </cfRule>
  </conditionalFormatting>
  <conditionalFormatting sqref="BO22:BO1048576 BH1:BH1048576 BK1:BK1048576 BO1:BO20">
    <cfRule type="cellIs" dxfId="290" priority="149" operator="between">
      <formula>$BR$17</formula>
      <formula>1000</formula>
    </cfRule>
    <cfRule type="cellIs" dxfId="289" priority="150" operator="between">
      <formula>$BR$16</formula>
      <formula>$BR$17</formula>
    </cfRule>
    <cfRule type="cellIs" dxfId="288" priority="151" operator="between">
      <formula>$BR$15</formula>
      <formula>$BR$16</formula>
    </cfRule>
    <cfRule type="cellIs" dxfId="287" priority="153" operator="between">
      <formula>$BR$14</formula>
      <formula>$BR$15</formula>
    </cfRule>
  </conditionalFormatting>
  <conditionalFormatting sqref="CP22:CP1048576 CI1:CI1048576 CL1:CL1048576 CP1:CP20">
    <cfRule type="cellIs" dxfId="286" priority="144" operator="between">
      <formula>$CS$17</formula>
      <formula>1000</formula>
    </cfRule>
    <cfRule type="cellIs" dxfId="285" priority="145" operator="between">
      <formula>$CS$16</formula>
      <formula>$CS$17</formula>
    </cfRule>
    <cfRule type="cellIs" dxfId="284" priority="146" operator="between">
      <formula>$CS$15</formula>
      <formula>$CS$16</formula>
    </cfRule>
    <cfRule type="cellIs" dxfId="283" priority="147" operator="between">
      <formula>$CS$14</formula>
      <formula>$CS$15</formula>
    </cfRule>
  </conditionalFormatting>
  <conditionalFormatting sqref="DZ22:DZ1048576 DP1:DP1048576 DS1:DS1048576 DW1:DW1048576 DZ1:DZ20">
    <cfRule type="cellIs" dxfId="282" priority="143" operator="between">
      <formula>$EC$14</formula>
      <formula>$EC$15</formula>
    </cfRule>
  </conditionalFormatting>
  <conditionalFormatting sqref="AO21 AG1:AG1048576 AJ1:AJ1048576 AN1:AN1048576">
    <cfRule type="cellIs" dxfId="281" priority="128" operator="between">
      <formula>$AQ$17</formula>
      <formula>1000</formula>
    </cfRule>
    <cfRule type="cellIs" dxfId="280" priority="129" operator="between">
      <formula>$AQ$16</formula>
      <formula>$AQ$17</formula>
    </cfRule>
    <cfRule type="cellIs" dxfId="279" priority="130" operator="between">
      <formula>$AQ$15</formula>
      <formula>$AQ$16</formula>
    </cfRule>
    <cfRule type="cellIs" dxfId="278" priority="131" operator="between">
      <formula>$AQ$14</formula>
      <formula>$AQ$15</formula>
    </cfRule>
  </conditionalFormatting>
  <conditionalFormatting sqref="BO21">
    <cfRule type="cellIs" dxfId="277" priority="124" operator="between">
      <formula>$AQ$17</formula>
      <formula>1000</formula>
    </cfRule>
    <cfRule type="cellIs" dxfId="276" priority="125" operator="between">
      <formula>$AQ$16</formula>
      <formula>$AQ$17</formula>
    </cfRule>
    <cfRule type="cellIs" dxfId="275" priority="126" operator="between">
      <formula>$AQ$15</formula>
      <formula>$AQ$16</formula>
    </cfRule>
    <cfRule type="cellIs" dxfId="274" priority="127" operator="between">
      <formula>$AQ$14</formula>
      <formula>$AQ$15</formula>
    </cfRule>
  </conditionalFormatting>
  <conditionalFormatting sqref="CP21">
    <cfRule type="cellIs" dxfId="273" priority="120" operator="between">
      <formula>$AQ$17</formula>
      <formula>1000</formula>
    </cfRule>
    <cfRule type="cellIs" dxfId="272" priority="121" operator="between">
      <formula>$AQ$16</formula>
      <formula>$AQ$17</formula>
    </cfRule>
    <cfRule type="cellIs" dxfId="271" priority="122" operator="between">
      <formula>$AQ$15</formula>
      <formula>$AQ$16</formula>
    </cfRule>
    <cfRule type="cellIs" dxfId="270" priority="123" operator="between">
      <formula>$AQ$14</formula>
      <formula>$AQ$15</formula>
    </cfRule>
  </conditionalFormatting>
  <conditionalFormatting sqref="DZ21">
    <cfRule type="cellIs" dxfId="269" priority="116" operator="between">
      <formula>$AQ$17</formula>
      <formula>1000</formula>
    </cfRule>
    <cfRule type="cellIs" dxfId="268" priority="117" operator="between">
      <formula>$AQ$16</formula>
      <formula>$AQ$17</formula>
    </cfRule>
    <cfRule type="cellIs" dxfId="267" priority="118" operator="between">
      <formula>$AQ$15</formula>
      <formula>$AQ$16</formula>
    </cfRule>
    <cfRule type="cellIs" dxfId="266" priority="119" operator="between">
      <formula>$AQ$14</formula>
      <formula>$AQ$15</formula>
    </cfRule>
  </conditionalFormatting>
  <conditionalFormatting sqref="FH21">
    <cfRule type="cellIs" dxfId="265" priority="112" operator="between">
      <formula>$AQ$17</formula>
      <formula>1000</formula>
    </cfRule>
    <cfRule type="cellIs" dxfId="264" priority="113" operator="between">
      <formula>$AQ$16</formula>
      <formula>$AQ$17</formula>
    </cfRule>
    <cfRule type="cellIs" dxfId="263" priority="114" operator="between">
      <formula>$AQ$15</formula>
      <formula>$AQ$16</formula>
    </cfRule>
    <cfRule type="cellIs" dxfId="262" priority="115" operator="between">
      <formula>$AQ$14</formula>
      <formula>$AQ$15</formula>
    </cfRule>
  </conditionalFormatting>
  <conditionalFormatting sqref="HX21">
    <cfRule type="cellIs" dxfId="261" priority="108" operator="between">
      <formula>$AQ$17</formula>
      <formula>1000</formula>
    </cfRule>
    <cfRule type="cellIs" dxfId="260" priority="109" operator="between">
      <formula>$AQ$16</formula>
      <formula>$AQ$17</formula>
    </cfRule>
    <cfRule type="cellIs" dxfId="259" priority="110" operator="between">
      <formula>$AQ$15</formula>
      <formula>$AQ$16</formula>
    </cfRule>
    <cfRule type="cellIs" dxfId="258" priority="111" operator="between">
      <formula>$AQ$14</formula>
      <formula>$AQ$15</formula>
    </cfRule>
  </conditionalFormatting>
  <conditionalFormatting sqref="GP21">
    <cfRule type="cellIs" dxfId="257" priority="100" operator="between">
      <formula>$AQ$17</formula>
      <formula>1000</formula>
    </cfRule>
    <cfRule type="cellIs" dxfId="256" priority="101" operator="between">
      <formula>$AQ$16</formula>
      <formula>$AQ$17</formula>
    </cfRule>
    <cfRule type="cellIs" dxfId="255" priority="102" operator="between">
      <formula>$AQ$15</formula>
      <formula>$AQ$16</formula>
    </cfRule>
    <cfRule type="cellIs" dxfId="254" priority="103" operator="between">
      <formula>$AQ$14</formula>
      <formula>$AQ$15</formula>
    </cfRule>
  </conditionalFormatting>
  <conditionalFormatting sqref="K1:K1048576 M1:M1048576">
    <cfRule type="expression" dxfId="253" priority="97" stopIfTrue="1">
      <formula>IF(K1=$BS$1,1,0)</formula>
    </cfRule>
    <cfRule type="expression" dxfId="252" priority="98">
      <formula>IF(K1=$AR$1,1,0)</formula>
    </cfRule>
    <cfRule type="expression" dxfId="251" priority="99">
      <formula>IF(K1=$Q$1,1,0)</formula>
    </cfRule>
  </conditionalFormatting>
  <conditionalFormatting sqref="CN1:CN1048576 AL1:AL1048576">
    <cfRule type="cellIs" dxfId="250" priority="137349" operator="between">
      <formula>AQ$21</formula>
      <formula>1000</formula>
    </cfRule>
    <cfRule type="cellIs" dxfId="249" priority="137350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248" priority="137361" operator="between">
      <formula>EC$21</formula>
      <formula>1000</formula>
    </cfRule>
    <cfRule type="cellIs" dxfId="247" priority="137362" operator="between">
      <formula>EC$20</formula>
      <formula>EC$21</formula>
    </cfRule>
  </conditionalFormatting>
  <conditionalFormatting sqref="AI1:AI1048576 AL1:AL1048576 AP1:AP1048576">
    <cfRule type="cellIs" dxfId="246" priority="137445" operator="between">
      <formula>$AQ$21</formula>
      <formula>1000</formula>
    </cfRule>
    <cfRule type="cellIs" dxfId="245" priority="137446" operator="between">
      <formula>$AQ$20</formula>
      <formula>$AQ$21</formula>
    </cfRule>
    <cfRule type="cellIs" dxfId="244" priority="137447" operator="between">
      <formula>$AQ$19</formula>
      <formula>$AQ$20</formula>
    </cfRule>
    <cfRule type="cellIs" dxfId="243" priority="137448" operator="between">
      <formula>$AQ$18</formula>
      <formula>$AQ$19</formula>
    </cfRule>
  </conditionalFormatting>
  <conditionalFormatting sqref="BJ1:BJ1048576 BM1:BM1048576 BQ1:BQ1048576">
    <cfRule type="cellIs" dxfId="242" priority="137481" operator="between">
      <formula>$BR$21</formula>
      <formula>1000</formula>
    </cfRule>
    <cfRule type="cellIs" dxfId="241" priority="137482" operator="between">
      <formula>$BR$20</formula>
      <formula>$BR$21</formula>
    </cfRule>
    <cfRule type="cellIs" dxfId="240" priority="137483" operator="between">
      <formula>$BR$19</formula>
      <formula>$BR$20</formula>
    </cfRule>
    <cfRule type="cellIs" dxfId="239" priority="137484" operator="between">
      <formula>$BR$18</formula>
      <formula>$BR$19</formula>
    </cfRule>
  </conditionalFormatting>
  <conditionalFormatting sqref="CK1:CK1048576 CN1:CN1048576 CR1:CR1048576">
    <cfRule type="cellIs" dxfId="238" priority="137517" operator="between">
      <formula>$CS$21</formula>
      <formula>1000</formula>
    </cfRule>
    <cfRule type="cellIs" dxfId="237" priority="137518" operator="between">
      <formula>$CS$20</formula>
      <formula>$CS$21</formula>
    </cfRule>
    <cfRule type="cellIs" dxfId="236" priority="137519" operator="between">
      <formula>$CS$19</formula>
      <formula>$CS$20</formula>
    </cfRule>
    <cfRule type="cellIs" dxfId="235" priority="137520" operator="between">
      <formula>$CS$18</formula>
      <formula>$CS$19</formula>
    </cfRule>
  </conditionalFormatting>
  <conditionalFormatting sqref="MT1:MT1048576 MW1:MW1048576 NA1:NA1048576 ND1:ND1048576">
    <cfRule type="cellIs" dxfId="234" priority="137553" stopIfTrue="1" operator="between">
      <formula>$NG$15</formula>
      <formula>1000</formula>
    </cfRule>
    <cfRule type="cellIs" dxfId="233" priority="137554" operator="between">
      <formula>$NG$14</formula>
      <formula>$NG$15</formula>
    </cfRule>
  </conditionalFormatting>
  <conditionalFormatting sqref="DR1:DR1048576 DU1:DU1048576 DY1:DY1048576 EB1:EB1048576">
    <cfRule type="cellIs" dxfId="232" priority="137601" operator="between">
      <formula>$EC$21</formula>
      <formula>1000</formula>
    </cfRule>
    <cfRule type="cellIs" dxfId="231" priority="137602" operator="between">
      <formula>$EC$20</formula>
      <formula>$EC$21</formula>
    </cfRule>
    <cfRule type="cellIs" dxfId="230" priority="137603" operator="between">
      <formula>$EC$19</formula>
      <formula>$EC$20</formula>
    </cfRule>
    <cfRule type="cellIs" dxfId="229" priority="137604" operator="between">
      <formula>$EC$18</formula>
      <formula>$EC$19</formula>
    </cfRule>
  </conditionalFormatting>
  <conditionalFormatting sqref="EZ1:EZ1048576 FC1:FC1048576 FG1:FG1048576 FJ1:FJ1048576">
    <cfRule type="cellIs" dxfId="228" priority="137649" operator="between">
      <formula>$FK$21</formula>
      <formula>1000</formula>
    </cfRule>
    <cfRule type="cellIs" dxfId="227" priority="137650" operator="between">
      <formula>$FK$20</formula>
      <formula>$FK$21</formula>
    </cfRule>
    <cfRule type="cellIs" dxfId="226" priority="137651" operator="between">
      <formula>$FK$19</formula>
      <formula>$FK$20</formula>
    </cfRule>
    <cfRule type="cellIs" dxfId="225" priority="137652" operator="between">
      <formula>$FK$18</formula>
      <formula>$FK$19</formula>
    </cfRule>
  </conditionalFormatting>
  <conditionalFormatting sqref="GH1:GH1048576 GK1:GK1048576 GO1:GO1048576 GR1:GR1048576">
    <cfRule type="cellIs" dxfId="224" priority="137697" operator="between">
      <formula>$GS$21</formula>
      <formula>1000</formula>
    </cfRule>
    <cfRule type="cellIs" dxfId="223" priority="137698" operator="between">
      <formula>$GS$20</formula>
      <formula>$GS$21</formula>
    </cfRule>
    <cfRule type="cellIs" dxfId="222" priority="137699" operator="between">
      <formula>$GS$19</formula>
      <formula>$GS$20</formula>
    </cfRule>
    <cfRule type="cellIs" dxfId="221" priority="137700" operator="between">
      <formula>$GS$18</formula>
      <formula>$GS$19</formula>
    </cfRule>
  </conditionalFormatting>
  <conditionalFormatting sqref="HP1:HP1048576 HS1:HS1048576 HW1:HW1048576 HZ1:HZ1048576">
    <cfRule type="cellIs" dxfId="220" priority="137745" operator="between">
      <formula>$IA$21</formula>
      <formula>1000</formula>
    </cfRule>
    <cfRule type="cellIs" dxfId="219" priority="137746" operator="between">
      <formula>$IA$20</formula>
      <formula>$IA$21</formula>
    </cfRule>
    <cfRule type="cellIs" dxfId="218" priority="137747" operator="between">
      <formula>$IA$19</formula>
      <formula>$IA$20</formula>
    </cfRule>
    <cfRule type="cellIs" dxfId="217" priority="137748" operator="between">
      <formula>$IA$18</formula>
      <formula>$IA$19</formula>
    </cfRule>
  </conditionalFormatting>
  <conditionalFormatting sqref="IV1:IV1048576 IY1:IY1048576 JC1:JC1048576 JF1:JF1048576">
    <cfRule type="cellIs" dxfId="216" priority="137795" stopIfTrue="1" operator="between">
      <formula>$JI$15</formula>
      <formula>1000</formula>
    </cfRule>
    <cfRule type="cellIs" dxfId="215" priority="137796" operator="between">
      <formula>$JI$14</formula>
      <formula>$JI$15</formula>
    </cfRule>
  </conditionalFormatting>
  <conditionalFormatting sqref="IX1:IX1048576 JA1:JA1048576 JE1:JE1048576 JH1:JH1048576">
    <cfRule type="cellIs" dxfId="214" priority="137841" operator="between">
      <formula>$JI$21</formula>
      <formula>1000</formula>
    </cfRule>
    <cfRule type="cellIs" dxfId="213" priority="137842" operator="between">
      <formula>$JI$20</formula>
      <formula>$JI$21</formula>
    </cfRule>
    <cfRule type="cellIs" dxfId="212" priority="137843" operator="between">
      <formula>$JI$19</formula>
      <formula>$JI$20</formula>
    </cfRule>
    <cfRule type="cellIs" dxfId="211" priority="137844" operator="between">
      <formula>$JI$18</formula>
      <formula>$JI$19</formula>
    </cfRule>
  </conditionalFormatting>
  <conditionalFormatting sqref="KD1:KD1048576 KG1:KG1048576 KK1:KK1048576 KN1:KN1048576">
    <cfRule type="cellIs" dxfId="210" priority="137891" stopIfTrue="1" operator="between">
      <formula>$KQ$15</formula>
      <formula>1000</formula>
    </cfRule>
    <cfRule type="cellIs" dxfId="209" priority="137892" operator="between">
      <formula>$KQ$14</formula>
      <formula>$KQ$15</formula>
    </cfRule>
  </conditionalFormatting>
  <conditionalFormatting sqref="KF1:KF1048576 KI1:KI1048576 KM1:KM1048576 KP1:KP1048576">
    <cfRule type="cellIs" dxfId="208" priority="137937" operator="between">
      <formula>$KQ$21</formula>
      <formula>1000</formula>
    </cfRule>
    <cfRule type="cellIs" dxfId="207" priority="137938" operator="between">
      <formula>$KQ$20</formula>
      <formula>$KQ$21</formula>
    </cfRule>
    <cfRule type="cellIs" dxfId="206" priority="137939" operator="between">
      <formula>$KQ$19</formula>
      <formula>$KQ$20</formula>
    </cfRule>
    <cfRule type="cellIs" dxfId="205" priority="137940" operator="between">
      <formula>$KQ$18</formula>
      <formula>$KQ$19</formula>
    </cfRule>
  </conditionalFormatting>
  <conditionalFormatting sqref="LL1:LL1048576 LO1:LO1048576 LS1:LS1048576 LV1:LV1048576">
    <cfRule type="cellIs" dxfId="204" priority="137987" stopIfTrue="1" operator="between">
      <formula>$LY$15</formula>
      <formula>1000</formula>
    </cfRule>
    <cfRule type="cellIs" dxfId="203" priority="137988" operator="between">
      <formula>$LY$14</formula>
      <formula>$LY$15</formula>
    </cfRule>
  </conditionalFormatting>
  <conditionalFormatting sqref="LN1:LN1048576 LQ1:LQ1048576 LU1:LU1048576 LX1:LX1048576">
    <cfRule type="cellIs" dxfId="202" priority="138033" operator="between">
      <formula>$LY$21</formula>
      <formula>1000</formula>
    </cfRule>
    <cfRule type="cellIs" dxfId="201" priority="138034" operator="between">
      <formula>$LY$20</formula>
      <formula>$LY$21</formula>
    </cfRule>
    <cfRule type="cellIs" dxfId="200" priority="138035" operator="between">
      <formula>$LY$19</formula>
      <formula>$LY$20</formula>
    </cfRule>
    <cfRule type="cellIs" dxfId="199" priority="138036" operator="between">
      <formula>$LY$18</formula>
      <formula>$LY$19</formula>
    </cfRule>
  </conditionalFormatting>
  <conditionalFormatting sqref="MV1:MV1048576 MY1:MY1048576 NC1:NC1048576 NF1:NF1048576">
    <cfRule type="cellIs" dxfId="198" priority="138081" operator="between">
      <formula>$NG$21</formula>
      <formula>1000</formula>
    </cfRule>
    <cfRule type="cellIs" dxfId="197" priority="138082" operator="between">
      <formula>$NG$20</formula>
      <formula>$NG$21</formula>
    </cfRule>
    <cfRule type="cellIs" dxfId="196" priority="138083" operator="between">
      <formula>$NG$19</formula>
      <formula>$NG$20</formula>
    </cfRule>
    <cfRule type="cellIs" dxfId="195" priority="138084" operator="between">
      <formula>$NG$18</formula>
      <formula>$NG$19</formula>
    </cfRule>
  </conditionalFormatting>
  <conditionalFormatting sqref="OB1:OB1048576 OE1:OE1048576 OI1:OI1048576 OL1:OL1048576">
    <cfRule type="cellIs" dxfId="194" priority="138131" stopIfTrue="1" operator="between">
      <formula>$OO$15</formula>
      <formula>1000</formula>
    </cfRule>
    <cfRule type="cellIs" dxfId="193" priority="138132" operator="between">
      <formula>$OO$14</formula>
      <formula>$OO$15</formula>
    </cfRule>
  </conditionalFormatting>
  <conditionalFormatting sqref="OD1:OD1048576 OG1:OG1048576 OK1:OK1048576 ON1:ON1048576">
    <cfRule type="cellIs" dxfId="192" priority="138177" operator="between">
      <formula>$OO$21</formula>
      <formula>1000</formula>
    </cfRule>
    <cfRule type="cellIs" dxfId="191" priority="138178" operator="between">
      <formula>$OO$20</formula>
      <formula>$OO$21</formula>
    </cfRule>
    <cfRule type="cellIs" dxfId="190" priority="138179" operator="between">
      <formula>$OO$19</formula>
      <formula>$OO$20</formula>
    </cfRule>
    <cfRule type="cellIs" dxfId="189" priority="138180" operator="between">
      <formula>$OO$18</formula>
      <formula>$OO$19</formula>
    </cfRule>
  </conditionalFormatting>
  <conditionalFormatting sqref="PJ1:PJ1048576 PM1:PM1048576 PQ1:PQ1048576 PT1:PT1048576">
    <cfRule type="cellIs" dxfId="188" priority="138227" stopIfTrue="1" operator="between">
      <formula>$PW$15</formula>
      <formula>1000</formula>
    </cfRule>
    <cfRule type="cellIs" dxfId="187" priority="138228" operator="between">
      <formula>$PW$14</formula>
      <formula>$PW$15</formula>
    </cfRule>
  </conditionalFormatting>
  <conditionalFormatting sqref="PL1:PL1048576 PO1:PO1048576 PS1:PS1048576 PV1:PV1048576">
    <cfRule type="cellIs" dxfId="186" priority="138273" operator="between">
      <formula>$PW$21</formula>
      <formula>1000</formula>
    </cfRule>
    <cfRule type="cellIs" dxfId="185" priority="138274" operator="between">
      <formula>$PW$20</formula>
      <formula>$PW$21</formula>
    </cfRule>
    <cfRule type="cellIs" dxfId="184" priority="138275" operator="between">
      <formula>$PW$19</formula>
      <formula>$PW$20</formula>
    </cfRule>
    <cfRule type="cellIs" dxfId="183" priority="138276" operator="between">
      <formula>$PW$18</formula>
      <formula>$PW$19</formula>
    </cfRule>
  </conditionalFormatting>
  <conditionalFormatting sqref="QR1:QR1048576 QU1:QU1048576 QY1:QY1048576 RB1:RB1048576">
    <cfRule type="cellIs" dxfId="182" priority="138323" stopIfTrue="1" operator="between">
      <formula>$RE$15</formula>
      <formula>1000</formula>
    </cfRule>
    <cfRule type="cellIs" dxfId="181" priority="138324" operator="between">
      <formula>$RE$14</formula>
      <formula>$RE$15</formula>
    </cfRule>
  </conditionalFormatting>
  <conditionalFormatting sqref="QT1:QT1048576 QW1:QW1048576 RA1:RA1048576 RD1:RD1048576">
    <cfRule type="cellIs" dxfId="180" priority="138369" operator="between">
      <formula>$RE$21</formula>
      <formula>1000</formula>
    </cfRule>
    <cfRule type="cellIs" dxfId="179" priority="138370" operator="between">
      <formula>$RE$20</formula>
      <formula>$RE$21</formula>
    </cfRule>
    <cfRule type="cellIs" dxfId="178" priority="138371" operator="between">
      <formula>$RE$19</formula>
      <formula>$RE$20</formula>
    </cfRule>
    <cfRule type="cellIs" dxfId="177" priority="138372" operator="between">
      <formula>$RE$18</formula>
      <formula>$RE$19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176" priority="138561" operator="between">
      <formula>$SM$21</formula>
      <formula>1000</formula>
    </cfRule>
    <cfRule type="cellIs" dxfId="175" priority="138562" operator="between">
      <formula>$SM$20</formula>
      <formula>$SM$21</formula>
    </cfRule>
    <cfRule type="cellIs" dxfId="174" priority="138563" operator="between">
      <formula>$SM$19</formula>
      <formula>$SM$20</formula>
    </cfRule>
    <cfRule type="cellIs" dxfId="173" priority="138564" operator="between">
      <formula>$SM$18</formula>
      <formula>$SM$19</formula>
    </cfRule>
  </conditionalFormatting>
  <conditionalFormatting sqref="DZ1:DZ1048576 DP1:DP1048576 DS1:DS1048576 DW1:DW1048576">
    <cfRule type="cellIs" dxfId="172" priority="142" stopIfTrue="1" operator="between">
      <formula>$EC$15</formula>
      <formula>1000</formula>
    </cfRule>
  </conditionalFormatting>
  <conditionalFormatting sqref="FH1:FH1048576 EX1:EX1048576 FA1:FA1048576 FE1:FE1048576">
    <cfRule type="cellIs" dxfId="171" priority="138" operator="between">
      <formula>$FK$15</formula>
      <formula>1000</formula>
    </cfRule>
    <cfRule type="cellIs" dxfId="170" priority="139" operator="between">
      <formula>$FK$14</formula>
      <formula>$FK$15</formula>
    </cfRule>
  </conditionalFormatting>
  <conditionalFormatting sqref="GP1:GP1048576 GF1:GF1048576 GI1:GI1048576 GM1:GM1048576">
    <cfRule type="cellIs" dxfId="169" priority="106" stopIfTrue="1" operator="between">
      <formula>$GS$15</formula>
      <formula>1000</formula>
    </cfRule>
    <cfRule type="cellIs" dxfId="168" priority="107" operator="between">
      <formula>$GS$14</formula>
      <formula>$GS$15</formula>
    </cfRule>
  </conditionalFormatting>
  <conditionalFormatting sqref="HX1:HX1048576 HN1:HN1048576 HQ1:HQ1048576 HU1:HU1048576">
    <cfRule type="cellIs" dxfId="167" priority="134" operator="between">
      <formula>$IA$15</formula>
      <formula>1000</formula>
    </cfRule>
    <cfRule type="cellIs" dxfId="166" priority="135" stopIfTrue="1" operator="between">
      <formula>$IA$14</formula>
      <formula>$IA$15</formula>
    </cfRule>
  </conditionalFormatting>
  <conditionalFormatting sqref="RZ1:RZ1048576 SC1:SC1048576 SG1:SG1048576 SJ1:SJ1048576 TK1:TK21 TO1:TO1048576 TR1:TR1048576 US1:US1048576 UW1:UW1048576 UZ1:UZ1048576 WA1:WA1048576 WE1:WE1048576 WH1:WH1048576 TH1:TH1048576 UP1:UP1048576 VX1:VX1048576">
    <cfRule type="cellIs" dxfId="165" priority="138419" stopIfTrue="1" operator="between">
      <formula>$SM$15</formula>
      <formula>1000</formula>
    </cfRule>
    <cfRule type="cellIs" dxfId="164" priority="138420" operator="between">
      <formula>$SM$14</formula>
      <formula>$SM$15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TH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hidden="1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242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264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270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137</v>
      </c>
      <c r="C4" s="4" t="s">
        <v>3</v>
      </c>
      <c r="D4" s="4">
        <v>2006</v>
      </c>
      <c r="E4" s="9">
        <f>SUM(J4:P4)+SUM(J4:M4)*0.0000001+SUM(J4)*0.0000000000001</f>
        <v>162.50001039000534</v>
      </c>
      <c r="F4" s="3" t="str">
        <f>IF(OR(AND(AJ4&gt;=AN$17,AK4&gt;=AN$21,AJ4&lt;&gt;"",AI4=""),AND(AL4&gt;=AN$17,AM4&gt;=AN$21,AL4&lt;&gt;"",AI4=""),AND(BF4&gt;=BJ$17,BG4&gt;=BJ$21,BF4&lt;&gt;"",BE4=""),AND(BH4&gt;=BJ$17,BI4&gt;=BJ$21,BH4&lt;&gt;"",BE4=""),AND(CB4&gt;=CF$17,CC4&gt;=CF$21,CB4&lt;&gt;"",CA4=""),AND(CD4&gt;=CF$17,CE4&gt;=CF$21,CD4&lt;&gt;""),AND(DC4&gt;=DJ$17,DD4&gt;=DJ$21,DC4&lt;&gt;""),AND(DH4&gt;=DJ$17,DI4&gt;=DJ$21,DH4&lt;&gt;""),AND(EE4&gt;=EL$17,EF4&gt;=EL$21,EE4&lt;&gt;""),AND(EJ4&gt;=EL$17,EK4&gt;=EL$21,EJ4&lt;&gt;""),AND(FG4&gt;=FN$17,FH4&gt;=FN$21,FG4&lt;&gt;""),AND(FL4&gt;=FN$17,FM4&gt;=FN$21,FL4&lt;&gt;""),AND(GI4&gt;=GP$17,GJ4&gt;=GP$21,GI4&lt;&gt;""),AND(GN4&gt;=GP$17,GO4&gt;=GP$21,GN4&lt;&gt;""),AND(HK4&gt;=HR$17,HL4&gt;=HR$21,HK4&lt;&gt;""),AND(HP4&gt;=HR$17,HQ4&gt;=HR$21,HP4&lt;&gt;""),AND(IM4&gt;=IT$17,IN4&gt;=IT$21,IM4&lt;&gt;""),AND(IR4&gt;=IT$17,IS4&gt;=IT$21,IR4&lt;&gt;""),AND(JO4&gt;=JV$17,JP4&gt;=JV$21,JO4&lt;&gt;""),AND(JT4&gt;=JV$17,JU4&gt;=JV$21,JT4&lt;&gt;""),AND(KQ4&gt;=KX$17,KR4&gt;=KX$21,KQ4&lt;&gt;""),AND(KV4&gt;=KX$17,KW4&gt;=KX$21,KV4&lt;&gt;""),AND(LS4&gt;=LZ$17,LT4&gt;=LZ$21,LS4&lt;&gt;""),AND(LX4&gt;=LZ$17,LY4&gt;=LZ$21,LX4&lt;&gt;""),AND(MU4&gt;=NB$17,MV4&gt;=NB$21,MU4&lt;&gt;""),AND(MZ4&gt;=NB$17,NA4&gt;=NB$21,MZ4&lt;&gt;""),AND(NW4&gt;=OD$17,NX4&gt;=OD$21,NW4&lt;&gt;""),AND(OB4&gt;=OD$17,OC4&gt;=OD$21,OB4&lt;&gt;""),AND(OY4&gt;=PF$17,OZ4&gt;=PF$21,OY4&lt;&gt;""),AND(PD4&gt;=PF$17,PE4&gt;=PF$21,PD4&lt;&gt;""),AND(QA4&gt;=QH$17,QB4&gt;=QH$21,QA4&lt;&gt;""),AND(QF4&gt;=QH$17,QG4&gt;=QH$21,QF4&lt;&gt;""),AND(RC4&gt;=RJ$17,RD4&gt;=RJ$21,RC4&lt;&gt;""),AND(RH4&gt;=RJ$17,RI4&gt;=RJ$21,RH4&lt;&gt;""),AND(SE4&gt;=SL$17,SF4&gt;=SL$21,SE4&lt;&gt;""),AND(SJ4&gt;=SL$17,SK4&gt;=SL$21,SJ4&lt;&gt;"")),"P","")</f>
        <v>P</v>
      </c>
      <c r="G4" s="3" t="str">
        <f>IF(OR(AND(AK4&gt;=AN$21,AK4&lt;&gt;"",AI4=""),AND(AM4&gt;=AN$21,AM4&lt;&gt;"",AI4=""),AND(BG4&gt;=BJ$21,BG4&lt;&gt;"",BE4=""),AND(BI4&gt;=BJ$21,BI4&lt;&gt;"",BE4=""),AND(CC4&gt;=CF$21,CC4&lt;&gt;"",CA4=""),AND(CE4&gt;=CF$21,CE4&lt;&gt;"",CA4=""),AND(DD4&gt;=DJ$21,DD4&lt;&gt;""),AND(DI4&gt;=DJ$21,DI4&lt;&gt;""),AND(EF4&gt;=EL$21,EF4&lt;&gt;""),AND(EK4&gt;=EL$21,EK4&lt;&gt;""),AND(FH4&gt;=FN$21,FH4&lt;&gt;""),AND(FM4&gt;=FN$21,FM4&lt;&gt;""),AND(GJ4&gt;=GP$21,GJ4&lt;&gt;""),AND(GO4&gt;=GP$21,GO4&lt;&gt;""),AND(HL4&gt;=HR$21,HL4&lt;&gt;""),AND(HQ4&gt;=HR$21,HQ4&lt;&gt;""),AND(IN4&gt;=IT$21,IN4&lt;&gt;""),AND(IS4&gt;=IT$21,IS4&lt;&gt;""),AND(JP4&gt;=JV$21,JP4&lt;&gt;""),AND(JU4&gt;=JV$21,JU4&lt;&gt;""),AND(KR4&gt;=KX$21,KR4&lt;&gt;""),AND(KW4&gt;=KX$21,KW4&lt;&gt;""),AND(LT4&gt;=LZ$21,LT4&lt;&gt;""),AND(LY4&gt;=LZ$21,LY4&lt;&gt;""),AND(MV4&gt;=NB$21,MV4&lt;&gt;""),AND(NA4&gt;=NB$21,NA4&lt;&gt;""),AND(NX4&gt;=OD$21,NX4&lt;&gt;""),AND(OC4&gt;=OD$21,OC4&lt;&gt;""),AND(OZ4&gt;=PF$21,OZ4&lt;&gt;""),AND(PE4&gt;=PF$21,PE4&lt;&gt;""),AND(QB4&gt;=QH$21,QB4&lt;&gt;""),AND(QG4&gt;=QH$21,QG4&lt;&gt;""),AND(RD4&gt;=RJ$21,RD4&lt;&gt;""),AND(RI4&gt;=RJ$21,RI4&lt;&gt;""),AND(SF4&gt;=SL$21,SF4&lt;&gt;""),AND(SK4&gt;=SL$21,SK4&lt;&gt;"")),"P","")</f>
        <v>P</v>
      </c>
      <c r="H4" s="36" t="str">
        <f>IF(AND(G4="P",F4=""),"No DD",IF(OR(AND(AJ4&gt;=AN$20,AK4&gt;=AN$24,AJ4&lt;&gt;"",AI4=""),AND(AL4&gt;=AN$20,AM4&gt;=AN$24,AL4&lt;&gt;"",AI4=""),AND(BF4&gt;=BJ$20,BG4&gt;=BJ$24,BF4&lt;&gt;"",BE4=""),AND(BH4&gt;=BJ$20,BI4&gt;=BJ$24,BH4&lt;&gt;"",BE4=""),AND(CB4&gt;=CF$20,CC4&gt;=CF$24,CB4&lt;&gt;"",CA4=""),AND(CD4&gt;=CF$20,CE4&gt;=CF$24,CD4&lt;&gt;""),AND(DC4&gt;=DJ$20,DD4&gt;=DJ$24,DC4&lt;&gt;""),AND(DH4&gt;=DJ$20,DI4&gt;=DJ$24,DH4&lt;&gt;""),AND(EE4&gt;=EL$20,EF4&gt;=EL$24,EE4&lt;&gt;""),AND(EJ4&gt;=EL$20,EK4&gt;=EL$24,EJ4&lt;&gt;""),AND(FG4&gt;=FN$20,FH4&gt;=FN$24,FG4&lt;&gt;""),AND(FL4&gt;=FN$20,FM4&gt;=FN$24,FL4&lt;&gt;""),AND(GI4&gt;=GP$20,GJ4&gt;=GP$24,GI4&lt;&gt;""),AND(GN4&gt;=GP$20,GO4&gt;=GP$24,GN4&lt;&gt;""),AND(HK4&gt;=HR$20,HL4&gt;=HR$24,HK4&lt;&gt;""),AND(HP4&gt;=HR$20,HQ4&gt;=HR$24,HP4&lt;&gt;""),AND(IM4&gt;=IT$20,IN4&gt;=IT$24,IM4&lt;&gt;""),AND(IR4&gt;=IT$20,IS4&gt;=IT$24,IR4&lt;&gt;""),AND(JO4&gt;=JV$20,JP4&gt;=JV$24,JO4&lt;&gt;""),AND(JT4&gt;=JV$20,JU4&gt;=JV$24,JT4&lt;&gt;""),AND(KQ4&gt;=KX$20,KR4&gt;=KX$24,KQ4&lt;&gt;""),AND(KV4&gt;=KX$20,KW4&gt;=KX$24,KV4&lt;&gt;""),AND(LS4&gt;=LZ$20,LT4&gt;=LZ$24,LS4&lt;&gt;""),AND(LX4&gt;=LZ$20,LY4&gt;=LZ$24,LX4&lt;&gt;""),AND(MU4&gt;=NB$20,MV4&gt;=NB$24,MU4&lt;&gt;""),AND(MZ4&gt;=NB$20,NA4&gt;=NB$24,MZ4&lt;&gt;""),AND(NW4&gt;=OD$20,NX4&gt;=OD$24,NW4&lt;&gt;""),AND(OB4&gt;=OD$20,OC4&gt;=OD$24,OB4&lt;&gt;""),AND(OY4&gt;=PF$20,OZ4&gt;=PF$24,OY4&lt;&gt;""),AND(PD4&gt;=PF$20,PE4&gt;=PF$24,PD4&lt;&gt;""),AND(QA4&gt;=QH$20,QB4&gt;=QH$24,QA4&lt;&gt;""),AND(QF4&gt;=QH$20,QG4&gt;=QH$24,QF4&lt;&gt;""),AND(RC4&gt;=RJ$20,RD4&gt;=RJ$24,RC4&lt;&gt;""),AND(RH4&gt;=RJ$20,RI4&gt;=RJ$24,RH4&lt;&gt;""),AND(SE4&gt;=SL$20,SF4&gt;=SL$24,SE4&lt;&gt;""),AND(SJ4&gt;=SL$20,SK4&gt;=SL$24,SJ4&lt;&gt;"")),"Merit",IF(OR(AND(AJ4&gt;=AN$19,AK4&gt;=AN$23,AJ4&lt;&gt;"",AI4=""),AND(AL4&gt;=AN$19,AM4&gt;=AN$23,AL4&lt;&gt;"",AI4=""),AND(BF4&gt;=BJ$19,BG4&gt;=BJ$23,BF4&lt;&gt;"",BE4=""),AND(BH4&gt;=BJ$19,BI4&gt;=BJ$23,BH4&lt;&gt;"",BE4=""),AND(CB4&gt;=CF$19,CC4&gt;=CF$23,CB4&lt;&gt;"",CA4=""),AND(CD4&gt;=CF$19,CE4&gt;=CF$23,CD4&lt;&gt;""),AND(DC4&gt;=DJ$19,DD4&gt;=DJ$23,DC4&lt;&gt;""),AND(DH4&gt;=DJ$19,DI4&gt;=DJ$23,DH4&lt;&gt;""),AND(EE4&gt;=EL$19,EF4&gt;=EL$23,EE4&lt;&gt;""),AND(EJ4&gt;=EL$19,EK4&gt;=EL$23,EJ4&lt;&gt;""),AND(FG4&gt;=FN$19,FH4&gt;=FN$23,FG4&lt;&gt;""),AND(FL4&gt;=FN$19,FM4&gt;=FN$23,FL4&lt;&gt;""),AND(GI4&gt;=GP$19,GJ4&gt;=GP$23,GI4&lt;&gt;""),AND(GN4&gt;=GP$19,GO4&gt;=GP$23,GN4&lt;&gt;""),AND(HK4&gt;=HR$19,HL4&gt;=HR$23,HK4&lt;&gt;""),AND(HP4&gt;=HR$19,HQ4&gt;=HR$23,HP4&lt;&gt;""),AND(IM4&gt;=IT$19,IN4&gt;=IT$23,IM4&lt;&gt;""),AND(IR4&gt;=IT$19,IS4&gt;=IT$23,IR4&lt;&gt;""),AND(JO4&gt;=JV$19,JP4&gt;=JV$23,JO4&lt;&gt;""),AND(JT4&gt;=JV$19,JU4&gt;=JV$23,JT4&lt;&gt;""),AND(KQ4&gt;=KX$19,KR4&gt;=KX$23,KQ4&lt;&gt;""),AND(KV4&gt;=KX$19,KW4&gt;=KX$23,KV4&lt;&gt;""),AND(LS4&gt;=LZ$19,LT4&gt;=LZ$23,LS4&lt;&gt;""),AND(LX4&gt;=LZ$19,LY4&gt;=LZ$23,LX4&lt;&gt;""),AND(MU4&gt;=NB$19,MV4&gt;=NB$23,MU4&lt;&gt;""),AND(MZ4&gt;=NB$19,NA4&gt;=NB$23,MZ4&lt;&gt;""),AND(NW4&gt;=OD$19,NX4&gt;=OD$23,NW4&lt;&gt;""),AND(OB4&gt;=OD$19,OC4&gt;=OD$23,OB4&lt;&gt;""),AND(OY4&gt;=PF$19,OZ4&gt;=PF$23,OY4&lt;&gt;""),AND(PD4&gt;=PF$19,PE4&gt;=PF$23,PD4&lt;&gt;""),AND(QA4&gt;=QH$19,QB4&gt;=QH$23,QA4&lt;&gt;""),AND(QF4&gt;=QH$19,QG4&gt;=QH$23,QF4&lt;&gt;""),AND(RC4&gt;=RJ$19,RD4&gt;=RJ$23,RC4&lt;&gt;""),AND(RH4&gt;=RJ$19,RI4&gt;=RJ$23,RH4&lt;&gt;""),AND(SE4&gt;=SL$19,SF4&gt;=SL$23,SE4&lt;&gt;""),AND(SJ4&gt;=SL$19,SK4&gt;=SL$23,SJ4&lt;&gt;"")),"Excellence",IF(I4="P","Worlds Team",IF(F4="P","National Team","")))))</f>
        <v>Merit</v>
      </c>
      <c r="I4" s="3" t="str">
        <f>IF(OR(AND(AJ4&gt;=AN$18,AK4&gt;=AN$22,AJ4&lt;&gt;"",AI4=""),AND(AL4&gt;=AN$18,AM4&gt;=AN$22,AL4&lt;&gt;"",AI4=""),AND(BF4&gt;=BJ$18,BG4&gt;=BJ$22,BF4&lt;&gt;"",BE4=""),AND(BH4&gt;=BJ$18,BI4&gt;=BJ$22,BH4&lt;&gt;"",BE4=""),AND(CB4&gt;=CF$18,CC4&gt;=CF$22,CB4&lt;&gt;"",CA4=""),AND(CD4&gt;=CF$18,CE4&gt;=CF$22,CD4&lt;&gt;""),AND(DC4&gt;=DJ$18,DD4&gt;=DJ$22,DC4&lt;&gt;""),AND(DH4&gt;=DJ$18,DI4&gt;=DJ$22,DH4&lt;&gt;""),AND(EE4&gt;=EL$18,EF4&gt;=EL$22,EE4&lt;&gt;""),AND(EJ4&gt;=EL$18,EK4&gt;=EL$22,EJ4&lt;&gt;""),AND(FG4&gt;=FN$18,FH4&gt;=FN$22,FG4&lt;&gt;""),AND(FL4&gt;=FN$18,FM4&gt;=FN$22,FL4&lt;&gt;""),AND(GI4&gt;=GP$18,GJ4&gt;=GP$22,GI4&lt;&gt;""),AND(GN4&gt;=GP$18,GO4&gt;=GP$22,GN4&lt;&gt;""),AND(HK4&gt;=HR$18,HL4&gt;=HR$22,HK4&lt;&gt;""),AND(HP4&gt;=HR$18,HQ4&gt;=HR$22,HP4&lt;&gt;""),AND(IM4&gt;=IT$18,IN4&gt;=IT$22,IM4&lt;&gt;""),AND(IR4&gt;=IT$18,IS4&gt;=IT$22,IR4&lt;&gt;""),AND(JO4&gt;=JV$18,JP4&gt;=JV$22,JO4&lt;&gt;""),AND(JT4&gt;=JV$18,JU4&gt;=JV$22,JT4&lt;&gt;""),AND(KQ4&gt;=KX$18,KR4&gt;=KX$22,KQ4&lt;&gt;""),AND(KV4&gt;=KX$18,KW4&gt;=KX$22,KV4&lt;&gt;""),AND(LS4&gt;=LZ$18,LT4&gt;=LZ$22,LS4&lt;&gt;""),AND(LX4&gt;=LZ$18,LY4&gt;=LZ$22,LX4&lt;&gt;""),AND(MU4&gt;=NB$18,MV4&gt;=NB$22,MU4&lt;&gt;""),AND(MZ4&gt;=NB$18,NA4&gt;=NB$22,MZ4&lt;&gt;""),AND(NW4&gt;=OD$18,NX4&gt;=OD$22,NW4&lt;&gt;""),AND(OB4&gt;=OD$18,OC4&gt;=OD$22,OB4&lt;&gt;""),AND(OY4&gt;=PF$18,OZ4&gt;=PF$22,OY4&lt;&gt;""),AND(PD4&gt;=PF$18,PE4&gt;=PF$22,PD4&lt;&gt;""),AND(QA4&gt;=QH$18,QB4&gt;=QH$22,QA4&lt;&gt;""),AND(QF4&gt;=QH$18,QG4&gt;=QH$22,QF4&lt;&gt;""),AND(RC4&gt;=RJ$18,RD4&gt;=RJ$22,RC4&lt;&gt;""),AND(RH4&gt;=RJ$18,RI4&gt;=RJ$22,RH4&lt;&gt;""),AND(SE4&gt;=SL$18,SF4&gt;=SL$22,SE4&lt;&gt;""),AND(SJ4&gt;=SL$18,SK4&gt;=SL$22,SJ4&lt;&gt;"")),"P","")</f>
        <v>P</v>
      </c>
      <c r="J4" s="8">
        <f>IF(COUNT(AK4,BG4,CC4)&gt;0,LARGE((AK4,BG4,CC4),1),0)</f>
        <v>53.399999999999991</v>
      </c>
      <c r="K4" s="8" t="str">
        <f>IF(J4=0,"",IF(J4=CC4,$BK$1,IF(J4=BG4,$AO$1,IF(J4=AK4,$S$1,""))))</f>
        <v>2025 Elite Canada</v>
      </c>
      <c r="L4" s="8">
        <f>IF(COUNT(AK4,BG4,CC4)&gt;1,LARGE((AK4,BG4,CC4),2),0)</f>
        <v>50.499999999999993</v>
      </c>
      <c r="M4" s="8" t="str">
        <f>IF(K4=0,"",IF(AND(L4=J4,L4=AK4,K4=BG4),$S$1,IF(AND(L4=J4,L4=AK4,L4=CC4),$S$1,IF(AND(L4=J4,L4=CC4,L4=BG4),$AO$1,IF(L4=CC4,$BK$1,IF(L4=BG4,$AO$1,IF(L4=AK4,$S$1,"")))))))</f>
        <v>2025 Nationals</v>
      </c>
      <c r="N4" s="8">
        <f>IF(MAX(AM4,BI4,CE4)&gt;0,MAX(AM4,BI4,CE4),0)</f>
        <v>54.8</v>
      </c>
      <c r="O4" s="8" t="str">
        <f>IF(N4=0,"",IF(N4=CE4,$BK$1,IF(N4=BI4,$AO$1,IF(N4=AM4,$S$1,""))))</f>
        <v>2025 Nationals</v>
      </c>
      <c r="P4" s="8">
        <f>IF(MAX(CG4:CH4)&gt;0,MAX(CG4:CH4),"")</f>
        <v>3.8000000000000043</v>
      </c>
      <c r="Q4" s="11" t="str">
        <f>IF(P4="","",IF(P4=CG4,"("&amp;CG$2&amp;")",IF(P4=CH4,"("&amp;CH$2&amp;")")))</f>
        <v>(Q1)</v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>2025 Worlds (Nov 9)</v>
      </c>
      <c r="S4" s="19">
        <v>18.399999999999999</v>
      </c>
      <c r="T4" s="19">
        <v>8.5</v>
      </c>
      <c r="U4" s="19">
        <v>0.2</v>
      </c>
      <c r="V4" s="19">
        <v>0</v>
      </c>
      <c r="W4" s="19">
        <v>18.5</v>
      </c>
      <c r="X4" s="19">
        <v>8.1999999999999993</v>
      </c>
      <c r="Y4" s="19">
        <v>0</v>
      </c>
      <c r="Z4" s="19">
        <v>0</v>
      </c>
      <c r="AA4" s="19">
        <v>18.8</v>
      </c>
      <c r="AB4" s="19">
        <v>8.5</v>
      </c>
      <c r="AC4" s="19">
        <v>0.2</v>
      </c>
      <c r="AD4" s="19">
        <v>0</v>
      </c>
      <c r="AE4" s="19">
        <v>18.7</v>
      </c>
      <c r="AF4" s="19">
        <v>8.8000000000000007</v>
      </c>
      <c r="AG4" s="19">
        <v>0</v>
      </c>
      <c r="AH4" s="19">
        <v>0</v>
      </c>
      <c r="AI4" s="27"/>
      <c r="AJ4" s="40">
        <f>IF(SUM(T4,X4)&gt;0,SUM(T4,X4),"")</f>
        <v>16.7</v>
      </c>
      <c r="AK4" s="40">
        <f>IF(SUM(S4:T4,V4:X4,Z4)-U4-Y4&gt;0,SUM(S4:T4,V4:X4,Z4)-U4-Y4,"")</f>
        <v>53.399999999999991</v>
      </c>
      <c r="AL4" s="40">
        <f>IF(SUM(AB4,AF4)&gt;0,SUM(AB4,AF4),"")</f>
        <v>17.3</v>
      </c>
      <c r="AM4" s="40">
        <f>IF(SUM(AA4:AB4,AD4:AF4,AH4)-SUM(AC4,AG4)&gt;0,SUM(AA4:AB4,AD4:AF4,AH4)-SUM(AC4,AG4),"")</f>
        <v>54.599999999999994</v>
      </c>
      <c r="AN4" s="40">
        <f>IF(SUM(AK4,AM4)&gt;0,SUM(AK4,AM4),"")</f>
        <v>107.99999999999999</v>
      </c>
      <c r="AO4" s="18">
        <v>18.399999999999999</v>
      </c>
      <c r="AP4" s="18">
        <v>7.3</v>
      </c>
      <c r="AQ4" s="18">
        <v>0</v>
      </c>
      <c r="AR4" s="18">
        <v>0</v>
      </c>
      <c r="AS4" s="18">
        <v>17.899999999999999</v>
      </c>
      <c r="AT4" s="18">
        <v>6.9</v>
      </c>
      <c r="AU4" s="18">
        <v>0</v>
      </c>
      <c r="AV4" s="18">
        <v>0</v>
      </c>
      <c r="AW4" s="18">
        <v>18.600000000000001</v>
      </c>
      <c r="AX4" s="18">
        <v>8.8000000000000007</v>
      </c>
      <c r="AY4" s="18">
        <v>0</v>
      </c>
      <c r="AZ4" s="18">
        <v>0</v>
      </c>
      <c r="BA4" s="18">
        <v>18.100000000000001</v>
      </c>
      <c r="BB4" s="18">
        <v>9.3000000000000007</v>
      </c>
      <c r="BC4" s="18">
        <v>0</v>
      </c>
      <c r="BD4" s="18">
        <v>0</v>
      </c>
      <c r="BE4" s="28"/>
      <c r="BF4" s="11">
        <f>IF(SUM(AP4,AT4)&gt;0,SUM(AP4,AT4),"")</f>
        <v>14.2</v>
      </c>
      <c r="BG4" s="11">
        <f>IF(SUM(AO4:AP4,AR4:AT4,AV4)-AQ4-AU4&gt;0,SUM(AO4:AP4,AR4:AT4,AV4)-AQ4-AU4,"")</f>
        <v>50.499999999999993</v>
      </c>
      <c r="BH4" s="11">
        <f>IF(SUM(AX4,BB4)&gt;0,SUM(AX4,BB4),"")</f>
        <v>18.100000000000001</v>
      </c>
      <c r="BI4" s="11">
        <f>IF(SUM(AW4:AX4,AZ4:BB4,BD4)-SUM(AY4,BC4)&gt;0,SUM(AW4:AX4,AZ4:BB4,BD4)-SUM(AY4,BC4),"")</f>
        <v>54.8</v>
      </c>
      <c r="BJ4" s="11">
        <f>IF(SUM(BG4,BI4)&gt;0,SUM(BG4,BI4),"")</f>
        <v>105.29999999999998</v>
      </c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27"/>
      <c r="CB4" s="40" t="str">
        <f>IF(SUM(BL4,BP4)&gt;0,SUM(BL4,BP4),"")</f>
        <v/>
      </c>
      <c r="CC4" s="40" t="str">
        <f>IF(SUM(BK4:BL4,BN4:BP4,BR4)-BM4-BQ4&gt;0,SUM(BK4:BL4,BN4:BP4,BR4)-BM4-BQ4,"")</f>
        <v/>
      </c>
      <c r="CD4" s="40" t="str">
        <f>IF(SUM(BT4,BX4)&gt;0,SUM(BT4,BX4),"")</f>
        <v/>
      </c>
      <c r="CE4" s="40" t="str">
        <f>IF(SUM(BS4:BT4,BV4:BX4,BZ4)-SUM(BU4,BY4)&gt;0,SUM(BS4:BT4,BV4:BX4,BZ4)-SUM(BU4,BY4),"")</f>
        <v/>
      </c>
      <c r="CF4" s="40" t="str">
        <f>IF(SUM(CC4,CE4)&gt;0,SUM(CC4,CE4),"")</f>
        <v/>
      </c>
      <c r="CG4" s="51">
        <f>IF(MAX(DD4,EF4,FH4,GJ4,HL4,IN4,JP4,KR4,LT4,MV4,NX4,OZ4,QB4,RD4,SF4)-IF(L4="",0,L4)&gt;0.001,MAX(DD4,EF4,FH4,GJ4,HL4,IN4,JP4,KR4,LT4,MV4,NX4,OZ4,QB4,RD4,SF4)-IF(L4="",0,L4),"")</f>
        <v>3.8000000000000043</v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40" t="str">
        <f>IF(SUM(CJ4,CN4)&gt;0,SUM(CJ4,CN4),"")</f>
        <v/>
      </c>
      <c r="DD4" s="40" t="str">
        <f>IF(SUM(CI4:CJ4,CL4:CN4,CP4)-CK4-CO4&gt;0,SUM(CI4:CJ4,CL4:CN4,CP4)-CK4-CO4,"")</f>
        <v/>
      </c>
      <c r="DE4" s="40" t="str">
        <f>IF(SUM(CQ4:CR4,CT4)-CS4&gt;0,SUM(CQ4:CR4,CT4)-CS4,"")</f>
        <v/>
      </c>
      <c r="DF4" s="40" t="str">
        <f>IF(SUM(CJ4,CN4,CR4)&gt;0,SUM(CJ4,CN4,CR4),"")</f>
        <v/>
      </c>
      <c r="DG4" s="40" t="str">
        <f>IF(SUM(DD4,DE4)&gt;0,SUM(DD4,DE4),"")</f>
        <v/>
      </c>
      <c r="DH4" s="40" t="str">
        <f>IF(SUM(CV4,CZ4)&gt;0,SUM(CV4,CZ4),"")</f>
        <v/>
      </c>
      <c r="DI4" s="40" t="str">
        <f>IF(SUM(CU4:CV4,CX4:CZ4,DB4)-SUM(CW4,DA4)&gt;0,SUM(CU4:CV4,CX4:CZ4,DB4)-SUM(CW4,DA4),"")</f>
        <v/>
      </c>
      <c r="DJ4" s="40" t="str">
        <f>IF(SUM(DD4,DE4,DI4)&gt;0,SUM(DD4,DE4,DI4),"")</f>
        <v/>
      </c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 t="str">
        <f>IF(SUM(DL4,DP4)&gt;0,SUM(DL4,DP4),"")</f>
        <v/>
      </c>
      <c r="EF4" s="11" t="str">
        <f>IF(SUM(DK4:DL4,DN4:DP4,DR4)-DM4-DQ4&gt;0,SUM(DK4:DL4,DN4:DP4,DR4)-DM4-DQ4,"")</f>
        <v/>
      </c>
      <c r="EG4" s="11" t="str">
        <f>IF(SUM(DS4:DT4,DV4)-DU4&gt;0,SUM(DS4:DT4,DV4)-DU4,"")</f>
        <v/>
      </c>
      <c r="EH4" s="11" t="str">
        <f>IF(SUM(DL4,DP4,DT4)&gt;0,SUM(DL4,DP4,DT4),"")</f>
        <v/>
      </c>
      <c r="EI4" s="11" t="str">
        <f>IF(SUM(EF4,EG4)&gt;0,SUM(EF4,EG4),"")</f>
        <v/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 t="str">
        <f>IF(SUM(EF4,EG4,EK4)&gt;0,SUM(EF4,EG4,EK4),"")</f>
        <v/>
      </c>
      <c r="EM4" s="17">
        <v>17.8</v>
      </c>
      <c r="EN4" s="17">
        <v>8.8000000000000007</v>
      </c>
      <c r="EO4" s="17">
        <v>0</v>
      </c>
      <c r="EP4" s="17">
        <v>0</v>
      </c>
      <c r="EQ4" s="17">
        <v>18.399999999999999</v>
      </c>
      <c r="ER4" s="17">
        <v>9.3000000000000007</v>
      </c>
      <c r="ES4" s="17">
        <v>0</v>
      </c>
      <c r="ET4" s="17">
        <v>0</v>
      </c>
      <c r="EU4" s="17">
        <v>18.100000000000001</v>
      </c>
      <c r="EV4" s="17">
        <v>9.3000000000000007</v>
      </c>
      <c r="EW4" s="17">
        <v>0</v>
      </c>
      <c r="EX4" s="17">
        <v>0</v>
      </c>
      <c r="EY4" s="17">
        <v>18</v>
      </c>
      <c r="EZ4" s="17">
        <v>9.6</v>
      </c>
      <c r="FA4" s="17">
        <v>0</v>
      </c>
      <c r="FB4" s="17">
        <v>0</v>
      </c>
      <c r="FC4" s="17"/>
      <c r="FD4" s="17"/>
      <c r="FE4" s="17"/>
      <c r="FF4" s="17"/>
      <c r="FG4" s="40">
        <f>IF(SUM(EN4,ER4)&gt;0,SUM(EN4,ER4),"")</f>
        <v>18.100000000000001</v>
      </c>
      <c r="FH4" s="40">
        <f>IF(SUM(EM4:EN4,EP4:ER4,ET4)-EO4-ES4&gt;0,SUM(EM4:EN4,EP4:ER4,ET4)-EO4-ES4,"")</f>
        <v>54.3</v>
      </c>
      <c r="FI4" s="40">
        <f>IF(SUM(EU4:EV4,EX4)-EW4&gt;0,SUM(EU4:EV4,EX4)-EW4,"")</f>
        <v>27.400000000000002</v>
      </c>
      <c r="FJ4" s="40">
        <f>IF(SUM(EN4,ER4,EV4)&gt;0,SUM(EN4,ER4,EV4),"")</f>
        <v>27.400000000000002</v>
      </c>
      <c r="FK4" s="40">
        <f>IF(SUM(FH4,FI4)&gt;0,SUM(FH4,FI4),"")</f>
        <v>81.7</v>
      </c>
      <c r="FL4" s="40">
        <f>IF(SUM(EZ4,FD4)&gt;0,SUM(EZ4,FD4),"")</f>
        <v>9.6</v>
      </c>
      <c r="FM4" s="40">
        <f>IF(SUM(EY4:EZ4,FB4:FD4,FF4)-SUM(FA4,FE4)&gt;0,SUM(EY4:EZ4,FB4:FD4,FF4)-SUM(FA4,FE4),"")</f>
        <v>27.6</v>
      </c>
      <c r="FN4" s="40">
        <f>IF(SUM(FH4,FI4,FM4)&gt;0,SUM(FH4,FI4,FM4),"")</f>
        <v>109.30000000000001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9.1999999999999993</v>
      </c>
      <c r="SN4" s="26">
        <f>IF($CA4="P",BL4,(BL4+AP4)/2)</f>
        <v>3.65</v>
      </c>
      <c r="SO4" s="26">
        <f>IF($CA4="P",BM4,(BM4+AQ4)/2)</f>
        <v>0</v>
      </c>
      <c r="SP4" s="26">
        <f>IF($CA4="P",BN4,(BN4+AR4)/2)</f>
        <v>0</v>
      </c>
      <c r="SQ4" s="26">
        <f>IF($CA4="P",BO4,(BO4+AS4)/2)</f>
        <v>8.9499999999999993</v>
      </c>
      <c r="SR4" s="26">
        <f>IF($CA4="P",BP4,(BP4+AT4)/2)</f>
        <v>3.45</v>
      </c>
      <c r="SS4" s="26">
        <f>IF($CA4="P",BQ4,(BQ4+AU4)/2)</f>
        <v>0</v>
      </c>
      <c r="ST4" s="26">
        <f>IF($CA4="P",BR4,(BR4+AV4)/2)</f>
        <v>0</v>
      </c>
      <c r="SU4" s="26">
        <f>IF($CA4="P",BS4,(BS4+AW4)/2)</f>
        <v>9.3000000000000007</v>
      </c>
      <c r="SV4" s="26">
        <f>IF($CA4="P",BT4,(BT4+AX4)/2)</f>
        <v>4.4000000000000004</v>
      </c>
      <c r="SW4" s="26">
        <f>IF($CA4="P",BU4,(BU4+AY4)/2)</f>
        <v>0</v>
      </c>
      <c r="SX4" s="26">
        <f>IF($CA4="P",BV4,(BV4+AZ4)/2)</f>
        <v>0</v>
      </c>
      <c r="SY4" s="26">
        <f>IF($CA4="P",BW4,(BW4+BA4)/2)</f>
        <v>9.0500000000000007</v>
      </c>
      <c r="SZ4" s="26">
        <f>IF($CA4="P",BX4,(BX4+BB4)/2)</f>
        <v>4.6500000000000004</v>
      </c>
      <c r="TA4" s="26">
        <f>IF($CA4="P",BY4,(BY4+BC4)/2)</f>
        <v>0</v>
      </c>
      <c r="TB4" s="26">
        <f>IF($CA4="P",BZ4,(BZ4+BD4)/2)</f>
        <v>0</v>
      </c>
      <c r="TC4" s="28" t="s">
        <v>53</v>
      </c>
      <c r="TD4" s="11">
        <f>IF(SUM(SN4,SR4)&gt;0,SUM(SN4,SR4),"")</f>
        <v>7.1</v>
      </c>
      <c r="TE4" s="11">
        <f>IF(SUM(SM4:SN4,SP4:SR4,ST4)-SO4-SS4&gt;0,SUM(SM4:SN4,SP4:SR4,ST4)-SO4-SS4,"")</f>
        <v>25.249999999999996</v>
      </c>
      <c r="TF4" s="11">
        <f>IF(SUM(SV4,SZ4)&gt;0,SUM(SV4,SZ4),"")</f>
        <v>9.0500000000000007</v>
      </c>
      <c r="TG4" s="11">
        <f>IF(SUM(SU4:SV4,SX4:SZ4,TB4)-SUM(SW4,TA4)&gt;0,SUM(SU4:SV4,SX4:SZ4,TB4)-SUM(SW4,TA4),"")</f>
        <v>27.4</v>
      </c>
      <c r="TH4" s="11">
        <f>IF(SUM(TE4,TG4)&gt;0,SUM(TE4,TG4),"")</f>
        <v>52.649999999999991</v>
      </c>
    </row>
    <row r="5" spans="1:528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151</v>
      </c>
      <c r="C5" s="4" t="s">
        <v>7</v>
      </c>
      <c r="D5" s="4">
        <v>2006</v>
      </c>
      <c r="E5" s="9">
        <f>SUM(J5:P5)+SUM(J5:M5)*0.0000001+SUM(J5)*0.0000000000001</f>
        <v>158.20001022000517</v>
      </c>
      <c r="F5" s="3" t="str">
        <f>IF(OR(AND(AJ5&gt;=AN$17,AK5&gt;=AN$21,AJ5&lt;&gt;"",AI5=""),AND(AL5&gt;=AN$17,AM5&gt;=AN$21,AL5&lt;&gt;"",AI5=""),AND(BF5&gt;=BJ$17,BG5&gt;=BJ$21,BF5&lt;&gt;"",BE5=""),AND(BH5&gt;=BJ$17,BI5&gt;=BJ$21,BH5&lt;&gt;"",BE5=""),AND(CB5&gt;=CF$17,CC5&gt;=CF$21,CB5&lt;&gt;"",CA5=""),AND(CD5&gt;=CF$17,CE5&gt;=CF$21,CD5&lt;&gt;""),AND(DC5&gt;=DJ$17,DD5&gt;=DJ$21,DC5&lt;&gt;""),AND(DH5&gt;=DJ$17,DI5&gt;=DJ$21,DH5&lt;&gt;""),AND(EE5&gt;=EL$17,EF5&gt;=EL$21,EE5&lt;&gt;""),AND(EJ5&gt;=EL$17,EK5&gt;=EL$21,EJ5&lt;&gt;""),AND(FG5&gt;=FN$17,FH5&gt;=FN$21,FG5&lt;&gt;""),AND(FL5&gt;=FN$17,FM5&gt;=FN$21,FL5&lt;&gt;""),AND(GI5&gt;=GP$17,GJ5&gt;=GP$21,GI5&lt;&gt;""),AND(GN5&gt;=GP$17,GO5&gt;=GP$21,GN5&lt;&gt;""),AND(HK5&gt;=HR$17,HL5&gt;=HR$21,HK5&lt;&gt;""),AND(HP5&gt;=HR$17,HQ5&gt;=HR$21,HP5&lt;&gt;""),AND(IM5&gt;=IT$17,IN5&gt;=IT$21,IM5&lt;&gt;""),AND(IR5&gt;=IT$17,IS5&gt;=IT$21,IR5&lt;&gt;""),AND(JO5&gt;=JV$17,JP5&gt;=JV$21,JO5&lt;&gt;""),AND(JT5&gt;=JV$17,JU5&gt;=JV$21,JT5&lt;&gt;""),AND(KQ5&gt;=KX$17,KR5&gt;=KX$21,KQ5&lt;&gt;""),AND(KV5&gt;=KX$17,KW5&gt;=KX$21,KV5&lt;&gt;""),AND(LS5&gt;=LZ$17,LT5&gt;=LZ$21,LS5&lt;&gt;""),AND(LX5&gt;=LZ$17,LY5&gt;=LZ$21,LX5&lt;&gt;""),AND(MU5&gt;=NB$17,MV5&gt;=NB$21,MU5&lt;&gt;""),AND(MZ5&gt;=NB$17,NA5&gt;=NB$21,MZ5&lt;&gt;""),AND(NW5&gt;=OD$17,NX5&gt;=OD$21,NW5&lt;&gt;""),AND(OB5&gt;=OD$17,OC5&gt;=OD$21,OB5&lt;&gt;""),AND(OY5&gt;=PF$17,OZ5&gt;=PF$21,OY5&lt;&gt;""),AND(PD5&gt;=PF$17,PE5&gt;=PF$21,PD5&lt;&gt;""),AND(QA5&gt;=QH$17,QB5&gt;=QH$21,QA5&lt;&gt;""),AND(QF5&gt;=QH$17,QG5&gt;=QH$21,QF5&lt;&gt;""),AND(RC5&gt;=RJ$17,RD5&gt;=RJ$21,RC5&lt;&gt;""),AND(RH5&gt;=RJ$17,RI5&gt;=RJ$21,RH5&lt;&gt;""),AND(SE5&gt;=SL$17,SF5&gt;=SL$21,SE5&lt;&gt;""),AND(SJ5&gt;=SL$17,SK5&gt;=SL$21,SJ5&lt;&gt;"")),"P","")</f>
        <v>P</v>
      </c>
      <c r="G5" s="3" t="str">
        <f>IF(OR(AND(AK5&gt;=AN$21,AK5&lt;&gt;"",AI5=""),AND(AM5&gt;=AN$21,AM5&lt;&gt;"",AI5=""),AND(BG5&gt;=BJ$21,BG5&lt;&gt;"",BE5=""),AND(BI5&gt;=BJ$21,BI5&lt;&gt;"",BE5=""),AND(CC5&gt;=CF$21,CC5&lt;&gt;"",CA5=""),AND(CE5&gt;=CF$21,CE5&lt;&gt;"",CA5=""),AND(DD5&gt;=DJ$21,DD5&lt;&gt;""),AND(DI5&gt;=DJ$21,DI5&lt;&gt;""),AND(EF5&gt;=EL$21,EF5&lt;&gt;""),AND(EK5&gt;=EL$21,EK5&lt;&gt;""),AND(FH5&gt;=FN$21,FH5&lt;&gt;""),AND(FM5&gt;=FN$21,FM5&lt;&gt;""),AND(GJ5&gt;=GP$21,GJ5&lt;&gt;""),AND(GO5&gt;=GP$21,GO5&lt;&gt;""),AND(HL5&gt;=HR$21,HL5&lt;&gt;""),AND(HQ5&gt;=HR$21,HQ5&lt;&gt;""),AND(IN5&gt;=IT$21,IN5&lt;&gt;""),AND(IS5&gt;=IT$21,IS5&lt;&gt;""),AND(JP5&gt;=JV$21,JP5&lt;&gt;""),AND(JU5&gt;=JV$21,JU5&lt;&gt;""),AND(KR5&gt;=KX$21,KR5&lt;&gt;""),AND(KW5&gt;=KX$21,KW5&lt;&gt;""),AND(LT5&gt;=LZ$21,LT5&lt;&gt;""),AND(LY5&gt;=LZ$21,LY5&lt;&gt;""),AND(MV5&gt;=NB$21,MV5&lt;&gt;""),AND(NA5&gt;=NB$21,NA5&lt;&gt;""),AND(NX5&gt;=OD$21,NX5&lt;&gt;""),AND(OC5&gt;=OD$21,OC5&lt;&gt;""),AND(OZ5&gt;=PF$21,OZ5&lt;&gt;""),AND(PE5&gt;=PF$21,PE5&lt;&gt;""),AND(QB5&gt;=QH$21,QB5&lt;&gt;""),AND(QG5&gt;=QH$21,QG5&lt;&gt;""),AND(RD5&gt;=RJ$21,RD5&lt;&gt;""),AND(RI5&gt;=RJ$21,RI5&lt;&gt;""),AND(SF5&gt;=SL$21,SF5&lt;&gt;""),AND(SK5&gt;=SL$21,SK5&lt;&gt;"")),"P","")</f>
        <v>P</v>
      </c>
      <c r="H5" s="36" t="str">
        <f>IF(AND(G5="P",F5=""),"No DD",IF(OR(AND(AJ5&gt;=AN$20,AK5&gt;=AN$24,AJ5&lt;&gt;"",AI5=""),AND(AL5&gt;=AN$20,AM5&gt;=AN$24,AL5&lt;&gt;"",AI5=""),AND(BF5&gt;=BJ$20,BG5&gt;=BJ$24,BF5&lt;&gt;"",BE5=""),AND(BH5&gt;=BJ$20,BI5&gt;=BJ$24,BH5&lt;&gt;"",BE5=""),AND(CB5&gt;=CF$20,CC5&gt;=CF$24,CB5&lt;&gt;"",CA5=""),AND(CD5&gt;=CF$20,CE5&gt;=CF$24,CD5&lt;&gt;""),AND(DC5&gt;=DJ$20,DD5&gt;=DJ$24,DC5&lt;&gt;""),AND(DH5&gt;=DJ$20,DI5&gt;=DJ$24,DH5&lt;&gt;""),AND(EE5&gt;=EL$20,EF5&gt;=EL$24,EE5&lt;&gt;""),AND(EJ5&gt;=EL$20,EK5&gt;=EL$24,EJ5&lt;&gt;""),AND(FG5&gt;=FN$20,FH5&gt;=FN$24,FG5&lt;&gt;""),AND(FL5&gt;=FN$20,FM5&gt;=FN$24,FL5&lt;&gt;""),AND(GI5&gt;=GP$20,GJ5&gt;=GP$24,GI5&lt;&gt;""),AND(GN5&gt;=GP$20,GO5&gt;=GP$24,GN5&lt;&gt;""),AND(HK5&gt;=HR$20,HL5&gt;=HR$24,HK5&lt;&gt;""),AND(HP5&gt;=HR$20,HQ5&gt;=HR$24,HP5&lt;&gt;""),AND(IM5&gt;=IT$20,IN5&gt;=IT$24,IM5&lt;&gt;""),AND(IR5&gt;=IT$20,IS5&gt;=IT$24,IR5&lt;&gt;""),AND(JO5&gt;=JV$20,JP5&gt;=JV$24,JO5&lt;&gt;""),AND(JT5&gt;=JV$20,JU5&gt;=JV$24,JT5&lt;&gt;""),AND(KQ5&gt;=KX$20,KR5&gt;=KX$24,KQ5&lt;&gt;""),AND(KV5&gt;=KX$20,KW5&gt;=KX$24,KV5&lt;&gt;""),AND(LS5&gt;=LZ$20,LT5&gt;=LZ$24,LS5&lt;&gt;""),AND(LX5&gt;=LZ$20,LY5&gt;=LZ$24,LX5&lt;&gt;""),AND(MU5&gt;=NB$20,MV5&gt;=NB$24,MU5&lt;&gt;""),AND(MZ5&gt;=NB$20,NA5&gt;=NB$24,MZ5&lt;&gt;""),AND(NW5&gt;=OD$20,NX5&gt;=OD$24,NW5&lt;&gt;""),AND(OB5&gt;=OD$20,OC5&gt;=OD$24,OB5&lt;&gt;""),AND(OY5&gt;=PF$20,OZ5&gt;=PF$24,OY5&lt;&gt;""),AND(PD5&gt;=PF$20,PE5&gt;=PF$24,PD5&lt;&gt;""),AND(QA5&gt;=QH$20,QB5&gt;=QH$24,QA5&lt;&gt;""),AND(QF5&gt;=QH$20,QG5&gt;=QH$24,QF5&lt;&gt;""),AND(RC5&gt;=RJ$20,RD5&gt;=RJ$24,RC5&lt;&gt;""),AND(RH5&gt;=RJ$20,RI5&gt;=RJ$24,RH5&lt;&gt;""),AND(SE5&gt;=SL$20,SF5&gt;=SL$24,SE5&lt;&gt;""),AND(SJ5&gt;=SL$20,SK5&gt;=SL$24,SJ5&lt;&gt;"")),"Merit",IF(OR(AND(AJ5&gt;=AN$19,AK5&gt;=AN$23,AJ5&lt;&gt;"",AI5=""),AND(AL5&gt;=AN$19,AM5&gt;=AN$23,AL5&lt;&gt;"",AI5=""),AND(BF5&gt;=BJ$19,BG5&gt;=BJ$23,BF5&lt;&gt;"",BE5=""),AND(BH5&gt;=BJ$19,BI5&gt;=BJ$23,BH5&lt;&gt;"",BE5=""),AND(CB5&gt;=CF$19,CC5&gt;=CF$23,CB5&lt;&gt;"",CA5=""),AND(CD5&gt;=CF$19,CE5&gt;=CF$23,CD5&lt;&gt;""),AND(DC5&gt;=DJ$19,DD5&gt;=DJ$23,DC5&lt;&gt;""),AND(DH5&gt;=DJ$19,DI5&gt;=DJ$23,DH5&lt;&gt;""),AND(EE5&gt;=EL$19,EF5&gt;=EL$23,EE5&lt;&gt;""),AND(EJ5&gt;=EL$19,EK5&gt;=EL$23,EJ5&lt;&gt;""),AND(FG5&gt;=FN$19,FH5&gt;=FN$23,FG5&lt;&gt;""),AND(FL5&gt;=FN$19,FM5&gt;=FN$23,FL5&lt;&gt;""),AND(GI5&gt;=GP$19,GJ5&gt;=GP$23,GI5&lt;&gt;""),AND(GN5&gt;=GP$19,GO5&gt;=GP$23,GN5&lt;&gt;""),AND(HK5&gt;=HR$19,HL5&gt;=HR$23,HK5&lt;&gt;""),AND(HP5&gt;=HR$19,HQ5&gt;=HR$23,HP5&lt;&gt;""),AND(IM5&gt;=IT$19,IN5&gt;=IT$23,IM5&lt;&gt;""),AND(IR5&gt;=IT$19,IS5&gt;=IT$23,IR5&lt;&gt;""),AND(JO5&gt;=JV$19,JP5&gt;=JV$23,JO5&lt;&gt;""),AND(JT5&gt;=JV$19,JU5&gt;=JV$23,JT5&lt;&gt;""),AND(KQ5&gt;=KX$19,KR5&gt;=KX$23,KQ5&lt;&gt;""),AND(KV5&gt;=KX$19,KW5&gt;=KX$23,KV5&lt;&gt;""),AND(LS5&gt;=LZ$19,LT5&gt;=LZ$23,LS5&lt;&gt;""),AND(LX5&gt;=LZ$19,LY5&gt;=LZ$23,LX5&lt;&gt;""),AND(MU5&gt;=NB$19,MV5&gt;=NB$23,MU5&lt;&gt;""),AND(MZ5&gt;=NB$19,NA5&gt;=NB$23,MZ5&lt;&gt;""),AND(NW5&gt;=OD$19,NX5&gt;=OD$23,NW5&lt;&gt;""),AND(OB5&gt;=OD$19,OC5&gt;=OD$23,OB5&lt;&gt;""),AND(OY5&gt;=PF$19,OZ5&gt;=PF$23,OY5&lt;&gt;""),AND(PD5&gt;=PF$19,PE5&gt;=PF$23,PD5&lt;&gt;""),AND(QA5&gt;=QH$19,QB5&gt;=QH$23,QA5&lt;&gt;""),AND(QF5&gt;=QH$19,QG5&gt;=QH$23,QF5&lt;&gt;""),AND(RC5&gt;=RJ$19,RD5&gt;=RJ$23,RC5&lt;&gt;""),AND(RH5&gt;=RJ$19,RI5&gt;=RJ$23,RH5&lt;&gt;""),AND(SE5&gt;=SL$19,SF5&gt;=SL$23,SE5&lt;&gt;""),AND(SJ5&gt;=SL$19,SK5&gt;=SL$23,SJ5&lt;&gt;"")),"Excellence",IF(I5="P","Worlds Team",IF(F5="P","National Team","")))))</f>
        <v>Excellence</v>
      </c>
      <c r="I5" s="3" t="str">
        <f>IF(OR(AND(AJ5&gt;=AN$18,AK5&gt;=AN$22,AJ5&lt;&gt;"",AI5=""),AND(AL5&gt;=AN$18,AM5&gt;=AN$22,AL5&lt;&gt;"",AI5=""),AND(BF5&gt;=BJ$18,BG5&gt;=BJ$22,BF5&lt;&gt;"",BE5=""),AND(BH5&gt;=BJ$18,BI5&gt;=BJ$22,BH5&lt;&gt;"",BE5=""),AND(CB5&gt;=CF$18,CC5&gt;=CF$22,CB5&lt;&gt;"",CA5=""),AND(CD5&gt;=CF$18,CE5&gt;=CF$22,CD5&lt;&gt;""),AND(DC5&gt;=DJ$18,DD5&gt;=DJ$22,DC5&lt;&gt;""),AND(DH5&gt;=DJ$18,DI5&gt;=DJ$22,DH5&lt;&gt;""),AND(EE5&gt;=EL$18,EF5&gt;=EL$22,EE5&lt;&gt;""),AND(EJ5&gt;=EL$18,EK5&gt;=EL$22,EJ5&lt;&gt;""),AND(FG5&gt;=FN$18,FH5&gt;=FN$22,FG5&lt;&gt;""),AND(FL5&gt;=FN$18,FM5&gt;=FN$22,FL5&lt;&gt;""),AND(GI5&gt;=GP$18,GJ5&gt;=GP$22,GI5&lt;&gt;""),AND(GN5&gt;=GP$18,GO5&gt;=GP$22,GN5&lt;&gt;""),AND(HK5&gt;=HR$18,HL5&gt;=HR$22,HK5&lt;&gt;""),AND(HP5&gt;=HR$18,HQ5&gt;=HR$22,HP5&lt;&gt;""),AND(IM5&gt;=IT$18,IN5&gt;=IT$22,IM5&lt;&gt;""),AND(IR5&gt;=IT$18,IS5&gt;=IT$22,IR5&lt;&gt;""),AND(JO5&gt;=JV$18,JP5&gt;=JV$22,JO5&lt;&gt;""),AND(JT5&gt;=JV$18,JU5&gt;=JV$22,JT5&lt;&gt;""),AND(KQ5&gt;=KX$18,KR5&gt;=KX$22,KQ5&lt;&gt;""),AND(KV5&gt;=KX$18,KW5&gt;=KX$22,KV5&lt;&gt;""),AND(LS5&gt;=LZ$18,LT5&gt;=LZ$22,LS5&lt;&gt;""),AND(LX5&gt;=LZ$18,LY5&gt;=LZ$22,LX5&lt;&gt;""),AND(MU5&gt;=NB$18,MV5&gt;=NB$22,MU5&lt;&gt;""),AND(MZ5&gt;=NB$18,NA5&gt;=NB$22,MZ5&lt;&gt;""),AND(NW5&gt;=OD$18,NX5&gt;=OD$22,NW5&lt;&gt;""),AND(OB5&gt;=OD$18,OC5&gt;=OD$22,OB5&lt;&gt;""),AND(OY5&gt;=PF$18,OZ5&gt;=PF$22,OY5&lt;&gt;""),AND(PD5&gt;=PF$18,PE5&gt;=PF$22,PD5&lt;&gt;""),AND(QA5&gt;=QH$18,QB5&gt;=QH$22,QA5&lt;&gt;""),AND(QF5&gt;=QH$18,QG5&gt;=QH$22,QF5&lt;&gt;""),AND(RC5&gt;=RJ$18,RD5&gt;=RJ$22,RC5&lt;&gt;""),AND(RH5&gt;=RJ$18,RI5&gt;=RJ$22,RH5&lt;&gt;""),AND(SE5&gt;=SL$18,SF5&gt;=SL$22,SE5&lt;&gt;""),AND(SJ5&gt;=SL$18,SK5&gt;=SL$22,SJ5&lt;&gt;"")),"P","")</f>
        <v>P</v>
      </c>
      <c r="J5" s="8">
        <f>IF(COUNT(AK5,BG5,CC5)&gt;0,LARGE((AK5,BG5,CC5),1),0)</f>
        <v>51.6</v>
      </c>
      <c r="K5" s="8" t="str">
        <f>IF(J5=0,"",IF(J5=CC5,$BK$1,IF(J5=BG5,$AO$1,IF(J5=AK5,$S$1,""))))</f>
        <v>2025 Nationals</v>
      </c>
      <c r="L5" s="8">
        <f>IF(COUNT(AK5,BG5,CC5)&gt;1,LARGE((AK5,BG5,CC5),2),0)</f>
        <v>50.6</v>
      </c>
      <c r="M5" s="8" t="str">
        <f>IF(K5=0,"",IF(AND(L5=J5,L5=AK5,K5=BG5),$S$1,IF(AND(L5=J5,L5=AK5,L5=CC5),$S$1,IF(AND(L5=J5,L5=CC5,L5=BG5),$AO$1,IF(L5=CC5,$BK$1,IF(L5=BG5,$AO$1,IF(L5=AK5,$S$1,"")))))))</f>
        <v>2025 Elite Canada</v>
      </c>
      <c r="N5" s="8">
        <f>IF(MAX(AM5,BI5,CE5)&gt;0,MAX(AM5,BI5,CE5),0)</f>
        <v>53.5</v>
      </c>
      <c r="O5" s="8" t="str">
        <f>IF(N5=0,"",IF(N5=CE5,$BK$1,IF(N5=BI5,$AO$1,IF(N5=AM5,$S$1,""))))</f>
        <v>2025 Elite Canada</v>
      </c>
      <c r="P5" s="8">
        <f>IF(MAX(CG5:CH5)&gt;0,MAX(CG5:CH5),"")</f>
        <v>2.5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FRA (Oct 5)</v>
      </c>
      <c r="S5" s="19">
        <v>17.3</v>
      </c>
      <c r="T5" s="19">
        <v>6.7</v>
      </c>
      <c r="U5" s="19">
        <v>0</v>
      </c>
      <c r="V5" s="19">
        <v>0</v>
      </c>
      <c r="W5" s="19">
        <v>18.7</v>
      </c>
      <c r="X5" s="19">
        <v>7.9</v>
      </c>
      <c r="Y5" s="19">
        <v>0</v>
      </c>
      <c r="Z5" s="19">
        <v>0</v>
      </c>
      <c r="AA5" s="19">
        <v>18.3</v>
      </c>
      <c r="AB5" s="19">
        <v>8.3000000000000007</v>
      </c>
      <c r="AC5" s="19">
        <v>0</v>
      </c>
      <c r="AD5" s="19">
        <v>0</v>
      </c>
      <c r="AE5" s="19">
        <v>19</v>
      </c>
      <c r="AF5" s="19">
        <v>7.9</v>
      </c>
      <c r="AG5" s="19">
        <v>0</v>
      </c>
      <c r="AH5" s="19">
        <v>0</v>
      </c>
      <c r="AI5" s="27"/>
      <c r="AJ5" s="40">
        <f>IF(SUM(T5,X5)&gt;0,SUM(T5,X5),"")</f>
        <v>14.600000000000001</v>
      </c>
      <c r="AK5" s="40">
        <f>IF(SUM(S5:T5,V5:X5,Z5)-U5-Y5&gt;0,SUM(S5:T5,V5:X5,Z5)-U5-Y5,"")</f>
        <v>50.6</v>
      </c>
      <c r="AL5" s="40">
        <f>IF(SUM(AB5,AF5)&gt;0,SUM(AB5,AF5),"")</f>
        <v>16.200000000000003</v>
      </c>
      <c r="AM5" s="40">
        <f>IF(SUM(AA5:AB5,AD5:AF5,AH5)-SUM(AC5,AG5)&gt;0,SUM(AA5:AB5,AD5:AF5,AH5)-SUM(AC5,AG5),"")</f>
        <v>53.5</v>
      </c>
      <c r="AN5" s="40">
        <f>IF(SUM(AK5,AM5)&gt;0,SUM(AK5,AM5),"")</f>
        <v>104.1</v>
      </c>
      <c r="AO5" s="18">
        <v>18.399999999999999</v>
      </c>
      <c r="AP5" s="18">
        <v>6.5</v>
      </c>
      <c r="AQ5" s="18">
        <v>0</v>
      </c>
      <c r="AR5" s="18">
        <v>0</v>
      </c>
      <c r="AS5" s="18">
        <v>18.8</v>
      </c>
      <c r="AT5" s="18">
        <v>7.9</v>
      </c>
      <c r="AU5" s="18">
        <v>0</v>
      </c>
      <c r="AV5" s="18">
        <v>0</v>
      </c>
      <c r="AW5" s="18">
        <v>16.600000000000001</v>
      </c>
      <c r="AX5" s="18">
        <v>4.5</v>
      </c>
      <c r="AY5" s="18">
        <v>0</v>
      </c>
      <c r="AZ5" s="18">
        <v>0</v>
      </c>
      <c r="BA5" s="18">
        <v>17.2</v>
      </c>
      <c r="BB5" s="18">
        <v>8.3000000000000007</v>
      </c>
      <c r="BC5" s="18">
        <v>0</v>
      </c>
      <c r="BD5" s="18">
        <v>0</v>
      </c>
      <c r="BE5" s="28"/>
      <c r="BF5" s="11">
        <f>IF(SUM(AP5,AT5)&gt;0,SUM(AP5,AT5),"")</f>
        <v>14.4</v>
      </c>
      <c r="BG5" s="11">
        <f>IF(SUM(AO5:AP5,AR5:AT5,AV5)-AQ5-AU5&gt;0,SUM(AO5:AP5,AR5:AT5,AV5)-AQ5-AU5,"")</f>
        <v>51.6</v>
      </c>
      <c r="BH5" s="11">
        <f>IF(SUM(AX5,BB5)&gt;0,SUM(AX5,BB5),"")</f>
        <v>12.8</v>
      </c>
      <c r="BI5" s="11">
        <f>IF(SUM(AW5:AX5,AZ5:BB5,BD5)-SUM(AY5,BC5)&gt;0,SUM(AW5:AX5,AZ5:BB5,BD5)-SUM(AY5,BC5),"")</f>
        <v>46.599999999999994</v>
      </c>
      <c r="BJ5" s="11">
        <f>IF(SUM(BG5,BI5)&gt;0,SUM(BG5,BI5),"")</f>
        <v>98.199999999999989</v>
      </c>
      <c r="BK5" s="19">
        <v>17.600000000000001</v>
      </c>
      <c r="BL5" s="19">
        <v>7.7</v>
      </c>
      <c r="BM5" s="19">
        <v>0</v>
      </c>
      <c r="BN5" s="19">
        <v>0</v>
      </c>
      <c r="BO5" s="19">
        <v>11.1</v>
      </c>
      <c r="BP5" s="19">
        <v>3.1</v>
      </c>
      <c r="BQ5" s="19">
        <v>0</v>
      </c>
      <c r="BR5" s="19">
        <v>0</v>
      </c>
      <c r="BS5" s="19">
        <v>17.2</v>
      </c>
      <c r="BT5" s="19">
        <v>7.7</v>
      </c>
      <c r="BU5" s="19">
        <v>0</v>
      </c>
      <c r="BV5" s="19">
        <v>0</v>
      </c>
      <c r="BW5" s="19">
        <v>18.100000000000001</v>
      </c>
      <c r="BX5" s="19">
        <v>7.5</v>
      </c>
      <c r="BY5" s="19">
        <v>0</v>
      </c>
      <c r="BZ5" s="19">
        <v>0</v>
      </c>
      <c r="CA5" s="27"/>
      <c r="CB5" s="40">
        <f>IF(SUM(BL5,BP5)&gt;0,SUM(BL5,BP5),"")</f>
        <v>10.8</v>
      </c>
      <c r="CC5" s="40">
        <f>IF(SUM(BK5:BL5,BN5:BP5,BR5)-BM5-BQ5&gt;0,SUM(BK5:BL5,BN5:BP5,BR5)-BM5-BQ5,"")</f>
        <v>39.5</v>
      </c>
      <c r="CD5" s="40">
        <f>IF(SUM(BT5,BX5)&gt;0,SUM(BT5,BX5),"")</f>
        <v>15.2</v>
      </c>
      <c r="CE5" s="40">
        <f>IF(SUM(BS5:BT5,BV5:BX5,BZ5)-SUM(BU5,BY5)&gt;0,SUM(BS5:BT5,BV5:BX5,BZ5)-SUM(BU5,BY5),"")</f>
        <v>50.5</v>
      </c>
      <c r="CF5" s="40">
        <f>IF(SUM(CC5,CE5)&gt;0,SUM(CC5,CE5),"")</f>
        <v>90</v>
      </c>
      <c r="CG5" s="51">
        <f>IF(MAX(DD5,EF5,FH5,GJ5,HL5,IN5,JP5,KR5,LT5,MV5,NX5,OZ5,QB5,RD5,SF5)-IF(L5="",0,L5)&gt;0.001,MAX(DD5,EF5,FH5,GJ5,HL5,IN5,JP5,KR5,LT5,MV5,NX5,OZ5,QB5,RD5,SF5)-IF(L5="",0,L5),"")</f>
        <v>2.5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18.399999999999999</v>
      </c>
      <c r="CJ5" s="17">
        <v>8.3000000000000007</v>
      </c>
      <c r="CK5" s="17">
        <v>0</v>
      </c>
      <c r="CL5" s="17">
        <v>0</v>
      </c>
      <c r="CM5" s="17">
        <v>17.899999999999999</v>
      </c>
      <c r="CN5" s="17">
        <v>7.9</v>
      </c>
      <c r="CO5" s="17">
        <v>0</v>
      </c>
      <c r="CP5" s="17">
        <v>0</v>
      </c>
      <c r="CQ5" s="17">
        <v>16.600000000000001</v>
      </c>
      <c r="CR5" s="17">
        <v>4.5</v>
      </c>
      <c r="CS5" s="17">
        <v>0</v>
      </c>
      <c r="CT5" s="17">
        <v>0</v>
      </c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16.200000000000003</v>
      </c>
      <c r="DD5" s="40">
        <f>IF(SUM(CI5:CJ5,CL5:CN5,CP5)-CK5-CO5&gt;0,SUM(CI5:CJ5,CL5:CN5,CP5)-CK5-CO5,"")</f>
        <v>52.499999999999993</v>
      </c>
      <c r="DE5" s="40">
        <f>IF(SUM(CQ5:CR5,CT5)-CS5&gt;0,SUM(CQ5:CR5,CT5)-CS5,"")</f>
        <v>21.1</v>
      </c>
      <c r="DF5" s="40">
        <f>IF(SUM(CJ5,CN5,CR5)&gt;0,SUM(CJ5,CN5,CR5),"")</f>
        <v>20.700000000000003</v>
      </c>
      <c r="DG5" s="40">
        <f>IF(SUM(DD5,DE5)&gt;0,SUM(DD5,DE5),"")</f>
        <v>73.599999999999994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73.599999999999994</v>
      </c>
      <c r="DK5" s="18">
        <v>17.7</v>
      </c>
      <c r="DL5" s="18">
        <v>8.9</v>
      </c>
      <c r="DM5" s="18">
        <v>0.2</v>
      </c>
      <c r="DN5" s="18">
        <v>0</v>
      </c>
      <c r="DO5" s="18">
        <v>18.8</v>
      </c>
      <c r="DP5" s="18">
        <v>7.9</v>
      </c>
      <c r="DQ5" s="18">
        <v>0</v>
      </c>
      <c r="DR5" s="18">
        <v>0</v>
      </c>
      <c r="DS5" s="18"/>
      <c r="DT5" s="18"/>
      <c r="DU5" s="18"/>
      <c r="DV5" s="18"/>
      <c r="DW5" s="18">
        <v>18.100000000000001</v>
      </c>
      <c r="DX5" s="18">
        <v>8.6999999999999993</v>
      </c>
      <c r="DY5" s="18">
        <v>0</v>
      </c>
      <c r="DZ5" s="18">
        <v>0</v>
      </c>
      <c r="EA5" s="18"/>
      <c r="EB5" s="18"/>
      <c r="EC5" s="18"/>
      <c r="ED5" s="18"/>
      <c r="EE5" s="11">
        <f>IF(SUM(DL5,DP5)&gt;0,SUM(DL5,DP5),"")</f>
        <v>16.8</v>
      </c>
      <c r="EF5" s="11">
        <f>IF(SUM(DK5:DL5,DN5:DP5,DR5)-DM5-DQ5&gt;0,SUM(DK5:DL5,DN5:DP5,DR5)-DM5-DQ5,"")</f>
        <v>53.1</v>
      </c>
      <c r="EG5" s="11" t="str">
        <f>IF(SUM(DS5:DT5,DV5)-DU5&gt;0,SUM(DS5:DT5,DV5)-DU5,"")</f>
        <v/>
      </c>
      <c r="EH5" s="11">
        <f>IF(SUM(DL5,DP5,DT5)&gt;0,SUM(DL5,DP5,DT5),"")</f>
        <v>16.8</v>
      </c>
      <c r="EI5" s="11">
        <f>IF(SUM(EF5,EG5)&gt;0,SUM(EF5,EG5),"")</f>
        <v>53.1</v>
      </c>
      <c r="EJ5" s="11">
        <f>IF(SUM(DX5,EB5)&gt;0,SUM(DX5,EB5),"")</f>
        <v>8.6999999999999993</v>
      </c>
      <c r="EK5" s="11">
        <f>IF(SUM(DW5:DX5,DZ5:EB5,ED5)-SUM(DY5,EC5)&gt;0,SUM(DW5:DX5,DZ5:EB5,ED5)-SUM(DY5,EC5),"")</f>
        <v>26.8</v>
      </c>
      <c r="EL5" s="11">
        <f>IF(SUM(EF5,EG5,EK5)&gt;0,SUM(EF5,EG5,EK5),"")</f>
        <v>79.900000000000006</v>
      </c>
      <c r="EM5" s="17">
        <v>17.7</v>
      </c>
      <c r="EN5" s="17">
        <v>8.6999999999999993</v>
      </c>
      <c r="EO5" s="17">
        <v>0.2</v>
      </c>
      <c r="EP5" s="17">
        <v>0</v>
      </c>
      <c r="EQ5" s="17">
        <v>17.899999999999999</v>
      </c>
      <c r="ER5" s="17">
        <v>7.5</v>
      </c>
      <c r="ES5" s="17">
        <v>0</v>
      </c>
      <c r="ET5" s="17">
        <v>0</v>
      </c>
      <c r="EU5" s="17">
        <v>17</v>
      </c>
      <c r="EV5" s="17">
        <v>4.5</v>
      </c>
      <c r="EW5" s="17">
        <v>0</v>
      </c>
      <c r="EX5" s="17">
        <v>0</v>
      </c>
      <c r="EY5" s="17"/>
      <c r="EZ5" s="17"/>
      <c r="FA5" s="17"/>
      <c r="FB5" s="17"/>
      <c r="FC5" s="17"/>
      <c r="FD5" s="17"/>
      <c r="FE5" s="17"/>
      <c r="FF5" s="17"/>
      <c r="FG5" s="40">
        <f>IF(SUM(EN5,ER5)&gt;0,SUM(EN5,ER5),"")</f>
        <v>16.2</v>
      </c>
      <c r="FH5" s="40">
        <f>IF(SUM(EM5:EN5,EP5:ER5,ET5)-EO5-ES5&gt;0,SUM(EM5:EN5,EP5:ER5,ET5)-EO5-ES5,"")</f>
        <v>51.599999999999994</v>
      </c>
      <c r="FI5" s="40">
        <f>IF(SUM(EU5:EV5,EX5)-EW5&gt;0,SUM(EU5:EV5,EX5)-EW5,"")</f>
        <v>21.5</v>
      </c>
      <c r="FJ5" s="40">
        <f>IF(SUM(EN5,ER5,EV5)&gt;0,SUM(EN5,ER5,EV5),"")</f>
        <v>20.7</v>
      </c>
      <c r="FK5" s="40">
        <f>IF(SUM(FH5,FI5)&gt;0,SUM(FH5,FI5),"")</f>
        <v>73.099999999999994</v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>
        <f>IF(SUM(FH5,FI5,FM5)&gt;0,SUM(FH5,FI5,FM5),"")</f>
        <v>73.099999999999994</v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18</v>
      </c>
      <c r="SN5" s="26">
        <f>IF($CA5="P",BL5,(BL5+AP5)/2)</f>
        <v>7.1</v>
      </c>
      <c r="SO5" s="26">
        <f>IF($CA5="P",BM5,(BM5+AQ5)/2)</f>
        <v>0</v>
      </c>
      <c r="SP5" s="26">
        <f>IF($CA5="P",BN5,(BN5+AR5)/2)</f>
        <v>0</v>
      </c>
      <c r="SQ5" s="26">
        <f>IF($CA5="P",BO5,(BO5+AS5)/2)</f>
        <v>14.95</v>
      </c>
      <c r="SR5" s="26">
        <f>IF($CA5="P",BP5,(BP5+AT5)/2)</f>
        <v>5.5</v>
      </c>
      <c r="SS5" s="26">
        <f>IF($CA5="P",BQ5,(BQ5+AU5)/2)</f>
        <v>0</v>
      </c>
      <c r="ST5" s="26">
        <f>IF($CA5="P",BR5,(BR5+AV5)/2)</f>
        <v>0</v>
      </c>
      <c r="SU5" s="26">
        <f>IF($CA5="P",BS5,(BS5+AW5)/2)</f>
        <v>16.899999999999999</v>
      </c>
      <c r="SV5" s="26">
        <f>IF($CA5="P",BT5,(BT5+AX5)/2)</f>
        <v>6.1</v>
      </c>
      <c r="SW5" s="26">
        <f>IF($CA5="P",BU5,(BU5+AY5)/2)</f>
        <v>0</v>
      </c>
      <c r="SX5" s="26">
        <f>IF($CA5="P",BV5,(BV5+AZ5)/2)</f>
        <v>0</v>
      </c>
      <c r="SY5" s="26">
        <f>IF($CA5="P",BW5,(BW5+BA5)/2)</f>
        <v>17.649999999999999</v>
      </c>
      <c r="SZ5" s="26">
        <f>IF($CA5="P",BX5,(BX5+BB5)/2)</f>
        <v>7.9</v>
      </c>
      <c r="TA5" s="26">
        <f>IF($CA5="P",BY5,(BY5+BC5)/2)</f>
        <v>0</v>
      </c>
      <c r="TB5" s="26">
        <f>IF($CA5="P",BZ5,(BZ5+BD5)/2)</f>
        <v>0</v>
      </c>
      <c r="TC5" s="28" t="s">
        <v>53</v>
      </c>
      <c r="TD5" s="11">
        <f>IF(SUM(SN5,SR5)&gt;0,SUM(SN5,SR5),"")</f>
        <v>12.6</v>
      </c>
      <c r="TE5" s="11">
        <f>IF(SUM(SM5:SN5,SP5:SR5,ST5)-SO5-SS5&gt;0,SUM(SM5:SN5,SP5:SR5,ST5)-SO5-SS5,"")</f>
        <v>45.55</v>
      </c>
      <c r="TF5" s="11">
        <f>IF(SUM(SV5,SZ5)&gt;0,SUM(SV5,SZ5),"")</f>
        <v>14</v>
      </c>
      <c r="TG5" s="11">
        <f>IF(SUM(SU5:SV5,SX5:SZ5,TB5)-SUM(SW5,TA5)&gt;0,SUM(SU5:SV5,SX5:SZ5,TB5)-SUM(SW5,TA5),"")</f>
        <v>48.55</v>
      </c>
      <c r="TH5" s="11">
        <f>IF(SUM(TE5,TG5)&gt;0,SUM(TE5,TG5),"")</f>
        <v>94.1</v>
      </c>
    </row>
    <row r="6" spans="1:528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147</v>
      </c>
      <c r="C6" s="4" t="s">
        <v>132</v>
      </c>
      <c r="D6" s="4">
        <v>2005</v>
      </c>
      <c r="E6" s="9">
        <f>SUM(J6:P6)+SUM(J6:M6)*0.0000001+SUM(J6)*0.0000000000001</f>
        <v>143.00000888000483</v>
      </c>
      <c r="F6" s="3" t="str">
        <f>IF(OR(AND(AJ6&gt;=AN$17,AK6&gt;=AN$21,AJ6&lt;&gt;"",AI6=""),AND(AL6&gt;=AN$17,AM6&gt;=AN$21,AL6&lt;&gt;"",AI6=""),AND(BF6&gt;=BJ$17,BG6&gt;=BJ$21,BF6&lt;&gt;"",BE6=""),AND(BH6&gt;=BJ$17,BI6&gt;=BJ$21,BH6&lt;&gt;"",BE6=""),AND(CB6&gt;=CF$17,CC6&gt;=CF$21,CB6&lt;&gt;"",CA6=""),AND(CD6&gt;=CF$17,CE6&gt;=CF$21,CD6&lt;&gt;""),AND(DC6&gt;=DJ$17,DD6&gt;=DJ$21,DC6&lt;&gt;""),AND(DH6&gt;=DJ$17,DI6&gt;=DJ$21,DH6&lt;&gt;""),AND(EE6&gt;=EL$17,EF6&gt;=EL$21,EE6&lt;&gt;""),AND(EJ6&gt;=EL$17,EK6&gt;=EL$21,EJ6&lt;&gt;""),AND(FG6&gt;=FN$17,FH6&gt;=FN$21,FG6&lt;&gt;""),AND(FL6&gt;=FN$17,FM6&gt;=FN$21,FL6&lt;&gt;""),AND(GI6&gt;=GP$17,GJ6&gt;=GP$21,GI6&lt;&gt;""),AND(GN6&gt;=GP$17,GO6&gt;=GP$21,GN6&lt;&gt;""),AND(HK6&gt;=HR$17,HL6&gt;=HR$21,HK6&lt;&gt;""),AND(HP6&gt;=HR$17,HQ6&gt;=HR$21,HP6&lt;&gt;""),AND(IM6&gt;=IT$17,IN6&gt;=IT$21,IM6&lt;&gt;""),AND(IR6&gt;=IT$17,IS6&gt;=IT$21,IR6&lt;&gt;""),AND(JO6&gt;=JV$17,JP6&gt;=JV$21,JO6&lt;&gt;""),AND(JT6&gt;=JV$17,JU6&gt;=JV$21,JT6&lt;&gt;""),AND(KQ6&gt;=KX$17,KR6&gt;=KX$21,KQ6&lt;&gt;""),AND(KV6&gt;=KX$17,KW6&gt;=KX$21,KV6&lt;&gt;""),AND(LS6&gt;=LZ$17,LT6&gt;=LZ$21,LS6&lt;&gt;""),AND(LX6&gt;=LZ$17,LY6&gt;=LZ$21,LX6&lt;&gt;""),AND(MU6&gt;=NB$17,MV6&gt;=NB$21,MU6&lt;&gt;""),AND(MZ6&gt;=NB$17,NA6&gt;=NB$21,MZ6&lt;&gt;""),AND(NW6&gt;=OD$17,NX6&gt;=OD$21,NW6&lt;&gt;""),AND(OB6&gt;=OD$17,OC6&gt;=OD$21,OB6&lt;&gt;""),AND(OY6&gt;=PF$17,OZ6&gt;=PF$21,OY6&lt;&gt;""),AND(PD6&gt;=PF$17,PE6&gt;=PF$21,PD6&lt;&gt;""),AND(QA6&gt;=QH$17,QB6&gt;=QH$21,QA6&lt;&gt;""),AND(QF6&gt;=QH$17,QG6&gt;=QH$21,QF6&lt;&gt;""),AND(RC6&gt;=RJ$17,RD6&gt;=RJ$21,RC6&lt;&gt;""),AND(RH6&gt;=RJ$17,RI6&gt;=RJ$21,RH6&lt;&gt;""),AND(SE6&gt;=SL$17,SF6&gt;=SL$21,SE6&lt;&gt;""),AND(SJ6&gt;=SL$17,SK6&gt;=SL$21,SJ6&lt;&gt;"")),"P","")</f>
        <v>P</v>
      </c>
      <c r="G6" s="3" t="str">
        <f>IF(OR(AND(AK6&gt;=AN$21,AK6&lt;&gt;"",AI6=""),AND(AM6&gt;=AN$21,AM6&lt;&gt;"",AI6=""),AND(BG6&gt;=BJ$21,BG6&lt;&gt;"",BE6=""),AND(BI6&gt;=BJ$21,BI6&lt;&gt;"",BE6=""),AND(CC6&gt;=CF$21,CC6&lt;&gt;"",CA6=""),AND(CE6&gt;=CF$21,CE6&lt;&gt;"",CA6=""),AND(DD6&gt;=DJ$21,DD6&lt;&gt;""),AND(DI6&gt;=DJ$21,DI6&lt;&gt;""),AND(EF6&gt;=EL$21,EF6&lt;&gt;""),AND(EK6&gt;=EL$21,EK6&lt;&gt;""),AND(FH6&gt;=FN$21,FH6&lt;&gt;""),AND(FM6&gt;=FN$21,FM6&lt;&gt;""),AND(GJ6&gt;=GP$21,GJ6&lt;&gt;""),AND(GO6&gt;=GP$21,GO6&lt;&gt;""),AND(HL6&gt;=HR$21,HL6&lt;&gt;""),AND(HQ6&gt;=HR$21,HQ6&lt;&gt;""),AND(IN6&gt;=IT$21,IN6&lt;&gt;""),AND(IS6&gt;=IT$21,IS6&lt;&gt;""),AND(JP6&gt;=JV$21,JP6&lt;&gt;""),AND(JU6&gt;=JV$21,JU6&lt;&gt;""),AND(KR6&gt;=KX$21,KR6&lt;&gt;""),AND(KW6&gt;=KX$21,KW6&lt;&gt;""),AND(LT6&gt;=LZ$21,LT6&lt;&gt;""),AND(LY6&gt;=LZ$21,LY6&lt;&gt;""),AND(MV6&gt;=NB$21,MV6&lt;&gt;""),AND(NA6&gt;=NB$21,NA6&lt;&gt;""),AND(NX6&gt;=OD$21,NX6&lt;&gt;""),AND(OC6&gt;=OD$21,OC6&lt;&gt;""),AND(OZ6&gt;=PF$21,OZ6&lt;&gt;""),AND(PE6&gt;=PF$21,PE6&lt;&gt;""),AND(QB6&gt;=QH$21,QB6&lt;&gt;""),AND(QG6&gt;=QH$21,QG6&lt;&gt;""),AND(RD6&gt;=RJ$21,RD6&lt;&gt;""),AND(RI6&gt;=RJ$21,RI6&lt;&gt;""),AND(SF6&gt;=SL$21,SF6&lt;&gt;""),AND(SK6&gt;=SL$21,SK6&lt;&gt;"")),"P","")</f>
        <v>P</v>
      </c>
      <c r="H6" s="36" t="str">
        <f>IF(AND(G6="P",F6=""),"No DD",IF(OR(AND(AJ6&gt;=AN$20,AK6&gt;=AN$24,AJ6&lt;&gt;"",AI6=""),AND(AL6&gt;=AN$20,AM6&gt;=AN$24,AL6&lt;&gt;"",AI6=""),AND(BF6&gt;=BJ$20,BG6&gt;=BJ$24,BF6&lt;&gt;"",BE6=""),AND(BH6&gt;=BJ$20,BI6&gt;=BJ$24,BH6&lt;&gt;"",BE6=""),AND(CB6&gt;=CF$20,CC6&gt;=CF$24,CB6&lt;&gt;"",CA6=""),AND(CD6&gt;=CF$20,CE6&gt;=CF$24,CD6&lt;&gt;""),AND(DC6&gt;=DJ$20,DD6&gt;=DJ$24,DC6&lt;&gt;""),AND(DH6&gt;=DJ$20,DI6&gt;=DJ$24,DH6&lt;&gt;""),AND(EE6&gt;=EL$20,EF6&gt;=EL$24,EE6&lt;&gt;""),AND(EJ6&gt;=EL$20,EK6&gt;=EL$24,EJ6&lt;&gt;""),AND(FG6&gt;=FN$20,FH6&gt;=FN$24,FG6&lt;&gt;""),AND(FL6&gt;=FN$20,FM6&gt;=FN$24,FL6&lt;&gt;""),AND(GI6&gt;=GP$20,GJ6&gt;=GP$24,GI6&lt;&gt;""),AND(GN6&gt;=GP$20,GO6&gt;=GP$24,GN6&lt;&gt;""),AND(HK6&gt;=HR$20,HL6&gt;=HR$24,HK6&lt;&gt;""),AND(HP6&gt;=HR$20,HQ6&gt;=HR$24,HP6&lt;&gt;""),AND(IM6&gt;=IT$20,IN6&gt;=IT$24,IM6&lt;&gt;""),AND(IR6&gt;=IT$20,IS6&gt;=IT$24,IR6&lt;&gt;""),AND(JO6&gt;=JV$20,JP6&gt;=JV$24,JO6&lt;&gt;""),AND(JT6&gt;=JV$20,JU6&gt;=JV$24,JT6&lt;&gt;""),AND(KQ6&gt;=KX$20,KR6&gt;=KX$24,KQ6&lt;&gt;""),AND(KV6&gt;=KX$20,KW6&gt;=KX$24,KV6&lt;&gt;""),AND(LS6&gt;=LZ$20,LT6&gt;=LZ$24,LS6&lt;&gt;""),AND(LX6&gt;=LZ$20,LY6&gt;=LZ$24,LX6&lt;&gt;""),AND(MU6&gt;=NB$20,MV6&gt;=NB$24,MU6&lt;&gt;""),AND(MZ6&gt;=NB$20,NA6&gt;=NB$24,MZ6&lt;&gt;""),AND(NW6&gt;=OD$20,NX6&gt;=OD$24,NW6&lt;&gt;""),AND(OB6&gt;=OD$20,OC6&gt;=OD$24,OB6&lt;&gt;""),AND(OY6&gt;=PF$20,OZ6&gt;=PF$24,OY6&lt;&gt;""),AND(PD6&gt;=PF$20,PE6&gt;=PF$24,PD6&lt;&gt;""),AND(QA6&gt;=QH$20,QB6&gt;=QH$24,QA6&lt;&gt;""),AND(QF6&gt;=QH$20,QG6&gt;=QH$24,QF6&lt;&gt;""),AND(RC6&gt;=RJ$20,RD6&gt;=RJ$24,RC6&lt;&gt;""),AND(RH6&gt;=RJ$20,RI6&gt;=RJ$24,RH6&lt;&gt;""),AND(SE6&gt;=SL$20,SF6&gt;=SL$24,SE6&lt;&gt;""),AND(SJ6&gt;=SL$20,SK6&gt;=SL$24,SJ6&lt;&gt;"")),"Merit",IF(OR(AND(AJ6&gt;=AN$19,AK6&gt;=AN$23,AJ6&lt;&gt;"",AI6=""),AND(AL6&gt;=AN$19,AM6&gt;=AN$23,AL6&lt;&gt;"",AI6=""),AND(BF6&gt;=BJ$19,BG6&gt;=BJ$23,BF6&lt;&gt;"",BE6=""),AND(BH6&gt;=BJ$19,BI6&gt;=BJ$23,BH6&lt;&gt;"",BE6=""),AND(CB6&gt;=CF$19,CC6&gt;=CF$23,CB6&lt;&gt;"",CA6=""),AND(CD6&gt;=CF$19,CE6&gt;=CF$23,CD6&lt;&gt;""),AND(DC6&gt;=DJ$19,DD6&gt;=DJ$23,DC6&lt;&gt;""),AND(DH6&gt;=DJ$19,DI6&gt;=DJ$23,DH6&lt;&gt;""),AND(EE6&gt;=EL$19,EF6&gt;=EL$23,EE6&lt;&gt;""),AND(EJ6&gt;=EL$19,EK6&gt;=EL$23,EJ6&lt;&gt;""),AND(FG6&gt;=FN$19,FH6&gt;=FN$23,FG6&lt;&gt;""),AND(FL6&gt;=FN$19,FM6&gt;=FN$23,FL6&lt;&gt;""),AND(GI6&gt;=GP$19,GJ6&gt;=GP$23,GI6&lt;&gt;""),AND(GN6&gt;=GP$19,GO6&gt;=GP$23,GN6&lt;&gt;""),AND(HK6&gt;=HR$19,HL6&gt;=HR$23,HK6&lt;&gt;""),AND(HP6&gt;=HR$19,HQ6&gt;=HR$23,HP6&lt;&gt;""),AND(IM6&gt;=IT$19,IN6&gt;=IT$23,IM6&lt;&gt;""),AND(IR6&gt;=IT$19,IS6&gt;=IT$23,IR6&lt;&gt;""),AND(JO6&gt;=JV$19,JP6&gt;=JV$23,JO6&lt;&gt;""),AND(JT6&gt;=JV$19,JU6&gt;=JV$23,JT6&lt;&gt;""),AND(KQ6&gt;=KX$19,KR6&gt;=KX$23,KQ6&lt;&gt;""),AND(KV6&gt;=KX$19,KW6&gt;=KX$23,KV6&lt;&gt;""),AND(LS6&gt;=LZ$19,LT6&gt;=LZ$23,LS6&lt;&gt;""),AND(LX6&gt;=LZ$19,LY6&gt;=LZ$23,LX6&lt;&gt;""),AND(MU6&gt;=NB$19,MV6&gt;=NB$23,MU6&lt;&gt;""),AND(MZ6&gt;=NB$19,NA6&gt;=NB$23,MZ6&lt;&gt;""),AND(NW6&gt;=OD$19,NX6&gt;=OD$23,NW6&lt;&gt;""),AND(OB6&gt;=OD$19,OC6&gt;=OD$23,OB6&lt;&gt;""),AND(OY6&gt;=PF$19,OZ6&gt;=PF$23,OY6&lt;&gt;""),AND(PD6&gt;=PF$19,PE6&gt;=PF$23,PD6&lt;&gt;""),AND(QA6&gt;=QH$19,QB6&gt;=QH$23,QA6&lt;&gt;""),AND(QF6&gt;=QH$19,QG6&gt;=QH$23,QF6&lt;&gt;""),AND(RC6&gt;=RJ$19,RD6&gt;=RJ$23,RC6&lt;&gt;""),AND(RH6&gt;=RJ$19,RI6&gt;=RJ$23,RH6&lt;&gt;""),AND(SE6&gt;=SL$19,SF6&gt;=SL$23,SE6&lt;&gt;""),AND(SJ6&gt;=SL$19,SK6&gt;=SL$23,SJ6&lt;&gt;"")),"Excellence",IF(I6="P","Worlds Team",IF(F6="P","National Team","")))))</f>
        <v>Worlds Team</v>
      </c>
      <c r="I6" s="3" t="str">
        <f>IF(OR(AND(AJ6&gt;=AN$18,AK6&gt;=AN$22,AJ6&lt;&gt;"",AI6=""),AND(AL6&gt;=AN$18,AM6&gt;=AN$22,AL6&lt;&gt;"",AI6=""),AND(BF6&gt;=BJ$18,BG6&gt;=BJ$22,BF6&lt;&gt;"",BE6=""),AND(BH6&gt;=BJ$18,BI6&gt;=BJ$22,BH6&lt;&gt;"",BE6=""),AND(CB6&gt;=CF$18,CC6&gt;=CF$22,CB6&lt;&gt;"",CA6=""),AND(CD6&gt;=CF$18,CE6&gt;=CF$22,CD6&lt;&gt;""),AND(DC6&gt;=DJ$18,DD6&gt;=DJ$22,DC6&lt;&gt;""),AND(DH6&gt;=DJ$18,DI6&gt;=DJ$22,DH6&lt;&gt;""),AND(EE6&gt;=EL$18,EF6&gt;=EL$22,EE6&lt;&gt;""),AND(EJ6&gt;=EL$18,EK6&gt;=EL$22,EJ6&lt;&gt;""),AND(FG6&gt;=FN$18,FH6&gt;=FN$22,FG6&lt;&gt;""),AND(FL6&gt;=FN$18,FM6&gt;=FN$22,FL6&lt;&gt;""),AND(GI6&gt;=GP$18,GJ6&gt;=GP$22,GI6&lt;&gt;""),AND(GN6&gt;=GP$18,GO6&gt;=GP$22,GN6&lt;&gt;""),AND(HK6&gt;=HR$18,HL6&gt;=HR$22,HK6&lt;&gt;""),AND(HP6&gt;=HR$18,HQ6&gt;=HR$22,HP6&lt;&gt;""),AND(IM6&gt;=IT$18,IN6&gt;=IT$22,IM6&lt;&gt;""),AND(IR6&gt;=IT$18,IS6&gt;=IT$22,IR6&lt;&gt;""),AND(JO6&gt;=JV$18,JP6&gt;=JV$22,JO6&lt;&gt;""),AND(JT6&gt;=JV$18,JU6&gt;=JV$22,JT6&lt;&gt;""),AND(KQ6&gt;=KX$18,KR6&gt;=KX$22,KQ6&lt;&gt;""),AND(KV6&gt;=KX$18,KW6&gt;=KX$22,KV6&lt;&gt;""),AND(LS6&gt;=LZ$18,LT6&gt;=LZ$22,LS6&lt;&gt;""),AND(LX6&gt;=LZ$18,LY6&gt;=LZ$22,LX6&lt;&gt;""),AND(MU6&gt;=NB$18,MV6&gt;=NB$22,MU6&lt;&gt;""),AND(MZ6&gt;=NB$18,NA6&gt;=NB$22,MZ6&lt;&gt;""),AND(NW6&gt;=OD$18,NX6&gt;=OD$22,NW6&lt;&gt;""),AND(OB6&gt;=OD$18,OC6&gt;=OD$22,OB6&lt;&gt;""),AND(OY6&gt;=PF$18,OZ6&gt;=PF$22,OY6&lt;&gt;""),AND(PD6&gt;=PF$18,PE6&gt;=PF$22,PD6&lt;&gt;""),AND(QA6&gt;=QH$18,QB6&gt;=QH$22,QA6&lt;&gt;""),AND(QF6&gt;=QH$18,QG6&gt;=QH$22,QF6&lt;&gt;""),AND(RC6&gt;=RJ$18,RD6&gt;=RJ$22,RC6&lt;&gt;""),AND(RH6&gt;=RJ$18,RI6&gt;=RJ$22,RH6&lt;&gt;""),AND(SE6&gt;=SL$18,SF6&gt;=SL$22,SE6&lt;&gt;""),AND(SJ6&gt;=SL$18,SK6&gt;=SL$22,SJ6&lt;&gt;"")),"P","")</f>
        <v>P</v>
      </c>
      <c r="J6" s="8">
        <f>IF(COUNT(AK6,BG6,CC6)&gt;0,LARGE((AK6,BG6,CC6),1),0)</f>
        <v>48.3</v>
      </c>
      <c r="K6" s="8" t="str">
        <f>IF(J6=0,"",IF(J6=CC6,$BK$1,IF(J6=BG6,$AO$1,IF(J6=AK6,$S$1,""))))</f>
        <v>2025 Elite Canada</v>
      </c>
      <c r="L6" s="8">
        <f>IF(COUNT(AK6,BG6,CC6)&gt;1,LARGE((AK6,BG6,CC6),2),0)</f>
        <v>40.5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46.800000000000004</v>
      </c>
      <c r="O6" s="8" t="str">
        <f>IF(N6=0,"",IF(N6=CE6,$BK$1,IF(N6=BI6,$AO$1,IF(N6=AM6,$S$1,""))))</f>
        <v>2025 Nationals</v>
      </c>
      <c r="P6" s="8">
        <f>IF(MAX(CG6:CH6)&gt;0,MAX(CG6:CH6),"")</f>
        <v>7.3999999999999915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 Cup POR (July 6)</v>
      </c>
      <c r="S6" s="19">
        <v>18.3</v>
      </c>
      <c r="T6" s="19">
        <v>6.5</v>
      </c>
      <c r="U6" s="19">
        <v>0</v>
      </c>
      <c r="V6" s="19">
        <v>0</v>
      </c>
      <c r="W6" s="19">
        <v>18</v>
      </c>
      <c r="X6" s="19">
        <v>5.5</v>
      </c>
      <c r="Y6" s="19">
        <v>0</v>
      </c>
      <c r="Z6" s="19">
        <v>0</v>
      </c>
      <c r="AA6" s="19">
        <v>16.600000000000001</v>
      </c>
      <c r="AB6" s="19">
        <v>3.3</v>
      </c>
      <c r="AC6" s="19">
        <v>0</v>
      </c>
      <c r="AD6" s="19">
        <v>0</v>
      </c>
      <c r="AE6" s="19">
        <v>14.9</v>
      </c>
      <c r="AF6" s="19">
        <v>6.1</v>
      </c>
      <c r="AG6" s="19">
        <v>0.2</v>
      </c>
      <c r="AH6" s="19">
        <v>0</v>
      </c>
      <c r="AI6" s="27"/>
      <c r="AJ6" s="40">
        <f>IF(SUM(T6,X6)&gt;0,SUM(T6,X6),"")</f>
        <v>12</v>
      </c>
      <c r="AK6" s="40">
        <f>IF(SUM(S6:T6,V6:X6,Z6)-U6-Y6&gt;0,SUM(S6:T6,V6:X6,Z6)-U6-Y6,"")</f>
        <v>48.3</v>
      </c>
      <c r="AL6" s="40">
        <f>IF(SUM(AB6,AF6)&gt;0,SUM(AB6,AF6),"")</f>
        <v>9.3999999999999986</v>
      </c>
      <c r="AM6" s="40">
        <f>IF(SUM(AA6:AB6,AD6:AF6,AH6)-SUM(AC6,AG6)&gt;0,SUM(AA6:AB6,AD6:AF6,AH6)-SUM(AC6,AG6),"")</f>
        <v>40.700000000000003</v>
      </c>
      <c r="AN6" s="40">
        <f>IF(SUM(AK6,AM6)&gt;0,SUM(AK6,AM6),"")</f>
        <v>89</v>
      </c>
      <c r="AO6" s="18">
        <v>13.7</v>
      </c>
      <c r="AP6" s="18">
        <v>5.0999999999999996</v>
      </c>
      <c r="AQ6" s="18">
        <v>2.4</v>
      </c>
      <c r="AR6" s="18">
        <v>0</v>
      </c>
      <c r="AS6" s="18">
        <v>15.1</v>
      </c>
      <c r="AT6" s="18">
        <v>6.5</v>
      </c>
      <c r="AU6" s="18">
        <v>0.2</v>
      </c>
      <c r="AV6" s="18">
        <v>0</v>
      </c>
      <c r="AW6" s="18">
        <v>18.3</v>
      </c>
      <c r="AX6" s="18">
        <v>6.5</v>
      </c>
      <c r="AY6" s="18">
        <v>0</v>
      </c>
      <c r="AZ6" s="18">
        <v>0</v>
      </c>
      <c r="BA6" s="18">
        <v>16.899999999999999</v>
      </c>
      <c r="BB6" s="18">
        <v>5.0999999999999996</v>
      </c>
      <c r="BC6" s="18">
        <v>0</v>
      </c>
      <c r="BD6" s="18">
        <v>0</v>
      </c>
      <c r="BE6" s="28"/>
      <c r="BF6" s="11">
        <f>IF(SUM(AP6,AT6)&gt;0,SUM(AP6,AT6),"")</f>
        <v>11.6</v>
      </c>
      <c r="BG6" s="11">
        <f>IF(SUM(AO6:AP6,AR6:AT6,AV6)-AQ6-AU6&gt;0,SUM(AO6:AP6,AR6:AT6,AV6)-AQ6-AU6,"")</f>
        <v>37.799999999999997</v>
      </c>
      <c r="BH6" s="11">
        <f>IF(SUM(AX6,BB6)&gt;0,SUM(AX6,BB6),"")</f>
        <v>11.6</v>
      </c>
      <c r="BI6" s="11">
        <f>IF(SUM(AW6:AX6,AZ6:BB6,BD6)-SUM(AY6,BC6)&gt;0,SUM(AW6:AX6,AZ6:BB6,BD6)-SUM(AY6,BC6),"")</f>
        <v>46.800000000000004</v>
      </c>
      <c r="BJ6" s="11">
        <f>IF(SUM(BG6,BI6)&gt;0,SUM(BG6,BI6),"")</f>
        <v>84.6</v>
      </c>
      <c r="BK6" s="19">
        <v>16.899999999999999</v>
      </c>
      <c r="BL6" s="19">
        <v>6.3</v>
      </c>
      <c r="BM6" s="19">
        <v>0</v>
      </c>
      <c r="BN6" s="19">
        <v>0</v>
      </c>
      <c r="BO6" s="19">
        <v>16.7</v>
      </c>
      <c r="BP6" s="19">
        <v>3.6</v>
      </c>
      <c r="BQ6" s="19">
        <v>3</v>
      </c>
      <c r="BR6" s="19">
        <v>0</v>
      </c>
      <c r="BS6" s="19">
        <v>15.9</v>
      </c>
      <c r="BT6" s="19">
        <v>3.1</v>
      </c>
      <c r="BU6" s="19">
        <v>0</v>
      </c>
      <c r="BV6" s="19">
        <v>0</v>
      </c>
      <c r="BW6" s="19">
        <v>14.5</v>
      </c>
      <c r="BX6" s="19">
        <v>3.6</v>
      </c>
      <c r="BY6" s="19">
        <v>3</v>
      </c>
      <c r="BZ6" s="19">
        <v>0</v>
      </c>
      <c r="CA6" s="27"/>
      <c r="CB6" s="40">
        <f>IF(SUM(BL6,BP6)&gt;0,SUM(BL6,BP6),"")</f>
        <v>9.9</v>
      </c>
      <c r="CC6" s="40">
        <f>IF(SUM(BK6:BL6,BN6:BP6,BR6)-BM6-BQ6&gt;0,SUM(BK6:BL6,BN6:BP6,BR6)-BM6-BQ6,"")</f>
        <v>40.5</v>
      </c>
      <c r="CD6" s="40">
        <f>IF(SUM(BT6,BX6)&gt;0,SUM(BT6,BX6),"")</f>
        <v>6.7</v>
      </c>
      <c r="CE6" s="40">
        <f>IF(SUM(BS6:BT6,BV6:BX6,BZ6)-SUM(BU6,BY6)&gt;0,SUM(BS6:BT6,BV6:BX6,BZ6)-SUM(BU6,BY6),"")</f>
        <v>34.1</v>
      </c>
      <c r="CF6" s="40">
        <f>IF(SUM(CC6,CE6)&gt;0,SUM(CC6,CE6),"")</f>
        <v>74.599999999999994</v>
      </c>
      <c r="CG6" s="51">
        <f>IF(MAX(DD6,EF6,FH6,GJ6,HL6,IN6,JP6,KR6,LT6,MV6,NX6,OZ6,QB6,RD6,SF6)-IF(L6="",0,L6)&gt;0.001,MAX(DD6,EF6,FH6,GJ6,HL6,IN6,JP6,KR6,LT6,MV6,NX6,OZ6,QB6,RD6,SF6)-IF(L6="",0,L6),"")</f>
        <v>7.3999999999999915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17.399999999999999</v>
      </c>
      <c r="CJ6" s="17">
        <v>6.9</v>
      </c>
      <c r="CK6" s="17">
        <v>0</v>
      </c>
      <c r="CL6" s="17">
        <v>0</v>
      </c>
      <c r="CM6" s="17">
        <v>17.3</v>
      </c>
      <c r="CN6" s="17">
        <v>6.3</v>
      </c>
      <c r="CO6" s="17">
        <v>0</v>
      </c>
      <c r="CP6" s="17">
        <v>0</v>
      </c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13.2</v>
      </c>
      <c r="DD6" s="40">
        <f>IF(SUM(CI6:CJ6,CL6:CN6,CP6)-CK6-CO6&gt;0,SUM(CI6:CJ6,CL6:CN6,CP6)-CK6-CO6,"")</f>
        <v>47.899999999999991</v>
      </c>
      <c r="DE6" s="40" t="str">
        <f>IF(SUM(CQ6:CR6,CT6)-CS6&gt;0,SUM(CQ6:CR6,CT6)-CS6,"")</f>
        <v/>
      </c>
      <c r="DF6" s="40">
        <f>IF(SUM(CJ6,CN6,CR6)&gt;0,SUM(CJ6,CN6,CR6),"")</f>
        <v>13.2</v>
      </c>
      <c r="DG6" s="40">
        <f>IF(SUM(DD6,DE6)&gt;0,SUM(DD6,DE6),"")</f>
        <v>47.899999999999991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47.899999999999991</v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>
        <v>17.2</v>
      </c>
      <c r="EN6" s="17">
        <v>6.5</v>
      </c>
      <c r="EO6" s="17">
        <v>0.2</v>
      </c>
      <c r="EP6" s="17">
        <v>0</v>
      </c>
      <c r="EQ6" s="17">
        <v>16.5</v>
      </c>
      <c r="ER6" s="17">
        <v>5.0999999999999996</v>
      </c>
      <c r="ES6" s="17">
        <v>0</v>
      </c>
      <c r="ET6" s="17">
        <v>0</v>
      </c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>
        <f>IF(SUM(EN6,ER6)&gt;0,SUM(EN6,ER6),"")</f>
        <v>11.6</v>
      </c>
      <c r="FH6" s="40">
        <f>IF(SUM(EM6:EN6,EP6:ER6,ET6)-EO6-ES6&gt;0,SUM(EM6:EN6,EP6:ER6,ET6)-EO6-ES6,"")</f>
        <v>45.1</v>
      </c>
      <c r="FI6" s="40" t="str">
        <f>IF(SUM(EU6:EV6,EX6)-EW6&gt;0,SUM(EU6:EV6,EX6)-EW6,"")</f>
        <v/>
      </c>
      <c r="FJ6" s="40">
        <f>IF(SUM(EN6,ER6,EV6)&gt;0,SUM(EN6,ER6,EV6),"")</f>
        <v>11.6</v>
      </c>
      <c r="FK6" s="40">
        <f>IF(SUM(FH6,FI6)&gt;0,SUM(FH6,FI6),"")</f>
        <v>45.1</v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>
        <f>IF(SUM(FH6,FI6,FM6)&gt;0,SUM(FH6,FI6,FM6),"")</f>
        <v>45.1</v>
      </c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 t="str">
        <f>IF(SUM(FP6,FT6)&gt;0,SUM(FP6,FT6),"")</f>
        <v/>
      </c>
      <c r="GJ6" s="11" t="str">
        <f>IF(SUM(FO6:FP6,FR6:FT6,FV6)-FQ6-FU6&gt;0,SUM(FO6:FP6,FR6:FT6,FV6)-FQ6-FU6,"")</f>
        <v/>
      </c>
      <c r="GK6" s="11" t="str">
        <f>IF(SUM(FW6:FX6,FZ6)-FY6&gt;0,SUM(FW6:FX6,FZ6)-FY6,"")</f>
        <v/>
      </c>
      <c r="GL6" s="11" t="str">
        <f>IF(SUM(FP6,FT6,FX6)&gt;0,SUM(FP6,FT6,FX6),"")</f>
        <v/>
      </c>
      <c r="GM6" s="11" t="str">
        <f>IF(SUM(GJ6,GK6)&gt;0,SUM(GJ6,GK6),"")</f>
        <v/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 t="str">
        <f>IF(SUM(GJ6,GK6,GO6)&gt;0,SUM(GJ6,GK6,GO6),"")</f>
        <v/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15.299999999999999</v>
      </c>
      <c r="SN6" s="26">
        <f>IF($CA6="P",BL6,(BL6+AP6)/2)</f>
        <v>5.6999999999999993</v>
      </c>
      <c r="SO6" s="26">
        <f>IF($CA6="P",BM6,(BM6+AQ6)/2)</f>
        <v>1.2</v>
      </c>
      <c r="SP6" s="26">
        <f>IF($CA6="P",BN6,(BN6+AR6)/2)</f>
        <v>0</v>
      </c>
      <c r="SQ6" s="26">
        <f>IF($CA6="P",BO6,(BO6+AS6)/2)</f>
        <v>15.899999999999999</v>
      </c>
      <c r="SR6" s="26">
        <f>IF($CA6="P",BP6,(BP6+AT6)/2)</f>
        <v>5.05</v>
      </c>
      <c r="SS6" s="26">
        <f>IF($CA6="P",BQ6,(BQ6+AU6)/2)</f>
        <v>1.6</v>
      </c>
      <c r="ST6" s="26">
        <f>IF($CA6="P",BR6,(BR6+AV6)/2)</f>
        <v>0</v>
      </c>
      <c r="SU6" s="26">
        <f>IF($CA6="P",BS6,(BS6+AW6)/2)</f>
        <v>17.100000000000001</v>
      </c>
      <c r="SV6" s="26">
        <f>IF($CA6="P",BT6,(BT6+AX6)/2)</f>
        <v>4.8</v>
      </c>
      <c r="SW6" s="26">
        <f>IF($CA6="P",BU6,(BU6+AY6)/2)</f>
        <v>0</v>
      </c>
      <c r="SX6" s="26">
        <f>IF($CA6="P",BV6,(BV6+AZ6)/2)</f>
        <v>0</v>
      </c>
      <c r="SY6" s="26">
        <f>IF($CA6="P",BW6,(BW6+BA6)/2)</f>
        <v>15.7</v>
      </c>
      <c r="SZ6" s="26">
        <f>IF($CA6="P",BX6,(BX6+BB6)/2)</f>
        <v>4.3499999999999996</v>
      </c>
      <c r="TA6" s="26">
        <f>IF($CA6="P",BY6,(BY6+BC6)/2)</f>
        <v>1.5</v>
      </c>
      <c r="TB6" s="26">
        <f>IF($CA6="P",BZ6,(BZ6+BD6)/2)</f>
        <v>0</v>
      </c>
      <c r="TC6" s="28" t="s">
        <v>53</v>
      </c>
      <c r="TD6" s="11">
        <f>IF(SUM(SN6,SR6)&gt;0,SUM(SN6,SR6),"")</f>
        <v>10.75</v>
      </c>
      <c r="TE6" s="11">
        <f>IF(SUM(SM6:SN6,SP6:SR6,ST6)-SO6-SS6&gt;0,SUM(SM6:SN6,SP6:SR6,ST6)-SO6-SS6,"")</f>
        <v>39.149999999999991</v>
      </c>
      <c r="TF6" s="11">
        <f>IF(SUM(SV6,SZ6)&gt;0,SUM(SV6,SZ6),"")</f>
        <v>9.1499999999999986</v>
      </c>
      <c r="TG6" s="11">
        <f>IF(SUM(SU6:SV6,SX6:SZ6,TB6)-SUM(SW6,TA6)&gt;0,SUM(SU6:SV6,SX6:SZ6,TB6)-SUM(SW6,TA6),"")</f>
        <v>40.450000000000003</v>
      </c>
      <c r="TH6" s="11">
        <f>IF(SUM(TE6,TG6)&gt;0,SUM(TE6,TG6),"")</f>
        <v>79.599999999999994</v>
      </c>
    </row>
    <row r="7" spans="1:528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142.40000937000468</v>
      </c>
      <c r="F7" s="3" t="str">
        <f>IF(OR(AND(AJ7&gt;=AN$17,AK7&gt;=AN$21,AJ7&lt;&gt;"",AI7=""),AND(AL7&gt;=AN$17,AM7&gt;=AN$21,AL7&lt;&gt;"",AI7=""),AND(BF7&gt;=BJ$17,BG7&gt;=BJ$21,BF7&lt;&gt;"",BE7=""),AND(BH7&gt;=BJ$17,BI7&gt;=BJ$21,BH7&lt;&gt;"",BE7=""),AND(CB7&gt;=CF$17,CC7&gt;=CF$21,CB7&lt;&gt;"",CA7=""),AND(CD7&gt;=CF$17,CE7&gt;=CF$21,CD7&lt;&gt;""),AND(DC7&gt;=DJ$17,DD7&gt;=DJ$21,DC7&lt;&gt;""),AND(DH7&gt;=DJ$17,DI7&gt;=DJ$21,DH7&lt;&gt;""),AND(EE7&gt;=EL$17,EF7&gt;=EL$21,EE7&lt;&gt;""),AND(EJ7&gt;=EL$17,EK7&gt;=EL$21,EJ7&lt;&gt;""),AND(FG7&gt;=FN$17,FH7&gt;=FN$21,FG7&lt;&gt;""),AND(FL7&gt;=FN$17,FM7&gt;=FN$21,FL7&lt;&gt;""),AND(GI7&gt;=GP$17,GJ7&gt;=GP$21,GI7&lt;&gt;""),AND(GN7&gt;=GP$17,GO7&gt;=GP$21,GN7&lt;&gt;""),AND(HK7&gt;=HR$17,HL7&gt;=HR$21,HK7&lt;&gt;""),AND(HP7&gt;=HR$17,HQ7&gt;=HR$21,HP7&lt;&gt;""),AND(IM7&gt;=IT$17,IN7&gt;=IT$21,IM7&lt;&gt;""),AND(IR7&gt;=IT$17,IS7&gt;=IT$21,IR7&lt;&gt;""),AND(JO7&gt;=JV$17,JP7&gt;=JV$21,JO7&lt;&gt;""),AND(JT7&gt;=JV$17,JU7&gt;=JV$21,JT7&lt;&gt;""),AND(KQ7&gt;=KX$17,KR7&gt;=KX$21,KQ7&lt;&gt;""),AND(KV7&gt;=KX$17,KW7&gt;=KX$21,KV7&lt;&gt;""),AND(LS7&gt;=LZ$17,LT7&gt;=LZ$21,LS7&lt;&gt;""),AND(LX7&gt;=LZ$17,LY7&gt;=LZ$21,LX7&lt;&gt;""),AND(MU7&gt;=NB$17,MV7&gt;=NB$21,MU7&lt;&gt;""),AND(MZ7&gt;=NB$17,NA7&gt;=NB$21,MZ7&lt;&gt;""),AND(NW7&gt;=OD$17,NX7&gt;=OD$21,NW7&lt;&gt;""),AND(OB7&gt;=OD$17,OC7&gt;=OD$21,OB7&lt;&gt;""),AND(OY7&gt;=PF$17,OZ7&gt;=PF$21,OY7&lt;&gt;""),AND(PD7&gt;=PF$17,PE7&gt;=PF$21,PD7&lt;&gt;""),AND(QA7&gt;=QH$17,QB7&gt;=QH$21,QA7&lt;&gt;""),AND(QF7&gt;=QH$17,QG7&gt;=QH$21,QF7&lt;&gt;""),AND(RC7&gt;=RJ$17,RD7&gt;=RJ$21,RC7&lt;&gt;""),AND(RH7&gt;=RJ$17,RI7&gt;=RJ$21,RH7&lt;&gt;""),AND(SE7&gt;=SL$17,SF7&gt;=SL$21,SE7&lt;&gt;""),AND(SJ7&gt;=SL$17,SK7&gt;=SL$21,SJ7&lt;&gt;"")),"P","")</f>
        <v>P</v>
      </c>
      <c r="G7" s="3" t="str">
        <f>IF(OR(AND(AK7&gt;=AN$21,AK7&lt;&gt;"",AI7=""),AND(AM7&gt;=AN$21,AM7&lt;&gt;"",AI7=""),AND(BG7&gt;=BJ$21,BG7&lt;&gt;"",BE7=""),AND(BI7&gt;=BJ$21,BI7&lt;&gt;"",BE7=""),AND(CC7&gt;=CF$21,CC7&lt;&gt;"",CA7=""),AND(CE7&gt;=CF$21,CE7&lt;&gt;"",CA7=""),AND(DD7&gt;=DJ$21,DD7&lt;&gt;""),AND(DI7&gt;=DJ$21,DI7&lt;&gt;""),AND(EF7&gt;=EL$21,EF7&lt;&gt;""),AND(EK7&gt;=EL$21,EK7&lt;&gt;""),AND(FH7&gt;=FN$21,FH7&lt;&gt;""),AND(FM7&gt;=FN$21,FM7&lt;&gt;""),AND(GJ7&gt;=GP$21,GJ7&lt;&gt;""),AND(GO7&gt;=GP$21,GO7&lt;&gt;""),AND(HL7&gt;=HR$21,HL7&lt;&gt;""),AND(HQ7&gt;=HR$21,HQ7&lt;&gt;""),AND(IN7&gt;=IT$21,IN7&lt;&gt;""),AND(IS7&gt;=IT$21,IS7&lt;&gt;""),AND(JP7&gt;=JV$21,JP7&lt;&gt;""),AND(JU7&gt;=JV$21,JU7&lt;&gt;""),AND(KR7&gt;=KX$21,KR7&lt;&gt;""),AND(KW7&gt;=KX$21,KW7&lt;&gt;""),AND(LT7&gt;=LZ$21,LT7&lt;&gt;""),AND(LY7&gt;=LZ$21,LY7&lt;&gt;""),AND(MV7&gt;=NB$21,MV7&lt;&gt;""),AND(NA7&gt;=NB$21,NA7&lt;&gt;""),AND(NX7&gt;=OD$21,NX7&lt;&gt;""),AND(OC7&gt;=OD$21,OC7&lt;&gt;""),AND(OZ7&gt;=PF$21,OZ7&lt;&gt;""),AND(PE7&gt;=PF$21,PE7&lt;&gt;""),AND(QB7&gt;=QH$21,QB7&lt;&gt;""),AND(QG7&gt;=QH$21,QG7&lt;&gt;""),AND(RD7&gt;=RJ$21,RD7&lt;&gt;""),AND(RI7&gt;=RJ$21,RI7&lt;&gt;""),AND(SF7&gt;=SL$21,SF7&lt;&gt;""),AND(SK7&gt;=SL$21,SK7&lt;&gt;"")),"P","")</f>
        <v>P</v>
      </c>
      <c r="H7" s="36" t="str">
        <f>IF(AND(G7="P",F7=""),"No DD",IF(OR(AND(AJ7&gt;=AN$20,AK7&gt;=AN$24,AJ7&lt;&gt;"",AI7=""),AND(AL7&gt;=AN$20,AM7&gt;=AN$24,AL7&lt;&gt;"",AI7=""),AND(BF7&gt;=BJ$20,BG7&gt;=BJ$24,BF7&lt;&gt;"",BE7=""),AND(BH7&gt;=BJ$20,BI7&gt;=BJ$24,BH7&lt;&gt;"",BE7=""),AND(CB7&gt;=CF$20,CC7&gt;=CF$24,CB7&lt;&gt;"",CA7=""),AND(CD7&gt;=CF$20,CE7&gt;=CF$24,CD7&lt;&gt;""),AND(DC7&gt;=DJ$20,DD7&gt;=DJ$24,DC7&lt;&gt;""),AND(DH7&gt;=DJ$20,DI7&gt;=DJ$24,DH7&lt;&gt;""),AND(EE7&gt;=EL$20,EF7&gt;=EL$24,EE7&lt;&gt;""),AND(EJ7&gt;=EL$20,EK7&gt;=EL$24,EJ7&lt;&gt;""),AND(FG7&gt;=FN$20,FH7&gt;=FN$24,FG7&lt;&gt;""),AND(FL7&gt;=FN$20,FM7&gt;=FN$24,FL7&lt;&gt;""),AND(GI7&gt;=GP$20,GJ7&gt;=GP$24,GI7&lt;&gt;""),AND(GN7&gt;=GP$20,GO7&gt;=GP$24,GN7&lt;&gt;""),AND(HK7&gt;=HR$20,HL7&gt;=HR$24,HK7&lt;&gt;""),AND(HP7&gt;=HR$20,HQ7&gt;=HR$24,HP7&lt;&gt;""),AND(IM7&gt;=IT$20,IN7&gt;=IT$24,IM7&lt;&gt;""),AND(IR7&gt;=IT$20,IS7&gt;=IT$24,IR7&lt;&gt;""),AND(JO7&gt;=JV$20,JP7&gt;=JV$24,JO7&lt;&gt;""),AND(JT7&gt;=JV$20,JU7&gt;=JV$24,JT7&lt;&gt;""),AND(KQ7&gt;=KX$20,KR7&gt;=KX$24,KQ7&lt;&gt;""),AND(KV7&gt;=KX$20,KW7&gt;=KX$24,KV7&lt;&gt;""),AND(LS7&gt;=LZ$20,LT7&gt;=LZ$24,LS7&lt;&gt;""),AND(LX7&gt;=LZ$20,LY7&gt;=LZ$24,LX7&lt;&gt;""),AND(MU7&gt;=NB$20,MV7&gt;=NB$24,MU7&lt;&gt;""),AND(MZ7&gt;=NB$20,NA7&gt;=NB$24,MZ7&lt;&gt;""),AND(NW7&gt;=OD$20,NX7&gt;=OD$24,NW7&lt;&gt;""),AND(OB7&gt;=OD$20,OC7&gt;=OD$24,OB7&lt;&gt;""),AND(OY7&gt;=PF$20,OZ7&gt;=PF$24,OY7&lt;&gt;""),AND(PD7&gt;=PF$20,PE7&gt;=PF$24,PD7&lt;&gt;""),AND(QA7&gt;=QH$20,QB7&gt;=QH$24,QA7&lt;&gt;""),AND(QF7&gt;=QH$20,QG7&gt;=QH$24,QF7&lt;&gt;""),AND(RC7&gt;=RJ$20,RD7&gt;=RJ$24,RC7&lt;&gt;""),AND(RH7&gt;=RJ$20,RI7&gt;=RJ$24,RH7&lt;&gt;""),AND(SE7&gt;=SL$20,SF7&gt;=SL$24,SE7&lt;&gt;""),AND(SJ7&gt;=SL$20,SK7&gt;=SL$24,SJ7&lt;&gt;"")),"Merit",IF(OR(AND(AJ7&gt;=AN$19,AK7&gt;=AN$23,AJ7&lt;&gt;"",AI7=""),AND(AL7&gt;=AN$19,AM7&gt;=AN$23,AL7&lt;&gt;"",AI7=""),AND(BF7&gt;=BJ$19,BG7&gt;=BJ$23,BF7&lt;&gt;"",BE7=""),AND(BH7&gt;=BJ$19,BI7&gt;=BJ$23,BH7&lt;&gt;"",BE7=""),AND(CB7&gt;=CF$19,CC7&gt;=CF$23,CB7&lt;&gt;"",CA7=""),AND(CD7&gt;=CF$19,CE7&gt;=CF$23,CD7&lt;&gt;""),AND(DC7&gt;=DJ$19,DD7&gt;=DJ$23,DC7&lt;&gt;""),AND(DH7&gt;=DJ$19,DI7&gt;=DJ$23,DH7&lt;&gt;""),AND(EE7&gt;=EL$19,EF7&gt;=EL$23,EE7&lt;&gt;""),AND(EJ7&gt;=EL$19,EK7&gt;=EL$23,EJ7&lt;&gt;""),AND(FG7&gt;=FN$19,FH7&gt;=FN$23,FG7&lt;&gt;""),AND(FL7&gt;=FN$19,FM7&gt;=FN$23,FL7&lt;&gt;""),AND(GI7&gt;=GP$19,GJ7&gt;=GP$23,GI7&lt;&gt;""),AND(GN7&gt;=GP$19,GO7&gt;=GP$23,GN7&lt;&gt;""),AND(HK7&gt;=HR$19,HL7&gt;=HR$23,HK7&lt;&gt;""),AND(HP7&gt;=HR$19,HQ7&gt;=HR$23,HP7&lt;&gt;""),AND(IM7&gt;=IT$19,IN7&gt;=IT$23,IM7&lt;&gt;""),AND(IR7&gt;=IT$19,IS7&gt;=IT$23,IR7&lt;&gt;""),AND(JO7&gt;=JV$19,JP7&gt;=JV$23,JO7&lt;&gt;""),AND(JT7&gt;=JV$19,JU7&gt;=JV$23,JT7&lt;&gt;""),AND(KQ7&gt;=KX$19,KR7&gt;=KX$23,KQ7&lt;&gt;""),AND(KV7&gt;=KX$19,KW7&gt;=KX$23,KV7&lt;&gt;""),AND(LS7&gt;=LZ$19,LT7&gt;=LZ$23,LS7&lt;&gt;""),AND(LX7&gt;=LZ$19,LY7&gt;=LZ$23,LX7&lt;&gt;""),AND(MU7&gt;=NB$19,MV7&gt;=NB$23,MU7&lt;&gt;""),AND(MZ7&gt;=NB$19,NA7&gt;=NB$23,MZ7&lt;&gt;""),AND(NW7&gt;=OD$19,NX7&gt;=OD$23,NW7&lt;&gt;""),AND(OB7&gt;=OD$19,OC7&gt;=OD$23,OB7&lt;&gt;""),AND(OY7&gt;=PF$19,OZ7&gt;=PF$23,OY7&lt;&gt;""),AND(PD7&gt;=PF$19,PE7&gt;=PF$23,PD7&lt;&gt;""),AND(QA7&gt;=QH$19,QB7&gt;=QH$23,QA7&lt;&gt;""),AND(QF7&gt;=QH$19,QG7&gt;=QH$23,QF7&lt;&gt;""),AND(RC7&gt;=RJ$19,RD7&gt;=RJ$23,RC7&lt;&gt;""),AND(RH7&gt;=RJ$19,RI7&gt;=RJ$23,RH7&lt;&gt;""),AND(SE7&gt;=SL$19,SF7&gt;=SL$23,SE7&lt;&gt;""),AND(SJ7&gt;=SL$19,SK7&gt;=SL$23,SJ7&lt;&gt;"")),"Excellence",IF(I7="P","Worlds Team",IF(F7="P","National Team","")))))</f>
        <v>Worlds Team</v>
      </c>
      <c r="I7" s="3" t="str">
        <f>IF(OR(AND(AJ7&gt;=AN$18,AK7&gt;=AN$22,AJ7&lt;&gt;"",AI7=""),AND(AL7&gt;=AN$18,AM7&gt;=AN$22,AL7&lt;&gt;"",AI7=""),AND(BF7&gt;=BJ$18,BG7&gt;=BJ$22,BF7&lt;&gt;"",BE7=""),AND(BH7&gt;=BJ$18,BI7&gt;=BJ$22,BH7&lt;&gt;"",BE7=""),AND(CB7&gt;=CF$18,CC7&gt;=CF$22,CB7&lt;&gt;"",CA7=""),AND(CD7&gt;=CF$18,CE7&gt;=CF$22,CD7&lt;&gt;""),AND(DC7&gt;=DJ$18,DD7&gt;=DJ$22,DC7&lt;&gt;""),AND(DH7&gt;=DJ$18,DI7&gt;=DJ$22,DH7&lt;&gt;""),AND(EE7&gt;=EL$18,EF7&gt;=EL$22,EE7&lt;&gt;""),AND(EJ7&gt;=EL$18,EK7&gt;=EL$22,EJ7&lt;&gt;""),AND(FG7&gt;=FN$18,FH7&gt;=FN$22,FG7&lt;&gt;""),AND(FL7&gt;=FN$18,FM7&gt;=FN$22,FL7&lt;&gt;""),AND(GI7&gt;=GP$18,GJ7&gt;=GP$22,GI7&lt;&gt;""),AND(GN7&gt;=GP$18,GO7&gt;=GP$22,GN7&lt;&gt;""),AND(HK7&gt;=HR$18,HL7&gt;=HR$22,HK7&lt;&gt;""),AND(HP7&gt;=HR$18,HQ7&gt;=HR$22,HP7&lt;&gt;""),AND(IM7&gt;=IT$18,IN7&gt;=IT$22,IM7&lt;&gt;""),AND(IR7&gt;=IT$18,IS7&gt;=IT$22,IR7&lt;&gt;""),AND(JO7&gt;=JV$18,JP7&gt;=JV$22,JO7&lt;&gt;""),AND(JT7&gt;=JV$18,JU7&gt;=JV$22,JT7&lt;&gt;""),AND(KQ7&gt;=KX$18,KR7&gt;=KX$22,KQ7&lt;&gt;""),AND(KV7&gt;=KX$18,KW7&gt;=KX$22,KV7&lt;&gt;""),AND(LS7&gt;=LZ$18,LT7&gt;=LZ$22,LS7&lt;&gt;""),AND(LX7&gt;=LZ$18,LY7&gt;=LZ$22,LX7&lt;&gt;""),AND(MU7&gt;=NB$18,MV7&gt;=NB$22,MU7&lt;&gt;""),AND(MZ7&gt;=NB$18,NA7&gt;=NB$22,MZ7&lt;&gt;""),AND(NW7&gt;=OD$18,NX7&gt;=OD$22,NW7&lt;&gt;""),AND(OB7&gt;=OD$18,OC7&gt;=OD$22,OB7&lt;&gt;""),AND(OY7&gt;=PF$18,OZ7&gt;=PF$22,OY7&lt;&gt;""),AND(PD7&gt;=PF$18,PE7&gt;=PF$22,PD7&lt;&gt;""),AND(QA7&gt;=QH$18,QB7&gt;=QH$22,QA7&lt;&gt;""),AND(QF7&gt;=QH$18,QG7&gt;=QH$22,QF7&lt;&gt;""),AND(RC7&gt;=RJ$18,RD7&gt;=RJ$22,RC7&lt;&gt;""),AND(RH7&gt;=RJ$18,RI7&gt;=RJ$22,RH7&lt;&gt;""),AND(SE7&gt;=SL$18,SF7&gt;=SL$22,SE7&lt;&gt;""),AND(SJ7&gt;=SL$18,SK7&gt;=SL$22,SJ7&lt;&gt;"")),"P","")</f>
        <v>P</v>
      </c>
      <c r="J7" s="8">
        <f>IF(COUNT(AK7,BG7,CC7)&gt;0,LARGE((AK7,BG7,CC7),1),0)</f>
        <v>47.199999999999996</v>
      </c>
      <c r="K7" s="8" t="str">
        <f>IF(J7=0,"",IF(J7=CC7,$BK$1,IF(J7=BG7,$AO$1,IF(J7=AK7,$S$1,""))))</f>
        <v>2025 Elite Canada</v>
      </c>
      <c r="L7" s="8">
        <f>IF(COUNT(AK7,BG7,CC7)&gt;1,LARGE((AK7,BG7,CC7),2),0)</f>
        <v>46.5</v>
      </c>
      <c r="M7" s="8" t="str">
        <f>IF(K7=0,"",IF(AND(L7=J7,L7=AK7,K7=BG7),$S$1,IF(AND(L7=J7,L7=AK7,L7=CC7),$S$1,IF(AND(L7=J7,L7=CC7,L7=BG7),$AO$1,IF(L7=CC7,$BK$1,IF(L7=BG7,$AO$1,IF(L7=AK7,$S$1,"")))))))</f>
        <v>2025 3rd Domestic Trial</v>
      </c>
      <c r="N7" s="8">
        <f>IF(MAX(AM7,BI7,CE7)&gt;0,MAX(AM7,BI7,CE7),0)</f>
        <v>48.699999999999996</v>
      </c>
      <c r="O7" s="8" t="str">
        <f>IF(N7=0,"",IF(N7=CE7,$BK$1,IF(N7=BI7,$AO$1,IF(N7=AM7,$S$1,""))))</f>
        <v>2025 Nationals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18.2</v>
      </c>
      <c r="T7" s="19">
        <v>6.1</v>
      </c>
      <c r="U7" s="19">
        <v>0</v>
      </c>
      <c r="V7" s="19">
        <v>0</v>
      </c>
      <c r="W7" s="19">
        <v>17</v>
      </c>
      <c r="X7" s="19">
        <v>5.9</v>
      </c>
      <c r="Y7" s="19">
        <v>0</v>
      </c>
      <c r="Z7" s="19">
        <v>0</v>
      </c>
      <c r="AA7" s="19">
        <v>17.8</v>
      </c>
      <c r="AB7" s="19">
        <v>6.1</v>
      </c>
      <c r="AC7" s="19">
        <v>0</v>
      </c>
      <c r="AD7" s="19">
        <v>0</v>
      </c>
      <c r="AE7" s="19">
        <v>16.3</v>
      </c>
      <c r="AF7" s="19">
        <v>5.9</v>
      </c>
      <c r="AG7" s="19">
        <v>0</v>
      </c>
      <c r="AH7" s="19">
        <v>0</v>
      </c>
      <c r="AI7" s="27"/>
      <c r="AJ7" s="40">
        <f>IF(SUM(T7,X7)&gt;0,SUM(T7,X7),"")</f>
        <v>12</v>
      </c>
      <c r="AK7" s="40">
        <f>IF(SUM(S7:T7,V7:X7,Z7)-U7-Y7&gt;0,SUM(S7:T7,V7:X7,Z7)-U7-Y7,"")</f>
        <v>47.199999999999996</v>
      </c>
      <c r="AL7" s="40">
        <f>IF(SUM(AB7,AF7)&gt;0,SUM(AB7,AF7),"")</f>
        <v>12</v>
      </c>
      <c r="AM7" s="40">
        <f>IF(SUM(AA7:AB7,AD7:AF7,AH7)-SUM(AC7,AG7)&gt;0,SUM(AA7:AB7,AD7:AF7,AH7)-SUM(AC7,AG7),"")</f>
        <v>46.1</v>
      </c>
      <c r="AN7" s="40">
        <f>IF(SUM(AK7,AM7)&gt;0,SUM(AK7,AM7),"")</f>
        <v>93.3</v>
      </c>
      <c r="AO7" s="18">
        <v>15.6</v>
      </c>
      <c r="AP7" s="18">
        <v>3.3</v>
      </c>
      <c r="AQ7" s="18">
        <v>0</v>
      </c>
      <c r="AR7" s="18">
        <v>0</v>
      </c>
      <c r="AS7" s="18">
        <v>16.3</v>
      </c>
      <c r="AT7" s="18">
        <v>6.1</v>
      </c>
      <c r="AU7" s="18">
        <v>0.2</v>
      </c>
      <c r="AV7" s="18">
        <v>0</v>
      </c>
      <c r="AW7" s="18">
        <v>18.100000000000001</v>
      </c>
      <c r="AX7" s="18">
        <v>6.5</v>
      </c>
      <c r="AY7" s="18">
        <v>0.2</v>
      </c>
      <c r="AZ7" s="18">
        <v>0</v>
      </c>
      <c r="BA7" s="18">
        <v>18.2</v>
      </c>
      <c r="BB7" s="18">
        <v>6.1</v>
      </c>
      <c r="BC7" s="18">
        <v>0</v>
      </c>
      <c r="BD7" s="18">
        <v>0</v>
      </c>
      <c r="BE7" s="28"/>
      <c r="BF7" s="11">
        <f>IF(SUM(AP7,AT7)&gt;0,SUM(AP7,AT7),"")</f>
        <v>9.3999999999999986</v>
      </c>
      <c r="BG7" s="11">
        <f>IF(SUM(AO7:AP7,AR7:AT7,AV7)-AQ7-AU7&gt;0,SUM(AO7:AP7,AR7:AT7,AV7)-AQ7-AU7,"")</f>
        <v>41.1</v>
      </c>
      <c r="BH7" s="11">
        <f>IF(SUM(AX7,BB7)&gt;0,SUM(AX7,BB7),"")</f>
        <v>12.6</v>
      </c>
      <c r="BI7" s="11">
        <f>IF(SUM(AW7:AX7,AZ7:BB7,BD7)-SUM(AY7,BC7)&gt;0,SUM(AW7:AX7,AZ7:BB7,BD7)-SUM(AY7,BC7),"")</f>
        <v>48.699999999999996</v>
      </c>
      <c r="BJ7" s="11">
        <f>IF(SUM(BG7,BI7)&gt;0,SUM(BG7,BI7),"")</f>
        <v>89.8</v>
      </c>
      <c r="BK7" s="19">
        <v>17</v>
      </c>
      <c r="BL7" s="19">
        <v>5.8</v>
      </c>
      <c r="BM7" s="19">
        <v>0</v>
      </c>
      <c r="BN7" s="19">
        <v>0</v>
      </c>
      <c r="BO7" s="19">
        <v>17.2</v>
      </c>
      <c r="BP7" s="19">
        <v>6.5</v>
      </c>
      <c r="BQ7" s="19">
        <v>0</v>
      </c>
      <c r="BR7" s="19">
        <v>0</v>
      </c>
      <c r="BS7" s="19">
        <v>17.600000000000001</v>
      </c>
      <c r="BT7" s="19">
        <v>5.6</v>
      </c>
      <c r="BU7" s="19">
        <v>0</v>
      </c>
      <c r="BV7" s="19">
        <v>0</v>
      </c>
      <c r="BW7" s="19">
        <v>11.7</v>
      </c>
      <c r="BX7" s="19">
        <v>3.4</v>
      </c>
      <c r="BY7" s="19">
        <v>0</v>
      </c>
      <c r="BZ7" s="19">
        <v>0</v>
      </c>
      <c r="CA7" s="27"/>
      <c r="CB7" s="40">
        <f>IF(SUM(BL7,BP7)&gt;0,SUM(BL7,BP7),"")</f>
        <v>12.3</v>
      </c>
      <c r="CC7" s="40">
        <f>IF(SUM(BK7:BL7,BN7:BP7,BR7)-BM7-BQ7&gt;0,SUM(BK7:BL7,BN7:BP7,BR7)-BM7-BQ7,"")</f>
        <v>46.5</v>
      </c>
      <c r="CD7" s="40">
        <f>IF(SUM(BT7,BX7)&gt;0,SUM(BT7,BX7),"")</f>
        <v>9</v>
      </c>
      <c r="CE7" s="40">
        <f>IF(SUM(BS7:BT7,BV7:BX7,BZ7)-SUM(BU7,BY7)&gt;0,SUM(BS7:BT7,BV7:BX7,BZ7)-SUM(BU7,BY7),"")</f>
        <v>38.300000000000004</v>
      </c>
      <c r="CF7" s="40">
        <f>IF(SUM(CC7,CE7)&gt;0,SUM(CC7,CE7),"")</f>
        <v>84.800000000000011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>
        <v>17.2</v>
      </c>
      <c r="EN7" s="17">
        <v>6.1</v>
      </c>
      <c r="EO7" s="17">
        <v>0</v>
      </c>
      <c r="EP7" s="17">
        <v>0</v>
      </c>
      <c r="EQ7" s="17">
        <v>16.7</v>
      </c>
      <c r="ER7" s="17">
        <v>5.9</v>
      </c>
      <c r="ES7" s="17">
        <v>0</v>
      </c>
      <c r="ET7" s="17">
        <v>0</v>
      </c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>
        <f>IF(SUM(EN7,ER7)&gt;0,SUM(EN7,ER7),"")</f>
        <v>12</v>
      </c>
      <c r="FH7" s="40">
        <f>IF(SUM(EM7:EN7,EP7:ER7,ET7)-EO7-ES7&gt;0,SUM(EM7:EN7,EP7:ER7,ET7)-EO7-ES7,"")</f>
        <v>45.9</v>
      </c>
      <c r="FI7" s="40" t="str">
        <f>IF(SUM(EU7:EV7,EX7)-EW7&gt;0,SUM(EU7:EV7,EX7)-EW7,"")</f>
        <v/>
      </c>
      <c r="FJ7" s="40">
        <f>IF(SUM(EN7,ER7,EV7)&gt;0,SUM(EN7,ER7,EV7),"")</f>
        <v>12</v>
      </c>
      <c r="FK7" s="40">
        <f>IF(SUM(FH7,FI7)&gt;0,SUM(FH7,FI7),"")</f>
        <v>45.9</v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>
        <f>IF(SUM(FH7,FI7,FM7)&gt;0,SUM(FH7,FI7,FM7),"")</f>
        <v>45.9</v>
      </c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 t="str">
        <f>IF(SUM(FP7,FT7)&gt;0,SUM(FP7,FT7),"")</f>
        <v/>
      </c>
      <c r="GJ7" s="11" t="str">
        <f>IF(SUM(FO7:FP7,FR7:FT7,FV7)-FQ7-FU7&gt;0,SUM(FO7:FP7,FR7:FT7,FV7)-FQ7-FU7,"")</f>
        <v/>
      </c>
      <c r="GK7" s="11" t="str">
        <f>IF(SUM(FW7:FX7,FZ7)-FY7&gt;0,SUM(FW7:FX7,FZ7)-FY7,"")</f>
        <v/>
      </c>
      <c r="GL7" s="11" t="str">
        <f>IF(SUM(FP7,FT7,FX7)&gt;0,SUM(FP7,FT7,FX7),"")</f>
        <v/>
      </c>
      <c r="GM7" s="11" t="str">
        <f>IF(SUM(GJ7,GK7)&gt;0,SUM(GJ7,GK7),"")</f>
        <v/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 t="str">
        <f>IF(SUM(GJ7,GK7,GO7)&gt;0,SUM(GJ7,GK7,GO7),"")</f>
        <v/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16.3</v>
      </c>
      <c r="SN7" s="26">
        <f>IF($CA7="P",BL7,(BL7+AP7)/2)</f>
        <v>4.55</v>
      </c>
      <c r="SO7" s="26">
        <f>IF($CA7="P",BM7,(BM7+AQ7)/2)</f>
        <v>0</v>
      </c>
      <c r="SP7" s="26">
        <f>IF($CA7="P",BN7,(BN7+AR7)/2)</f>
        <v>0</v>
      </c>
      <c r="SQ7" s="26">
        <f>IF($CA7="P",BO7,(BO7+AS7)/2)</f>
        <v>16.75</v>
      </c>
      <c r="SR7" s="26">
        <f>IF($CA7="P",BP7,(BP7+AT7)/2)</f>
        <v>6.3</v>
      </c>
      <c r="SS7" s="26">
        <f>IF($CA7="P",BQ7,(BQ7+AU7)/2)</f>
        <v>0.1</v>
      </c>
      <c r="ST7" s="26">
        <f>IF($CA7="P",BR7,(BR7+AV7)/2)</f>
        <v>0</v>
      </c>
      <c r="SU7" s="26">
        <f>IF($CA7="P",BS7,(BS7+AW7)/2)</f>
        <v>17.850000000000001</v>
      </c>
      <c r="SV7" s="26">
        <f>IF($CA7="P",BT7,(BT7+AX7)/2)</f>
        <v>6.05</v>
      </c>
      <c r="SW7" s="26">
        <f>IF($CA7="P",BU7,(BU7+AY7)/2)</f>
        <v>0.1</v>
      </c>
      <c r="SX7" s="26">
        <f>IF($CA7="P",BV7,(BV7+AZ7)/2)</f>
        <v>0</v>
      </c>
      <c r="SY7" s="26">
        <f>IF($CA7="P",BW7,(BW7+BA7)/2)</f>
        <v>14.95</v>
      </c>
      <c r="SZ7" s="26">
        <f>IF($CA7="P",BX7,(BX7+BB7)/2)</f>
        <v>4.75</v>
      </c>
      <c r="TA7" s="26">
        <f>IF($CA7="P",BY7,(BY7+BC7)/2)</f>
        <v>0</v>
      </c>
      <c r="TB7" s="26">
        <f>IF($CA7="P",BZ7,(BZ7+BD7)/2)</f>
        <v>0</v>
      </c>
      <c r="TC7" s="28" t="s">
        <v>53</v>
      </c>
      <c r="TD7" s="11">
        <f>IF(SUM(SN7,SR7)&gt;0,SUM(SN7,SR7),"")</f>
        <v>10.85</v>
      </c>
      <c r="TE7" s="11">
        <f>IF(SUM(SM7:SN7,SP7:SR7,ST7)-SO7-SS7&gt;0,SUM(SM7:SN7,SP7:SR7,ST7)-SO7-SS7,"")</f>
        <v>43.8</v>
      </c>
      <c r="TF7" s="11">
        <f>IF(SUM(SV7,SZ7)&gt;0,SUM(SV7,SZ7),"")</f>
        <v>10.8</v>
      </c>
      <c r="TG7" s="11">
        <f>IF(SUM(SU7:SV7,SX7:SZ7,TB7)-SUM(SW7,TA7)&gt;0,SUM(SU7:SV7,SX7:SZ7,TB7)-SUM(SW7,TA7),"")</f>
        <v>43.5</v>
      </c>
      <c r="TH7" s="11">
        <f>IF(SUM(TE7,TG7)&gt;0,SUM(TE7,TG7),"")</f>
        <v>87.3</v>
      </c>
    </row>
    <row r="8" spans="1:528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130</v>
      </c>
      <c r="C8" s="4" t="s">
        <v>5</v>
      </c>
      <c r="D8" s="4">
        <v>2003</v>
      </c>
      <c r="E8" s="9">
        <f>SUM(J8:P8)+SUM(J8:M8)*0.0000001+SUM(J8)*0.0000000000001</f>
        <v>137.55000926000494</v>
      </c>
      <c r="F8" s="3" t="str">
        <f>IF(OR(AND(AJ8&gt;=AN$17,AK8&gt;=AN$21,AJ8&lt;&gt;"",AI8=""),AND(AL8&gt;=AN$17,AM8&gt;=AN$21,AL8&lt;&gt;"",AI8=""),AND(BF8&gt;=BJ$17,BG8&gt;=BJ$21,BF8&lt;&gt;"",BE8=""),AND(BH8&gt;=BJ$17,BI8&gt;=BJ$21,BH8&lt;&gt;"",BE8=""),AND(CB8&gt;=CF$17,CC8&gt;=CF$21,CB8&lt;&gt;"",CA8=""),AND(CD8&gt;=CF$17,CE8&gt;=CF$21,CD8&lt;&gt;""),AND(DC8&gt;=DJ$17,DD8&gt;=DJ$21,DC8&lt;&gt;""),AND(DH8&gt;=DJ$17,DI8&gt;=DJ$21,DH8&lt;&gt;""),AND(EE8&gt;=EL$17,EF8&gt;=EL$21,EE8&lt;&gt;""),AND(EJ8&gt;=EL$17,EK8&gt;=EL$21,EJ8&lt;&gt;""),AND(FG8&gt;=FN$17,FH8&gt;=FN$21,FG8&lt;&gt;""),AND(FL8&gt;=FN$17,FM8&gt;=FN$21,FL8&lt;&gt;""),AND(GI8&gt;=GP$17,GJ8&gt;=GP$21,GI8&lt;&gt;""),AND(GN8&gt;=GP$17,GO8&gt;=GP$21,GN8&lt;&gt;""),AND(HK8&gt;=HR$17,HL8&gt;=HR$21,HK8&lt;&gt;""),AND(HP8&gt;=HR$17,HQ8&gt;=HR$21,HP8&lt;&gt;""),AND(IM8&gt;=IT$17,IN8&gt;=IT$21,IM8&lt;&gt;""),AND(IR8&gt;=IT$17,IS8&gt;=IT$21,IR8&lt;&gt;""),AND(JO8&gt;=JV$17,JP8&gt;=JV$21,JO8&lt;&gt;""),AND(JT8&gt;=JV$17,JU8&gt;=JV$21,JT8&lt;&gt;""),AND(KQ8&gt;=KX$17,KR8&gt;=KX$21,KQ8&lt;&gt;""),AND(KV8&gt;=KX$17,KW8&gt;=KX$21,KV8&lt;&gt;""),AND(LS8&gt;=LZ$17,LT8&gt;=LZ$21,LS8&lt;&gt;""),AND(LX8&gt;=LZ$17,LY8&gt;=LZ$21,LX8&lt;&gt;""),AND(MU8&gt;=NB$17,MV8&gt;=NB$21,MU8&lt;&gt;""),AND(MZ8&gt;=NB$17,NA8&gt;=NB$21,MZ8&lt;&gt;""),AND(NW8&gt;=OD$17,NX8&gt;=OD$21,NW8&lt;&gt;""),AND(OB8&gt;=OD$17,OC8&gt;=OD$21,OB8&lt;&gt;""),AND(OY8&gt;=PF$17,OZ8&gt;=PF$21,OY8&lt;&gt;""),AND(PD8&gt;=PF$17,PE8&gt;=PF$21,PD8&lt;&gt;""),AND(QA8&gt;=QH$17,QB8&gt;=QH$21,QA8&lt;&gt;""),AND(QF8&gt;=QH$17,QG8&gt;=QH$21,QF8&lt;&gt;""),AND(RC8&gt;=RJ$17,RD8&gt;=RJ$21,RC8&lt;&gt;""),AND(RH8&gt;=RJ$17,RI8&gt;=RJ$21,RH8&lt;&gt;""),AND(SE8&gt;=SL$17,SF8&gt;=SL$21,SE8&lt;&gt;""),AND(SJ8&gt;=SL$17,SK8&gt;=SL$21,SJ8&lt;&gt;"")),"P","")</f>
        <v>P</v>
      </c>
      <c r="G8" s="3" t="str">
        <f>IF(OR(AND(AK8&gt;=AN$21,AK8&lt;&gt;"",AI8=""),AND(AM8&gt;=AN$21,AM8&lt;&gt;"",AI8=""),AND(BG8&gt;=BJ$21,BG8&lt;&gt;"",BE8=""),AND(BI8&gt;=BJ$21,BI8&lt;&gt;"",BE8=""),AND(CC8&gt;=CF$21,CC8&lt;&gt;"",CA8=""),AND(CE8&gt;=CF$21,CE8&lt;&gt;"",CA8=""),AND(DD8&gt;=DJ$21,DD8&lt;&gt;""),AND(DI8&gt;=DJ$21,DI8&lt;&gt;""),AND(EF8&gt;=EL$21,EF8&lt;&gt;""),AND(EK8&gt;=EL$21,EK8&lt;&gt;""),AND(FH8&gt;=FN$21,FH8&lt;&gt;""),AND(FM8&gt;=FN$21,FM8&lt;&gt;""),AND(GJ8&gt;=GP$21,GJ8&lt;&gt;""),AND(GO8&gt;=GP$21,GO8&lt;&gt;""),AND(HL8&gt;=HR$21,HL8&lt;&gt;""),AND(HQ8&gt;=HR$21,HQ8&lt;&gt;""),AND(IN8&gt;=IT$21,IN8&lt;&gt;""),AND(IS8&gt;=IT$21,IS8&lt;&gt;""),AND(JP8&gt;=JV$21,JP8&lt;&gt;""),AND(JU8&gt;=JV$21,JU8&lt;&gt;""),AND(KR8&gt;=KX$21,KR8&lt;&gt;""),AND(KW8&gt;=KX$21,KW8&lt;&gt;""),AND(LT8&gt;=LZ$21,LT8&lt;&gt;""),AND(LY8&gt;=LZ$21,LY8&lt;&gt;""),AND(MV8&gt;=NB$21,MV8&lt;&gt;""),AND(NA8&gt;=NB$21,NA8&lt;&gt;""),AND(NX8&gt;=OD$21,NX8&lt;&gt;""),AND(OC8&gt;=OD$21,OC8&lt;&gt;""),AND(OZ8&gt;=PF$21,OZ8&lt;&gt;""),AND(PE8&gt;=PF$21,PE8&lt;&gt;""),AND(QB8&gt;=QH$21,QB8&lt;&gt;""),AND(QG8&gt;=QH$21,QG8&lt;&gt;""),AND(RD8&gt;=RJ$21,RD8&lt;&gt;""),AND(RI8&gt;=RJ$21,RI8&lt;&gt;""),AND(SF8&gt;=SL$21,SF8&lt;&gt;""),AND(SK8&gt;=SL$21,SK8&lt;&gt;"")),"P","")</f>
        <v>P</v>
      </c>
      <c r="H8" s="36" t="str">
        <f>IF(AND(G8="P",F8=""),"No DD",IF(OR(AND(AJ8&gt;=AN$20,AK8&gt;=AN$24,AJ8&lt;&gt;"",AI8=""),AND(AL8&gt;=AN$20,AM8&gt;=AN$24,AL8&lt;&gt;"",AI8=""),AND(BF8&gt;=BJ$20,BG8&gt;=BJ$24,BF8&lt;&gt;"",BE8=""),AND(BH8&gt;=BJ$20,BI8&gt;=BJ$24,BH8&lt;&gt;"",BE8=""),AND(CB8&gt;=CF$20,CC8&gt;=CF$24,CB8&lt;&gt;"",CA8=""),AND(CD8&gt;=CF$20,CE8&gt;=CF$24,CD8&lt;&gt;""),AND(DC8&gt;=DJ$20,DD8&gt;=DJ$24,DC8&lt;&gt;""),AND(DH8&gt;=DJ$20,DI8&gt;=DJ$24,DH8&lt;&gt;""),AND(EE8&gt;=EL$20,EF8&gt;=EL$24,EE8&lt;&gt;""),AND(EJ8&gt;=EL$20,EK8&gt;=EL$24,EJ8&lt;&gt;""),AND(FG8&gt;=FN$20,FH8&gt;=FN$24,FG8&lt;&gt;""),AND(FL8&gt;=FN$20,FM8&gt;=FN$24,FL8&lt;&gt;""),AND(GI8&gt;=GP$20,GJ8&gt;=GP$24,GI8&lt;&gt;""),AND(GN8&gt;=GP$20,GO8&gt;=GP$24,GN8&lt;&gt;""),AND(HK8&gt;=HR$20,HL8&gt;=HR$24,HK8&lt;&gt;""),AND(HP8&gt;=HR$20,HQ8&gt;=HR$24,HP8&lt;&gt;""),AND(IM8&gt;=IT$20,IN8&gt;=IT$24,IM8&lt;&gt;""),AND(IR8&gt;=IT$20,IS8&gt;=IT$24,IR8&lt;&gt;""),AND(JO8&gt;=JV$20,JP8&gt;=JV$24,JO8&lt;&gt;""),AND(JT8&gt;=JV$20,JU8&gt;=JV$24,JT8&lt;&gt;""),AND(KQ8&gt;=KX$20,KR8&gt;=KX$24,KQ8&lt;&gt;""),AND(KV8&gt;=KX$20,KW8&gt;=KX$24,KV8&lt;&gt;""),AND(LS8&gt;=LZ$20,LT8&gt;=LZ$24,LS8&lt;&gt;""),AND(LX8&gt;=LZ$20,LY8&gt;=LZ$24,LX8&lt;&gt;""),AND(MU8&gt;=NB$20,MV8&gt;=NB$24,MU8&lt;&gt;""),AND(MZ8&gt;=NB$20,NA8&gt;=NB$24,MZ8&lt;&gt;""),AND(NW8&gt;=OD$20,NX8&gt;=OD$24,NW8&lt;&gt;""),AND(OB8&gt;=OD$20,OC8&gt;=OD$24,OB8&lt;&gt;""),AND(OY8&gt;=PF$20,OZ8&gt;=PF$24,OY8&lt;&gt;""),AND(PD8&gt;=PF$20,PE8&gt;=PF$24,PD8&lt;&gt;""),AND(QA8&gt;=QH$20,QB8&gt;=QH$24,QA8&lt;&gt;""),AND(QF8&gt;=QH$20,QG8&gt;=QH$24,QF8&lt;&gt;""),AND(RC8&gt;=RJ$20,RD8&gt;=RJ$24,RC8&lt;&gt;""),AND(RH8&gt;=RJ$20,RI8&gt;=RJ$24,RH8&lt;&gt;""),AND(SE8&gt;=SL$20,SF8&gt;=SL$24,SE8&lt;&gt;""),AND(SJ8&gt;=SL$20,SK8&gt;=SL$24,SJ8&lt;&gt;"")),"Merit",IF(OR(AND(AJ8&gt;=AN$19,AK8&gt;=AN$23,AJ8&lt;&gt;"",AI8=""),AND(AL8&gt;=AN$19,AM8&gt;=AN$23,AL8&lt;&gt;"",AI8=""),AND(BF8&gt;=BJ$19,BG8&gt;=BJ$23,BF8&lt;&gt;"",BE8=""),AND(BH8&gt;=BJ$19,BI8&gt;=BJ$23,BH8&lt;&gt;"",BE8=""),AND(CB8&gt;=CF$19,CC8&gt;=CF$23,CB8&lt;&gt;"",CA8=""),AND(CD8&gt;=CF$19,CE8&gt;=CF$23,CD8&lt;&gt;""),AND(DC8&gt;=DJ$19,DD8&gt;=DJ$23,DC8&lt;&gt;""),AND(DH8&gt;=DJ$19,DI8&gt;=DJ$23,DH8&lt;&gt;""),AND(EE8&gt;=EL$19,EF8&gt;=EL$23,EE8&lt;&gt;""),AND(EJ8&gt;=EL$19,EK8&gt;=EL$23,EJ8&lt;&gt;""),AND(FG8&gt;=FN$19,FH8&gt;=FN$23,FG8&lt;&gt;""),AND(FL8&gt;=FN$19,FM8&gt;=FN$23,FL8&lt;&gt;""),AND(GI8&gt;=GP$19,GJ8&gt;=GP$23,GI8&lt;&gt;""),AND(GN8&gt;=GP$19,GO8&gt;=GP$23,GN8&lt;&gt;""),AND(HK8&gt;=HR$19,HL8&gt;=HR$23,HK8&lt;&gt;""),AND(HP8&gt;=HR$19,HQ8&gt;=HR$23,HP8&lt;&gt;""),AND(IM8&gt;=IT$19,IN8&gt;=IT$23,IM8&lt;&gt;""),AND(IR8&gt;=IT$19,IS8&gt;=IT$23,IR8&lt;&gt;""),AND(JO8&gt;=JV$19,JP8&gt;=JV$23,JO8&lt;&gt;""),AND(JT8&gt;=JV$19,JU8&gt;=JV$23,JT8&lt;&gt;""),AND(KQ8&gt;=KX$19,KR8&gt;=KX$23,KQ8&lt;&gt;""),AND(KV8&gt;=KX$19,KW8&gt;=KX$23,KV8&lt;&gt;""),AND(LS8&gt;=LZ$19,LT8&gt;=LZ$23,LS8&lt;&gt;""),AND(LX8&gt;=LZ$19,LY8&gt;=LZ$23,LX8&lt;&gt;""),AND(MU8&gt;=NB$19,MV8&gt;=NB$23,MU8&lt;&gt;""),AND(MZ8&gt;=NB$19,NA8&gt;=NB$23,MZ8&lt;&gt;""),AND(NW8&gt;=OD$19,NX8&gt;=OD$23,NW8&lt;&gt;""),AND(OB8&gt;=OD$19,OC8&gt;=OD$23,OB8&lt;&gt;""),AND(OY8&gt;=PF$19,OZ8&gt;=PF$23,OY8&lt;&gt;""),AND(PD8&gt;=PF$19,PE8&gt;=PF$23,PD8&lt;&gt;""),AND(QA8&gt;=QH$19,QB8&gt;=QH$23,QA8&lt;&gt;""),AND(QF8&gt;=QH$19,QG8&gt;=QH$23,QF8&lt;&gt;""),AND(RC8&gt;=RJ$19,RD8&gt;=RJ$23,RC8&lt;&gt;""),AND(RH8&gt;=RJ$19,RI8&gt;=RJ$23,RH8&lt;&gt;""),AND(SE8&gt;=SL$19,SF8&gt;=SL$23,SE8&lt;&gt;""),AND(SJ8&gt;=SL$19,SK8&gt;=SL$23,SJ8&lt;&gt;"")),"Excellence",IF(I8="P","Worlds Team",IF(F8="P","National Team","")))))</f>
        <v>Worlds Team</v>
      </c>
      <c r="I8" s="3" t="str">
        <f>IF(OR(AND(AJ8&gt;=AN$18,AK8&gt;=AN$22,AJ8&lt;&gt;"",AI8=""),AND(AL8&gt;=AN$18,AM8&gt;=AN$22,AL8&lt;&gt;"",AI8=""),AND(BF8&gt;=BJ$18,BG8&gt;=BJ$22,BF8&lt;&gt;"",BE8=""),AND(BH8&gt;=BJ$18,BI8&gt;=BJ$22,BH8&lt;&gt;"",BE8=""),AND(CB8&gt;=CF$18,CC8&gt;=CF$22,CB8&lt;&gt;"",CA8=""),AND(CD8&gt;=CF$18,CE8&gt;=CF$22,CD8&lt;&gt;""),AND(DC8&gt;=DJ$18,DD8&gt;=DJ$22,DC8&lt;&gt;""),AND(DH8&gt;=DJ$18,DI8&gt;=DJ$22,DH8&lt;&gt;""),AND(EE8&gt;=EL$18,EF8&gt;=EL$22,EE8&lt;&gt;""),AND(EJ8&gt;=EL$18,EK8&gt;=EL$22,EJ8&lt;&gt;""),AND(FG8&gt;=FN$18,FH8&gt;=FN$22,FG8&lt;&gt;""),AND(FL8&gt;=FN$18,FM8&gt;=FN$22,FL8&lt;&gt;""),AND(GI8&gt;=GP$18,GJ8&gt;=GP$22,GI8&lt;&gt;""),AND(GN8&gt;=GP$18,GO8&gt;=GP$22,GN8&lt;&gt;""),AND(HK8&gt;=HR$18,HL8&gt;=HR$22,HK8&lt;&gt;""),AND(HP8&gt;=HR$18,HQ8&gt;=HR$22,HP8&lt;&gt;""),AND(IM8&gt;=IT$18,IN8&gt;=IT$22,IM8&lt;&gt;""),AND(IR8&gt;=IT$18,IS8&gt;=IT$22,IR8&lt;&gt;""),AND(JO8&gt;=JV$18,JP8&gt;=JV$22,JO8&lt;&gt;""),AND(JT8&gt;=JV$18,JU8&gt;=JV$22,JT8&lt;&gt;""),AND(KQ8&gt;=KX$18,KR8&gt;=KX$22,KQ8&lt;&gt;""),AND(KV8&gt;=KX$18,KW8&gt;=KX$22,KV8&lt;&gt;""),AND(LS8&gt;=LZ$18,LT8&gt;=LZ$22,LS8&lt;&gt;""),AND(LX8&gt;=LZ$18,LY8&gt;=LZ$22,LX8&lt;&gt;""),AND(MU8&gt;=NB$18,MV8&gt;=NB$22,MU8&lt;&gt;""),AND(MZ8&gt;=NB$18,NA8&gt;=NB$22,MZ8&lt;&gt;""),AND(NW8&gt;=OD$18,NX8&gt;=OD$22,NW8&lt;&gt;""),AND(OB8&gt;=OD$18,OC8&gt;=OD$22,OB8&lt;&gt;""),AND(OY8&gt;=PF$18,OZ8&gt;=PF$22,OY8&lt;&gt;""),AND(PD8&gt;=PF$18,PE8&gt;=PF$22,PD8&lt;&gt;""),AND(QA8&gt;=QH$18,QB8&gt;=QH$22,QA8&lt;&gt;""),AND(QF8&gt;=QH$18,QG8&gt;=QH$22,QF8&lt;&gt;""),AND(RC8&gt;=RJ$18,RD8&gt;=RJ$22,RC8&lt;&gt;""),AND(RH8&gt;=RJ$18,RI8&gt;=RJ$22,RH8&lt;&gt;""),AND(SE8&gt;=SL$18,SF8&gt;=SL$22,SE8&lt;&gt;""),AND(SJ8&gt;=SL$18,SK8&gt;=SL$22,SJ8&lt;&gt;"")),"P","")</f>
        <v>P</v>
      </c>
      <c r="J8" s="8">
        <f>IF(COUNT(AK8,BG8,CC8)&gt;0,LARGE((AK8,BG8,CC8),1),0)</f>
        <v>49.1</v>
      </c>
      <c r="K8" s="8" t="str">
        <f>IF(J8=0,"",IF(J8=CC8,$BK$1,IF(J8=BG8,$AO$1,IF(J8=AK8,$S$1,""))))</f>
        <v>2025 Elite Canada</v>
      </c>
      <c r="L8" s="8">
        <f>IF(COUNT(AK8,BG8,CC8)&gt;1,LARGE((AK8,BG8,CC8),2),0)</f>
        <v>43.5</v>
      </c>
      <c r="M8" s="8" t="str">
        <f>IF(K8=0,"",IF(AND(L8=J8,L8=AK8,K8=BG8),$S$1,IF(AND(L8=J8,L8=AK8,L8=CC8),$S$1,IF(AND(L8=J8,L8=CC8,L8=BG8),$AO$1,IF(L8=CC8,$BK$1,IF(L8=BG8,$AO$1,IF(L8=AK8,$S$1,"")))))))</f>
        <v>2025 Nationals</v>
      </c>
      <c r="N8" s="8">
        <f>IF(MAX(AM8,BI8,CE8)&gt;0,MAX(AM8,BI8,CE8),0)</f>
        <v>44.95</v>
      </c>
      <c r="O8" s="8" t="str">
        <f>IF(N8=0,"",IF(N8=CE8,$BK$1,IF(N8=BI8,$AO$1,IF(N8=AM8,$S$1,""))))</f>
        <v>2025 Nationals</v>
      </c>
      <c r="P8" s="8" t="str">
        <f>IF(MAX(CG8:CH8)&gt;0,MAX(CG8:CH8),"")</f>
        <v/>
      </c>
      <c r="Q8" s="11" t="str">
        <f>IF(P8="","",IF(P8=CG8,"("&amp;CG$2&amp;")",IF(P8=CH8,"("&amp;CH$2&amp;")")))</f>
        <v/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/>
      </c>
      <c r="S8" s="19">
        <v>18.3</v>
      </c>
      <c r="T8" s="19">
        <v>6.9</v>
      </c>
      <c r="U8" s="19">
        <v>0</v>
      </c>
      <c r="V8" s="19">
        <v>0</v>
      </c>
      <c r="W8" s="19">
        <v>17.8</v>
      </c>
      <c r="X8" s="19">
        <v>6.1</v>
      </c>
      <c r="Y8" s="19">
        <v>0</v>
      </c>
      <c r="Z8" s="19">
        <v>0</v>
      </c>
      <c r="AA8" s="19">
        <v>14.6</v>
      </c>
      <c r="AB8" s="19">
        <v>3.2</v>
      </c>
      <c r="AC8" s="19">
        <v>0</v>
      </c>
      <c r="AD8" s="19">
        <v>0</v>
      </c>
      <c r="AE8" s="19">
        <v>17.399999999999999</v>
      </c>
      <c r="AF8" s="19">
        <v>5.9</v>
      </c>
      <c r="AG8" s="19">
        <v>0</v>
      </c>
      <c r="AH8" s="19">
        <v>0</v>
      </c>
      <c r="AI8" s="27"/>
      <c r="AJ8" s="40">
        <f>IF(SUM(T8,X8)&gt;0,SUM(T8,X8),"")</f>
        <v>13</v>
      </c>
      <c r="AK8" s="40">
        <f>IF(SUM(S8:T8,V8:X8,Z8)-U8-Y8&gt;0,SUM(S8:T8,V8:X8,Z8)-U8-Y8,"")</f>
        <v>49.1</v>
      </c>
      <c r="AL8" s="40">
        <f>IF(SUM(AB8,AF8)&gt;0,SUM(AB8,AF8),"")</f>
        <v>9.1000000000000014</v>
      </c>
      <c r="AM8" s="40">
        <f>IF(SUM(AA8:AB8,AD8:AF8,AH8)-SUM(AC8,AG8)&gt;0,SUM(AA8:AB8,AD8:AF8,AH8)-SUM(AC8,AG8),"")</f>
        <v>41.1</v>
      </c>
      <c r="AN8" s="40">
        <f>IF(SUM(AK8,AM8)&gt;0,SUM(AK8,AM8),"")</f>
        <v>90.2</v>
      </c>
      <c r="AO8" s="18">
        <v>17.850000000000001</v>
      </c>
      <c r="AP8" s="18">
        <v>6.9</v>
      </c>
      <c r="AQ8" s="18">
        <v>0</v>
      </c>
      <c r="AR8" s="18">
        <v>0</v>
      </c>
      <c r="AS8" s="18">
        <v>14.100000000000001</v>
      </c>
      <c r="AT8" s="18">
        <v>4.6500000000000004</v>
      </c>
      <c r="AU8" s="18">
        <v>0</v>
      </c>
      <c r="AV8" s="18">
        <v>0</v>
      </c>
      <c r="AW8" s="18">
        <v>16.350000000000001</v>
      </c>
      <c r="AX8" s="18">
        <v>5.0500000000000007</v>
      </c>
      <c r="AY8" s="18">
        <v>0</v>
      </c>
      <c r="AZ8" s="18">
        <v>0</v>
      </c>
      <c r="BA8" s="18">
        <v>17.350000000000001</v>
      </c>
      <c r="BB8" s="18">
        <v>6.2</v>
      </c>
      <c r="BC8" s="18">
        <v>0</v>
      </c>
      <c r="BD8" s="18">
        <v>0</v>
      </c>
      <c r="BE8" s="28" t="s">
        <v>53</v>
      </c>
      <c r="BF8" s="11">
        <f>IF(SUM(AP8,AT8)&gt;0,SUM(AP8,AT8),"")</f>
        <v>11.55</v>
      </c>
      <c r="BG8" s="11">
        <f>IF(SUM(AO8:AP8,AR8:AT8,AV8)-AQ8-AU8&gt;0,SUM(AO8:AP8,AR8:AT8,AV8)-AQ8-AU8,"")</f>
        <v>43.5</v>
      </c>
      <c r="BH8" s="11">
        <f>IF(SUM(AX8,BB8)&gt;0,SUM(AX8,BB8),"")</f>
        <v>11.25</v>
      </c>
      <c r="BI8" s="11">
        <f>IF(SUM(AW8:AX8,AZ8:BB8,BD8)-SUM(AY8,BC8)&gt;0,SUM(AW8:AX8,AZ8:BB8,BD8)-SUM(AY8,BC8),"")</f>
        <v>44.95</v>
      </c>
      <c r="BJ8" s="11">
        <f>IF(SUM(BG8,BI8)&gt;0,SUM(BG8,BI8),"")</f>
        <v>88.45</v>
      </c>
      <c r="BK8" s="19">
        <v>14.9</v>
      </c>
      <c r="BL8" s="19">
        <v>3.5</v>
      </c>
      <c r="BM8" s="19">
        <v>3</v>
      </c>
      <c r="BN8" s="19">
        <v>0</v>
      </c>
      <c r="BO8" s="19">
        <v>17.2</v>
      </c>
      <c r="BP8" s="19">
        <v>4.7</v>
      </c>
      <c r="BQ8" s="19">
        <v>0.6</v>
      </c>
      <c r="BR8" s="19">
        <v>0</v>
      </c>
      <c r="BS8" s="19">
        <v>16.600000000000001</v>
      </c>
      <c r="BT8" s="19">
        <v>5.5</v>
      </c>
      <c r="BU8" s="19">
        <v>0</v>
      </c>
      <c r="BV8" s="19">
        <v>0</v>
      </c>
      <c r="BW8" s="19">
        <v>17</v>
      </c>
      <c r="BX8" s="19">
        <v>4.7</v>
      </c>
      <c r="BY8" s="19">
        <v>0.6</v>
      </c>
      <c r="BZ8" s="19">
        <v>0</v>
      </c>
      <c r="CA8" s="27"/>
      <c r="CB8" s="40">
        <f>IF(SUM(BL8,BP8)&gt;0,SUM(BL8,BP8),"")</f>
        <v>8.1999999999999993</v>
      </c>
      <c r="CC8" s="40">
        <f>IF(SUM(BK8:BL8,BN8:BP8,BR8)-BM8-BQ8&gt;0,SUM(BK8:BL8,BN8:BP8,BR8)-BM8-BQ8,"")</f>
        <v>36.699999999999996</v>
      </c>
      <c r="CD8" s="40">
        <f>IF(SUM(BT8,BX8)&gt;0,SUM(BT8,BX8),"")</f>
        <v>10.199999999999999</v>
      </c>
      <c r="CE8" s="40">
        <f>IF(SUM(BS8:BT8,BV8:BX8,BZ8)-SUM(BU8,BY8)&gt;0,SUM(BS8:BT8,BV8:BX8,BZ8)-SUM(BU8,BY8),"")</f>
        <v>43.2</v>
      </c>
      <c r="CF8" s="40">
        <f>IF(SUM(CC8,CE8)&gt;0,SUM(CC8,CE8),"")</f>
        <v>79.900000000000006</v>
      </c>
      <c r="CG8" s="51" t="str">
        <f>IF(MAX(DD8,EF8,FH8,GJ8,HL8,IN8,JP8,KR8,LT8,MV8,NX8,OZ8,QB8,RD8,SF8)-IF(L8="",0,L8)&gt;0.001,MAX(DD8,EF8,FH8,GJ8,HL8,IN8,JP8,KR8,LT8,MV8,NX8,OZ8,QB8,RD8,SF8)-IF(L8="",0,L8),"")</f>
        <v/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16.375</v>
      </c>
      <c r="SN8" s="26">
        <f>IF($CA8="P",BL8,(BL8+AP8)/2)</f>
        <v>5.2</v>
      </c>
      <c r="SO8" s="26">
        <f>IF($CA8="P",BM8,(BM8+AQ8)/2)</f>
        <v>1.5</v>
      </c>
      <c r="SP8" s="26">
        <f>IF($CA8="P",BN8,(BN8+AR8)/2)</f>
        <v>0</v>
      </c>
      <c r="SQ8" s="26">
        <f>IF($CA8="P",BO8,(BO8+AS8)/2)</f>
        <v>15.65</v>
      </c>
      <c r="SR8" s="26">
        <f>IF($CA8="P",BP8,(BP8+AT8)/2)</f>
        <v>4.6750000000000007</v>
      </c>
      <c r="SS8" s="26">
        <f>IF($CA8="P",BQ8,(BQ8+AU8)/2)</f>
        <v>0.3</v>
      </c>
      <c r="ST8" s="26">
        <f>IF($CA8="P",BR8,(BR8+AV8)/2)</f>
        <v>0</v>
      </c>
      <c r="SU8" s="26">
        <f>IF($CA8="P",BS8,(BS8+AW8)/2)</f>
        <v>16.475000000000001</v>
      </c>
      <c r="SV8" s="26">
        <f>IF($CA8="P",BT8,(BT8+AX8)/2)</f>
        <v>5.2750000000000004</v>
      </c>
      <c r="SW8" s="26">
        <f>IF($CA8="P",BU8,(BU8+AY8)/2)</f>
        <v>0</v>
      </c>
      <c r="SX8" s="26">
        <f>IF($CA8="P",BV8,(BV8+AZ8)/2)</f>
        <v>0</v>
      </c>
      <c r="SY8" s="26">
        <f>IF($CA8="P",BW8,(BW8+BA8)/2)</f>
        <v>17.175000000000001</v>
      </c>
      <c r="SZ8" s="26">
        <f>IF($CA8="P",BX8,(BX8+BB8)/2)</f>
        <v>5.45</v>
      </c>
      <c r="TA8" s="26">
        <f>IF($CA8="P",BY8,(BY8+BC8)/2)</f>
        <v>0.3</v>
      </c>
      <c r="TB8" s="26">
        <f>IF($CA8="P",BZ8,(BZ8+BD8)/2)</f>
        <v>0</v>
      </c>
      <c r="TC8" s="28" t="s">
        <v>53</v>
      </c>
      <c r="TD8" s="11">
        <f>IF(SUM(SN8,SR8)&gt;0,SUM(SN8,SR8),"")</f>
        <v>9.875</v>
      </c>
      <c r="TE8" s="11">
        <f>IF(SUM(SM8:SN8,SP8:SR8,ST8)-SO8-SS8&gt;0,SUM(SM8:SN8,SP8:SR8,ST8)-SO8-SS8,"")</f>
        <v>40.100000000000009</v>
      </c>
      <c r="TF8" s="11">
        <f>IF(SUM(SV8,SZ8)&gt;0,SUM(SV8,SZ8),"")</f>
        <v>10.725000000000001</v>
      </c>
      <c r="TG8" s="11">
        <f>IF(SUM(SU8:SV8,SX8:SZ8,TB8)-SUM(SW8,TA8)&gt;0,SUM(SU8:SV8,SX8:SZ8,TB8)-SUM(SW8,TA8),"")</f>
        <v>44.075000000000003</v>
      </c>
      <c r="TH8" s="11">
        <f>IF(SUM(TE8,TG8)&gt;0,SUM(TE8,TG8),"")</f>
        <v>84.175000000000011</v>
      </c>
    </row>
    <row r="9" spans="1:528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140</v>
      </c>
      <c r="C9" s="4" t="s">
        <v>7</v>
      </c>
      <c r="D9" s="4">
        <v>2006</v>
      </c>
      <c r="E9" s="9">
        <f>SUM(J9:P9)+SUM(J9:M9)*0.0000001+SUM(J9)*0.0000000000001</f>
        <v>137.40000904000465</v>
      </c>
      <c r="F9" s="3" t="str">
        <f>IF(OR(AND(AJ9&gt;=AN$17,AK9&gt;=AN$21,AJ9&lt;&gt;"",AI9=""),AND(AL9&gt;=AN$17,AM9&gt;=AN$21,AL9&lt;&gt;"",AI9=""),AND(BF9&gt;=BJ$17,BG9&gt;=BJ$21,BF9&lt;&gt;"",BE9=""),AND(BH9&gt;=BJ$17,BI9&gt;=BJ$21,BH9&lt;&gt;"",BE9=""),AND(CB9&gt;=CF$17,CC9&gt;=CF$21,CB9&lt;&gt;"",CA9=""),AND(CD9&gt;=CF$17,CE9&gt;=CF$21,CD9&lt;&gt;""),AND(DC9&gt;=DJ$17,DD9&gt;=DJ$21,DC9&lt;&gt;""),AND(DH9&gt;=DJ$17,DI9&gt;=DJ$21,DH9&lt;&gt;""),AND(EE9&gt;=EL$17,EF9&gt;=EL$21,EE9&lt;&gt;""),AND(EJ9&gt;=EL$17,EK9&gt;=EL$21,EJ9&lt;&gt;""),AND(FG9&gt;=FN$17,FH9&gt;=FN$21,FG9&lt;&gt;""),AND(FL9&gt;=FN$17,FM9&gt;=FN$21,FL9&lt;&gt;""),AND(GI9&gt;=GP$17,GJ9&gt;=GP$21,GI9&lt;&gt;""),AND(GN9&gt;=GP$17,GO9&gt;=GP$21,GN9&lt;&gt;""),AND(HK9&gt;=HR$17,HL9&gt;=HR$21,HK9&lt;&gt;""),AND(HP9&gt;=HR$17,HQ9&gt;=HR$21,HP9&lt;&gt;""),AND(IM9&gt;=IT$17,IN9&gt;=IT$21,IM9&lt;&gt;""),AND(IR9&gt;=IT$17,IS9&gt;=IT$21,IR9&lt;&gt;""),AND(JO9&gt;=JV$17,JP9&gt;=JV$21,JO9&lt;&gt;""),AND(JT9&gt;=JV$17,JU9&gt;=JV$21,JT9&lt;&gt;""),AND(KQ9&gt;=KX$17,KR9&gt;=KX$21,KQ9&lt;&gt;""),AND(KV9&gt;=KX$17,KW9&gt;=KX$21,KV9&lt;&gt;""),AND(LS9&gt;=LZ$17,LT9&gt;=LZ$21,LS9&lt;&gt;""),AND(LX9&gt;=LZ$17,LY9&gt;=LZ$21,LX9&lt;&gt;""),AND(MU9&gt;=NB$17,MV9&gt;=NB$21,MU9&lt;&gt;""),AND(MZ9&gt;=NB$17,NA9&gt;=NB$21,MZ9&lt;&gt;""),AND(NW9&gt;=OD$17,NX9&gt;=OD$21,NW9&lt;&gt;""),AND(OB9&gt;=OD$17,OC9&gt;=OD$21,OB9&lt;&gt;""),AND(OY9&gt;=PF$17,OZ9&gt;=PF$21,OY9&lt;&gt;""),AND(PD9&gt;=PF$17,PE9&gt;=PF$21,PD9&lt;&gt;""),AND(QA9&gt;=QH$17,QB9&gt;=QH$21,QA9&lt;&gt;""),AND(QF9&gt;=QH$17,QG9&gt;=QH$21,QF9&lt;&gt;""),AND(RC9&gt;=RJ$17,RD9&gt;=RJ$21,RC9&lt;&gt;""),AND(RH9&gt;=RJ$17,RI9&gt;=RJ$21,RH9&lt;&gt;""),AND(SE9&gt;=SL$17,SF9&gt;=SL$21,SE9&lt;&gt;""),AND(SJ9&gt;=SL$17,SK9&gt;=SL$21,SJ9&lt;&gt;"")),"P","")</f>
        <v>P</v>
      </c>
      <c r="G9" s="3" t="str">
        <f>IF(OR(AND(AK9&gt;=AN$21,AK9&lt;&gt;"",AI9=""),AND(AM9&gt;=AN$21,AM9&lt;&gt;"",AI9=""),AND(BG9&gt;=BJ$21,BG9&lt;&gt;"",BE9=""),AND(BI9&gt;=BJ$21,BI9&lt;&gt;"",BE9=""),AND(CC9&gt;=CF$21,CC9&lt;&gt;"",CA9=""),AND(CE9&gt;=CF$21,CE9&lt;&gt;"",CA9=""),AND(DD9&gt;=DJ$21,DD9&lt;&gt;""),AND(DI9&gt;=DJ$21,DI9&lt;&gt;""),AND(EF9&gt;=EL$21,EF9&lt;&gt;""),AND(EK9&gt;=EL$21,EK9&lt;&gt;""),AND(FH9&gt;=FN$21,FH9&lt;&gt;""),AND(FM9&gt;=FN$21,FM9&lt;&gt;""),AND(GJ9&gt;=GP$21,GJ9&lt;&gt;""),AND(GO9&gt;=GP$21,GO9&lt;&gt;""),AND(HL9&gt;=HR$21,HL9&lt;&gt;""),AND(HQ9&gt;=HR$21,HQ9&lt;&gt;""),AND(IN9&gt;=IT$21,IN9&lt;&gt;""),AND(IS9&gt;=IT$21,IS9&lt;&gt;""),AND(JP9&gt;=JV$21,JP9&lt;&gt;""),AND(JU9&gt;=JV$21,JU9&lt;&gt;""),AND(KR9&gt;=KX$21,KR9&lt;&gt;""),AND(KW9&gt;=KX$21,KW9&lt;&gt;""),AND(LT9&gt;=LZ$21,LT9&lt;&gt;""),AND(LY9&gt;=LZ$21,LY9&lt;&gt;""),AND(MV9&gt;=NB$21,MV9&lt;&gt;""),AND(NA9&gt;=NB$21,NA9&lt;&gt;""),AND(NX9&gt;=OD$21,NX9&lt;&gt;""),AND(OC9&gt;=OD$21,OC9&lt;&gt;""),AND(OZ9&gt;=PF$21,OZ9&lt;&gt;""),AND(PE9&gt;=PF$21,PE9&lt;&gt;""),AND(QB9&gt;=QH$21,QB9&lt;&gt;""),AND(QG9&gt;=QH$21,QG9&lt;&gt;""),AND(RD9&gt;=RJ$21,RD9&lt;&gt;""),AND(RI9&gt;=RJ$21,RI9&lt;&gt;""),AND(SF9&gt;=SL$21,SF9&lt;&gt;""),AND(SK9&gt;=SL$21,SK9&lt;&gt;"")),"P","")</f>
        <v>P</v>
      </c>
      <c r="H9" s="36" t="str">
        <f>IF(AND(G9="P",F9=""),"No DD",IF(OR(AND(AJ9&gt;=AN$20,AK9&gt;=AN$24,AJ9&lt;&gt;"",AI9=""),AND(AL9&gt;=AN$20,AM9&gt;=AN$24,AL9&lt;&gt;"",AI9=""),AND(BF9&gt;=BJ$20,BG9&gt;=BJ$24,BF9&lt;&gt;"",BE9=""),AND(BH9&gt;=BJ$20,BI9&gt;=BJ$24,BH9&lt;&gt;"",BE9=""),AND(CB9&gt;=CF$20,CC9&gt;=CF$24,CB9&lt;&gt;"",CA9=""),AND(CD9&gt;=CF$20,CE9&gt;=CF$24,CD9&lt;&gt;""),AND(DC9&gt;=DJ$20,DD9&gt;=DJ$24,DC9&lt;&gt;""),AND(DH9&gt;=DJ$20,DI9&gt;=DJ$24,DH9&lt;&gt;""),AND(EE9&gt;=EL$20,EF9&gt;=EL$24,EE9&lt;&gt;""),AND(EJ9&gt;=EL$20,EK9&gt;=EL$24,EJ9&lt;&gt;""),AND(FG9&gt;=FN$20,FH9&gt;=FN$24,FG9&lt;&gt;""),AND(FL9&gt;=FN$20,FM9&gt;=FN$24,FL9&lt;&gt;""),AND(GI9&gt;=GP$20,GJ9&gt;=GP$24,GI9&lt;&gt;""),AND(GN9&gt;=GP$20,GO9&gt;=GP$24,GN9&lt;&gt;""),AND(HK9&gt;=HR$20,HL9&gt;=HR$24,HK9&lt;&gt;""),AND(HP9&gt;=HR$20,HQ9&gt;=HR$24,HP9&lt;&gt;""),AND(IM9&gt;=IT$20,IN9&gt;=IT$24,IM9&lt;&gt;""),AND(IR9&gt;=IT$20,IS9&gt;=IT$24,IR9&lt;&gt;""),AND(JO9&gt;=JV$20,JP9&gt;=JV$24,JO9&lt;&gt;""),AND(JT9&gt;=JV$20,JU9&gt;=JV$24,JT9&lt;&gt;""),AND(KQ9&gt;=KX$20,KR9&gt;=KX$24,KQ9&lt;&gt;""),AND(KV9&gt;=KX$20,KW9&gt;=KX$24,KV9&lt;&gt;""),AND(LS9&gt;=LZ$20,LT9&gt;=LZ$24,LS9&lt;&gt;""),AND(LX9&gt;=LZ$20,LY9&gt;=LZ$24,LX9&lt;&gt;""),AND(MU9&gt;=NB$20,MV9&gt;=NB$24,MU9&lt;&gt;""),AND(MZ9&gt;=NB$20,NA9&gt;=NB$24,MZ9&lt;&gt;""),AND(NW9&gt;=OD$20,NX9&gt;=OD$24,NW9&lt;&gt;""),AND(OB9&gt;=OD$20,OC9&gt;=OD$24,OB9&lt;&gt;""),AND(OY9&gt;=PF$20,OZ9&gt;=PF$24,OY9&lt;&gt;""),AND(PD9&gt;=PF$20,PE9&gt;=PF$24,PD9&lt;&gt;""),AND(QA9&gt;=QH$20,QB9&gt;=QH$24,QA9&lt;&gt;""),AND(QF9&gt;=QH$20,QG9&gt;=QH$24,QF9&lt;&gt;""),AND(RC9&gt;=RJ$20,RD9&gt;=RJ$24,RC9&lt;&gt;""),AND(RH9&gt;=RJ$20,RI9&gt;=RJ$24,RH9&lt;&gt;""),AND(SE9&gt;=SL$20,SF9&gt;=SL$24,SE9&lt;&gt;""),AND(SJ9&gt;=SL$20,SK9&gt;=SL$24,SJ9&lt;&gt;"")),"Merit",IF(OR(AND(AJ9&gt;=AN$19,AK9&gt;=AN$23,AJ9&lt;&gt;"",AI9=""),AND(AL9&gt;=AN$19,AM9&gt;=AN$23,AL9&lt;&gt;"",AI9=""),AND(BF9&gt;=BJ$19,BG9&gt;=BJ$23,BF9&lt;&gt;"",BE9=""),AND(BH9&gt;=BJ$19,BI9&gt;=BJ$23,BH9&lt;&gt;"",BE9=""),AND(CB9&gt;=CF$19,CC9&gt;=CF$23,CB9&lt;&gt;"",CA9=""),AND(CD9&gt;=CF$19,CE9&gt;=CF$23,CD9&lt;&gt;""),AND(DC9&gt;=DJ$19,DD9&gt;=DJ$23,DC9&lt;&gt;""),AND(DH9&gt;=DJ$19,DI9&gt;=DJ$23,DH9&lt;&gt;""),AND(EE9&gt;=EL$19,EF9&gt;=EL$23,EE9&lt;&gt;""),AND(EJ9&gt;=EL$19,EK9&gt;=EL$23,EJ9&lt;&gt;""),AND(FG9&gt;=FN$19,FH9&gt;=FN$23,FG9&lt;&gt;""),AND(FL9&gt;=FN$19,FM9&gt;=FN$23,FL9&lt;&gt;""),AND(GI9&gt;=GP$19,GJ9&gt;=GP$23,GI9&lt;&gt;""),AND(GN9&gt;=GP$19,GO9&gt;=GP$23,GN9&lt;&gt;""),AND(HK9&gt;=HR$19,HL9&gt;=HR$23,HK9&lt;&gt;""),AND(HP9&gt;=HR$19,HQ9&gt;=HR$23,HP9&lt;&gt;""),AND(IM9&gt;=IT$19,IN9&gt;=IT$23,IM9&lt;&gt;""),AND(IR9&gt;=IT$19,IS9&gt;=IT$23,IR9&lt;&gt;""),AND(JO9&gt;=JV$19,JP9&gt;=JV$23,JO9&lt;&gt;""),AND(JT9&gt;=JV$19,JU9&gt;=JV$23,JT9&lt;&gt;""),AND(KQ9&gt;=KX$19,KR9&gt;=KX$23,KQ9&lt;&gt;""),AND(KV9&gt;=KX$19,KW9&gt;=KX$23,KV9&lt;&gt;""),AND(LS9&gt;=LZ$19,LT9&gt;=LZ$23,LS9&lt;&gt;""),AND(LX9&gt;=LZ$19,LY9&gt;=LZ$23,LX9&lt;&gt;""),AND(MU9&gt;=NB$19,MV9&gt;=NB$23,MU9&lt;&gt;""),AND(MZ9&gt;=NB$19,NA9&gt;=NB$23,MZ9&lt;&gt;""),AND(NW9&gt;=OD$19,NX9&gt;=OD$23,NW9&lt;&gt;""),AND(OB9&gt;=OD$19,OC9&gt;=OD$23,OB9&lt;&gt;""),AND(OY9&gt;=PF$19,OZ9&gt;=PF$23,OY9&lt;&gt;""),AND(PD9&gt;=PF$19,PE9&gt;=PF$23,PD9&lt;&gt;""),AND(QA9&gt;=QH$19,QB9&gt;=QH$23,QA9&lt;&gt;""),AND(QF9&gt;=QH$19,QG9&gt;=QH$23,QF9&lt;&gt;""),AND(RC9&gt;=RJ$19,RD9&gt;=RJ$23,RC9&lt;&gt;""),AND(RH9&gt;=RJ$19,RI9&gt;=RJ$23,RH9&lt;&gt;""),AND(SE9&gt;=SL$19,SF9&gt;=SL$23,SE9&lt;&gt;""),AND(SJ9&gt;=SL$19,SK9&gt;=SL$23,SJ9&lt;&gt;"")),"Excellence",IF(I9="P","Worlds Team",IF(F9="P","National Team","")))))</f>
        <v>National Team</v>
      </c>
      <c r="I9" s="3" t="str">
        <f>IF(OR(AND(AJ9&gt;=AN$18,AK9&gt;=AN$22,AJ9&lt;&gt;"",AI9=""),AND(AL9&gt;=AN$18,AM9&gt;=AN$22,AL9&lt;&gt;"",AI9=""),AND(BF9&gt;=BJ$18,BG9&gt;=BJ$22,BF9&lt;&gt;"",BE9=""),AND(BH9&gt;=BJ$18,BI9&gt;=BJ$22,BH9&lt;&gt;"",BE9=""),AND(CB9&gt;=CF$18,CC9&gt;=CF$22,CB9&lt;&gt;"",CA9=""),AND(CD9&gt;=CF$18,CE9&gt;=CF$22,CD9&lt;&gt;""),AND(DC9&gt;=DJ$18,DD9&gt;=DJ$22,DC9&lt;&gt;""),AND(DH9&gt;=DJ$18,DI9&gt;=DJ$22,DH9&lt;&gt;""),AND(EE9&gt;=EL$18,EF9&gt;=EL$22,EE9&lt;&gt;""),AND(EJ9&gt;=EL$18,EK9&gt;=EL$22,EJ9&lt;&gt;""),AND(FG9&gt;=FN$18,FH9&gt;=FN$22,FG9&lt;&gt;""),AND(FL9&gt;=FN$18,FM9&gt;=FN$22,FL9&lt;&gt;""),AND(GI9&gt;=GP$18,GJ9&gt;=GP$22,GI9&lt;&gt;""),AND(GN9&gt;=GP$18,GO9&gt;=GP$22,GN9&lt;&gt;""),AND(HK9&gt;=HR$18,HL9&gt;=HR$22,HK9&lt;&gt;""),AND(HP9&gt;=HR$18,HQ9&gt;=HR$22,HP9&lt;&gt;""),AND(IM9&gt;=IT$18,IN9&gt;=IT$22,IM9&lt;&gt;""),AND(IR9&gt;=IT$18,IS9&gt;=IT$22,IR9&lt;&gt;""),AND(JO9&gt;=JV$18,JP9&gt;=JV$22,JO9&lt;&gt;""),AND(JT9&gt;=JV$18,JU9&gt;=JV$22,JT9&lt;&gt;""),AND(KQ9&gt;=KX$18,KR9&gt;=KX$22,KQ9&lt;&gt;""),AND(KV9&gt;=KX$18,KW9&gt;=KX$22,KV9&lt;&gt;""),AND(LS9&gt;=LZ$18,LT9&gt;=LZ$22,LS9&lt;&gt;""),AND(LX9&gt;=LZ$18,LY9&gt;=LZ$22,LX9&lt;&gt;""),AND(MU9&gt;=NB$18,MV9&gt;=NB$22,MU9&lt;&gt;""),AND(MZ9&gt;=NB$18,NA9&gt;=NB$22,MZ9&lt;&gt;""),AND(NW9&gt;=OD$18,NX9&gt;=OD$22,NW9&lt;&gt;""),AND(OB9&gt;=OD$18,OC9&gt;=OD$22,OB9&lt;&gt;""),AND(OY9&gt;=PF$18,OZ9&gt;=PF$22,OY9&lt;&gt;""),AND(PD9&gt;=PF$18,PE9&gt;=PF$22,PD9&lt;&gt;""),AND(QA9&gt;=QH$18,QB9&gt;=QH$22,QA9&lt;&gt;""),AND(QF9&gt;=QH$18,QG9&gt;=QH$22,QF9&lt;&gt;""),AND(RC9&gt;=RJ$18,RD9&gt;=RJ$22,RC9&lt;&gt;""),AND(RH9&gt;=RJ$18,RI9&gt;=RJ$22,RH9&lt;&gt;""),AND(SE9&gt;=SL$18,SF9&gt;=SL$22,SE9&lt;&gt;""),AND(SJ9&gt;=SL$18,SK9&gt;=SL$22,SJ9&lt;&gt;"")),"P","")</f>
        <v/>
      </c>
      <c r="J9" s="8">
        <f>IF(COUNT(AK9,BG9,CC9)&gt;0,LARGE((AK9,BG9,CC9),1),0)</f>
        <v>46.4</v>
      </c>
      <c r="K9" s="8" t="str">
        <f>IF(J9=0,"",IF(J9=CC9,$BK$1,IF(J9=BG9,$AO$1,IF(J9=AK9,$S$1,""))))</f>
        <v>2025 Elite Canada</v>
      </c>
      <c r="L9" s="8">
        <f>IF(COUNT(AK9,BG9,CC9)&gt;1,LARGE((AK9,BG9,CC9),2),0)</f>
        <v>44</v>
      </c>
      <c r="M9" s="8" t="str">
        <f>IF(K9=0,"",IF(AND(L9=J9,L9=AK9,K9=BG9),$S$1,IF(AND(L9=J9,L9=AK9,L9=CC9),$S$1,IF(AND(L9=J9,L9=CC9,L9=BG9),$AO$1,IF(L9=CC9,$BK$1,IF(L9=BG9,$AO$1,IF(L9=AK9,$S$1,"")))))))</f>
        <v>2025 3rd Domestic Trial</v>
      </c>
      <c r="N9" s="8">
        <f>IF(MAX(AM9,BI9,CE9)&gt;0,MAX(AM9,BI9,CE9),0)</f>
        <v>47</v>
      </c>
      <c r="O9" s="8" t="str">
        <f>IF(N9=0,"",IF(N9=CE9,$BK$1,IF(N9=BI9,$AO$1,IF(N9=AM9,$S$1,""))))</f>
        <v>2025 Elite Canada</v>
      </c>
      <c r="P9" s="8" t="str">
        <f>IF(MAX(CG9:CH9)&gt;0,MAX(CG9:CH9),"")</f>
        <v/>
      </c>
      <c r="Q9" s="11" t="str">
        <f>IF(P9="","",IF(P9=CG9,"("&amp;CG$2&amp;")",IF(P9=CH9,"("&amp;CH$2&amp;")")))</f>
        <v/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/>
      </c>
      <c r="S9" s="19">
        <v>17.600000000000001</v>
      </c>
      <c r="T9" s="19">
        <v>5.8</v>
      </c>
      <c r="U9" s="19">
        <v>0</v>
      </c>
      <c r="V9" s="19">
        <v>0</v>
      </c>
      <c r="W9" s="19">
        <v>17.100000000000001</v>
      </c>
      <c r="X9" s="19">
        <v>5.9</v>
      </c>
      <c r="Y9" s="19">
        <v>0</v>
      </c>
      <c r="Z9" s="19">
        <v>0</v>
      </c>
      <c r="AA9" s="19">
        <v>18.2</v>
      </c>
      <c r="AB9" s="19">
        <v>5.8</v>
      </c>
      <c r="AC9" s="19">
        <v>0</v>
      </c>
      <c r="AD9" s="19">
        <v>0</v>
      </c>
      <c r="AE9" s="19">
        <v>17.3</v>
      </c>
      <c r="AF9" s="19">
        <v>5.7</v>
      </c>
      <c r="AG9" s="19">
        <v>0</v>
      </c>
      <c r="AH9" s="19">
        <v>0</v>
      </c>
      <c r="AI9" s="27"/>
      <c r="AJ9" s="40">
        <f>IF(SUM(T9,X9)&gt;0,SUM(T9,X9),"")</f>
        <v>11.7</v>
      </c>
      <c r="AK9" s="40">
        <f>IF(SUM(S9:T9,V9:X9,Z9)-U9-Y9&gt;0,SUM(S9:T9,V9:X9,Z9)-U9-Y9,"")</f>
        <v>46.4</v>
      </c>
      <c r="AL9" s="40">
        <f>IF(SUM(AB9,AF9)&gt;0,SUM(AB9,AF9),"")</f>
        <v>11.5</v>
      </c>
      <c r="AM9" s="40">
        <f>IF(SUM(AA9:AB9,AD9:AF9,AH9)-SUM(AC9,AG9)&gt;0,SUM(AA9:AB9,AD9:AF9,AH9)-SUM(AC9,AG9),"")</f>
        <v>47</v>
      </c>
      <c r="AN9" s="40">
        <f>IF(SUM(AK9,AM9)&gt;0,SUM(AK9,AM9),"")</f>
        <v>93.4</v>
      </c>
      <c r="AO9" s="18">
        <v>14.4</v>
      </c>
      <c r="AP9" s="18">
        <v>6.1</v>
      </c>
      <c r="AQ9" s="18">
        <v>0.2</v>
      </c>
      <c r="AR9" s="18">
        <v>0</v>
      </c>
      <c r="AS9" s="18">
        <v>17.2</v>
      </c>
      <c r="AT9" s="18">
        <v>5.2</v>
      </c>
      <c r="AU9" s="18">
        <v>0.1</v>
      </c>
      <c r="AV9" s="18">
        <v>0</v>
      </c>
      <c r="AW9" s="18">
        <v>16.7</v>
      </c>
      <c r="AX9" s="18">
        <v>5.3</v>
      </c>
      <c r="AY9" s="18">
        <v>0.2</v>
      </c>
      <c r="AZ9" s="18">
        <v>0</v>
      </c>
      <c r="BA9" s="18">
        <v>17.7</v>
      </c>
      <c r="BB9" s="18">
        <v>3.2</v>
      </c>
      <c r="BC9" s="18">
        <v>1</v>
      </c>
      <c r="BD9" s="18">
        <v>0</v>
      </c>
      <c r="BE9" s="28"/>
      <c r="BF9" s="11">
        <f>IF(SUM(AP9,AT9)&gt;0,SUM(AP9,AT9),"")</f>
        <v>11.3</v>
      </c>
      <c r="BG9" s="11">
        <f>IF(SUM(AO9:AP9,AR9:AT9,AV9)-AQ9-AU9&gt;0,SUM(AO9:AP9,AR9:AT9,AV9)-AQ9-AU9,"")</f>
        <v>42.6</v>
      </c>
      <c r="BH9" s="11">
        <f>IF(SUM(AX9,BB9)&gt;0,SUM(AX9,BB9),"")</f>
        <v>8.5</v>
      </c>
      <c r="BI9" s="11">
        <f>IF(SUM(AW9:AX9,AZ9:BB9,BD9)-SUM(AY9,BC9)&gt;0,SUM(AW9:AX9,AZ9:BB9,BD9)-SUM(AY9,BC9),"")</f>
        <v>41.7</v>
      </c>
      <c r="BJ9" s="11">
        <f>IF(SUM(BG9,BI9)&gt;0,SUM(BG9,BI9),"")</f>
        <v>84.300000000000011</v>
      </c>
      <c r="BK9" s="19">
        <v>16.7</v>
      </c>
      <c r="BL9" s="19">
        <v>5.8</v>
      </c>
      <c r="BM9" s="19">
        <v>0</v>
      </c>
      <c r="BN9" s="19">
        <v>0</v>
      </c>
      <c r="BO9" s="19">
        <v>15.8</v>
      </c>
      <c r="BP9" s="19">
        <v>5.7</v>
      </c>
      <c r="BQ9" s="19">
        <v>0</v>
      </c>
      <c r="BR9" s="19">
        <v>0</v>
      </c>
      <c r="BS9" s="19">
        <v>16.5</v>
      </c>
      <c r="BT9" s="19">
        <v>5.8</v>
      </c>
      <c r="BU9" s="19">
        <v>0</v>
      </c>
      <c r="BV9" s="19">
        <v>0</v>
      </c>
      <c r="BW9" s="19">
        <v>15.6</v>
      </c>
      <c r="BX9" s="19">
        <v>5.7</v>
      </c>
      <c r="BY9" s="19">
        <v>0</v>
      </c>
      <c r="BZ9" s="19">
        <v>0</v>
      </c>
      <c r="CA9" s="27"/>
      <c r="CB9" s="40">
        <f>IF(SUM(BL9,BP9)&gt;0,SUM(BL9,BP9),"")</f>
        <v>11.5</v>
      </c>
      <c r="CC9" s="40">
        <f>IF(SUM(BK9:BL9,BN9:BP9,BR9)-BM9-BQ9&gt;0,SUM(BK9:BL9,BN9:BP9,BR9)-BM9-BQ9,"")</f>
        <v>44</v>
      </c>
      <c r="CD9" s="40">
        <f>IF(SUM(BT9,BX9)&gt;0,SUM(BT9,BX9),"")</f>
        <v>11.5</v>
      </c>
      <c r="CE9" s="40">
        <f>IF(SUM(BS9:BT9,BV9:BX9,BZ9)-SUM(BU9,BY9)&gt;0,SUM(BS9:BT9,BV9:BX9,BZ9)-SUM(BU9,BY9),"")</f>
        <v>43.6</v>
      </c>
      <c r="CF9" s="40">
        <f>IF(SUM(CC9,CE9)&gt;0,SUM(CC9,CE9),"")</f>
        <v>87.6</v>
      </c>
      <c r="CG9" s="51" t="str">
        <f>IF(MAX(DD9,EF9,FH9,GJ9,HL9,IN9,JP9,KR9,LT9,MV9,NX9,OZ9,QB9,RD9,SF9)-IF(L9="",0,L9)&gt;0.001,MAX(DD9,EF9,FH9,GJ9,HL9,IN9,JP9,KR9,LT9,MV9,NX9,OZ9,QB9,RD9,SF9)-IF(L9="",0,L9),"")</f>
        <v/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>
        <v>16</v>
      </c>
      <c r="CJ9" s="17">
        <v>2.9</v>
      </c>
      <c r="CK9" s="17">
        <v>0</v>
      </c>
      <c r="CL9" s="17">
        <v>0</v>
      </c>
      <c r="CM9" s="17">
        <v>16.5</v>
      </c>
      <c r="CN9" s="17">
        <v>6.5</v>
      </c>
      <c r="CO9" s="17">
        <v>0</v>
      </c>
      <c r="CP9" s="17">
        <v>0</v>
      </c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>
        <f>IF(SUM(CJ9,CN9)&gt;0,SUM(CJ9,CN9),"")</f>
        <v>9.4</v>
      </c>
      <c r="DD9" s="40">
        <f>IF(SUM(CI9:CJ9,CL9:CN9,CP9)-CK9-CO9&gt;0,SUM(CI9:CJ9,CL9:CN9,CP9)-CK9-CO9,"")</f>
        <v>41.9</v>
      </c>
      <c r="DE9" s="40" t="str">
        <f>IF(SUM(CQ9:CR9,CT9)-CS9&gt;0,SUM(CQ9:CR9,CT9)-CS9,"")</f>
        <v/>
      </c>
      <c r="DF9" s="40">
        <f>IF(SUM(CJ9,CN9,CR9)&gt;0,SUM(CJ9,CN9,CR9),"")</f>
        <v>9.4</v>
      </c>
      <c r="DG9" s="40">
        <f>IF(SUM(DD9,DE9)&gt;0,SUM(DD9,DE9),"")</f>
        <v>41.9</v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>
        <f>IF(SUM(DD9,DE9,DI9)&gt;0,SUM(DD9,DE9,DI9),"")</f>
        <v>41.9</v>
      </c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 t="str">
        <f>IF(SUM(DL9,DP9)&gt;0,SUM(DL9,DP9),"")</f>
        <v/>
      </c>
      <c r="EF9" s="11" t="str">
        <f>IF(SUM(DK9:DL9,DN9:DP9,DR9)-DM9-DQ9&gt;0,SUM(DK9:DL9,DN9:DP9,DR9)-DM9-DQ9,"")</f>
        <v/>
      </c>
      <c r="EG9" s="11" t="str">
        <f>IF(SUM(DS9:DT9,DV9)-DU9&gt;0,SUM(DS9:DT9,DV9)-DU9,"")</f>
        <v/>
      </c>
      <c r="EH9" s="11" t="str">
        <f>IF(SUM(DL9,DP9,DT9)&gt;0,SUM(DL9,DP9,DT9),"")</f>
        <v/>
      </c>
      <c r="EI9" s="11" t="str">
        <f>IF(SUM(EF9,EG9)&gt;0,SUM(EF9,EG9),"")</f>
        <v/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 t="str">
        <f>IF(SUM(EF9,EG9,EK9)&gt;0,SUM(EF9,EG9,EK9),"")</f>
        <v/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15.55</v>
      </c>
      <c r="SN9" s="26">
        <f>IF($CA9="P",BL9,(BL9+AP9)/2)</f>
        <v>5.9499999999999993</v>
      </c>
      <c r="SO9" s="26">
        <f>IF($CA9="P",BM9,(BM9+AQ9)/2)</f>
        <v>0.1</v>
      </c>
      <c r="SP9" s="26">
        <f>IF($CA9="P",BN9,(BN9+AR9)/2)</f>
        <v>0</v>
      </c>
      <c r="SQ9" s="26">
        <f>IF($CA9="P",BO9,(BO9+AS9)/2)</f>
        <v>16.5</v>
      </c>
      <c r="SR9" s="26">
        <f>IF($CA9="P",BP9,(BP9+AT9)/2)</f>
        <v>5.45</v>
      </c>
      <c r="SS9" s="26">
        <f>IF($CA9="P",BQ9,(BQ9+AU9)/2)</f>
        <v>0.05</v>
      </c>
      <c r="ST9" s="26">
        <f>IF($CA9="P",BR9,(BR9+AV9)/2)</f>
        <v>0</v>
      </c>
      <c r="SU9" s="26">
        <f>IF($CA9="P",BS9,(BS9+AW9)/2)</f>
        <v>16.600000000000001</v>
      </c>
      <c r="SV9" s="26">
        <f>IF($CA9="P",BT9,(BT9+AX9)/2)</f>
        <v>5.55</v>
      </c>
      <c r="SW9" s="26">
        <f>IF($CA9="P",BU9,(BU9+AY9)/2)</f>
        <v>0.1</v>
      </c>
      <c r="SX9" s="26">
        <f>IF($CA9="P",BV9,(BV9+AZ9)/2)</f>
        <v>0</v>
      </c>
      <c r="SY9" s="26">
        <f>IF($CA9="P",BW9,(BW9+BA9)/2)</f>
        <v>16.649999999999999</v>
      </c>
      <c r="SZ9" s="26">
        <f>IF($CA9="P",BX9,(BX9+BB9)/2)</f>
        <v>4.45</v>
      </c>
      <c r="TA9" s="26">
        <f>IF($CA9="P",BY9,(BY9+BC9)/2)</f>
        <v>0.5</v>
      </c>
      <c r="TB9" s="26">
        <f>IF($CA9="P",BZ9,(BZ9+BD9)/2)</f>
        <v>0</v>
      </c>
      <c r="TC9" s="28" t="s">
        <v>53</v>
      </c>
      <c r="TD9" s="11">
        <f>IF(SUM(SN9,SR9)&gt;0,SUM(SN9,SR9),"")</f>
        <v>11.399999999999999</v>
      </c>
      <c r="TE9" s="11">
        <f>IF(SUM(SM9:SN9,SP9:SR9,ST9)-SO9-SS9&gt;0,SUM(SM9:SN9,SP9:SR9,ST9)-SO9-SS9,"")</f>
        <v>43.300000000000004</v>
      </c>
      <c r="TF9" s="11">
        <f>IF(SUM(SV9,SZ9)&gt;0,SUM(SV9,SZ9),"")</f>
        <v>10</v>
      </c>
      <c r="TG9" s="11">
        <f>IF(SUM(SU9:SV9,SX9:SZ9,TB9)-SUM(SW9,TA9)&gt;0,SUM(SU9:SV9,SX9:SZ9,TB9)-SUM(SW9,TA9),"")</f>
        <v>42.65</v>
      </c>
      <c r="TH9" s="11">
        <f>IF(SUM(TE9,TG9)&gt;0,SUM(TE9,TG9),"")</f>
        <v>85.95</v>
      </c>
    </row>
    <row r="10" spans="1:528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114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J10&gt;=AN$17,AK10&gt;=AN$21,AJ10&lt;&gt;"",AI10=""),AND(AL10&gt;=AN$17,AM10&gt;=AN$21,AL10&lt;&gt;"",AI10=""),AND(BF10&gt;=BJ$17,BG10&gt;=BJ$21,BF10&lt;&gt;"",BE10=""),AND(BH10&gt;=BJ$17,BI10&gt;=BJ$21,BH10&lt;&gt;"",BE10=""),AND(CB10&gt;=CF$17,CC10&gt;=CF$21,CB10&lt;&gt;"",CA10=""),AND(CD10&gt;=CF$17,CE10&gt;=CF$21,CD10&lt;&gt;""),AND(DC10&gt;=DJ$17,DD10&gt;=DJ$21,DC10&lt;&gt;""),AND(DH10&gt;=DJ$17,DI10&gt;=DJ$21,DH10&lt;&gt;""),AND(EE10&gt;=EL$17,EF10&gt;=EL$21,EE10&lt;&gt;""),AND(EJ10&gt;=EL$17,EK10&gt;=EL$21,EJ10&lt;&gt;""),AND(FG10&gt;=FN$17,FH10&gt;=FN$21,FG10&lt;&gt;""),AND(FL10&gt;=FN$17,FM10&gt;=FN$21,FL10&lt;&gt;""),AND(GI10&gt;=GP$17,GJ10&gt;=GP$21,GI10&lt;&gt;""),AND(GN10&gt;=GP$17,GO10&gt;=GP$21,GN10&lt;&gt;""),AND(HK10&gt;=HR$17,HL10&gt;=HR$21,HK10&lt;&gt;""),AND(HP10&gt;=HR$17,HQ10&gt;=HR$21,HP10&lt;&gt;""),AND(IM10&gt;=IT$17,IN10&gt;=IT$21,IM10&lt;&gt;""),AND(IR10&gt;=IT$17,IS10&gt;=IT$21,IR10&lt;&gt;""),AND(JO10&gt;=JV$17,JP10&gt;=JV$21,JO10&lt;&gt;""),AND(JT10&gt;=JV$17,JU10&gt;=JV$21,JT10&lt;&gt;""),AND(KQ10&gt;=KX$17,KR10&gt;=KX$21,KQ10&lt;&gt;""),AND(KV10&gt;=KX$17,KW10&gt;=KX$21,KV10&lt;&gt;""),AND(LS10&gt;=LZ$17,LT10&gt;=LZ$21,LS10&lt;&gt;""),AND(LX10&gt;=LZ$17,LY10&gt;=LZ$21,LX10&lt;&gt;""),AND(MU10&gt;=NB$17,MV10&gt;=NB$21,MU10&lt;&gt;""),AND(MZ10&gt;=NB$17,NA10&gt;=NB$21,MZ10&lt;&gt;""),AND(NW10&gt;=OD$17,NX10&gt;=OD$21,NW10&lt;&gt;""),AND(OB10&gt;=OD$17,OC10&gt;=OD$21,OB10&lt;&gt;""),AND(OY10&gt;=PF$17,OZ10&gt;=PF$21,OY10&lt;&gt;""),AND(PD10&gt;=PF$17,PE10&gt;=PF$21,PD10&lt;&gt;""),AND(QA10&gt;=QH$17,QB10&gt;=QH$21,QA10&lt;&gt;""),AND(QF10&gt;=QH$17,QG10&gt;=QH$21,QF10&lt;&gt;""),AND(RC10&gt;=RJ$17,RD10&gt;=RJ$21,RC10&lt;&gt;""),AND(RH10&gt;=RJ$17,RI10&gt;=RJ$21,RH10&lt;&gt;""),AND(SE10&gt;=SL$17,SF10&gt;=SL$21,SE10&lt;&gt;""),AND(SJ10&gt;=SL$17,SK10&gt;=SL$21,SJ10&lt;&gt;"")),"P","")</f>
        <v>P</v>
      </c>
      <c r="G10" s="3" t="str">
        <f>IF(OR(AND(AK10&gt;=AN$21,AK10&lt;&gt;"",AI10=""),AND(AM10&gt;=AN$21,AM10&lt;&gt;"",AI10=""),AND(BG10&gt;=BJ$21,BG10&lt;&gt;"",BE10=""),AND(BI10&gt;=BJ$21,BI10&lt;&gt;"",BE10=""),AND(CC10&gt;=CF$21,CC10&lt;&gt;"",CA10=""),AND(CE10&gt;=CF$21,CE10&lt;&gt;"",CA10=""),AND(DD10&gt;=DJ$21,DD10&lt;&gt;""),AND(DI10&gt;=DJ$21,DI10&lt;&gt;""),AND(EF10&gt;=EL$21,EF10&lt;&gt;""),AND(EK10&gt;=EL$21,EK10&lt;&gt;""),AND(FH10&gt;=FN$21,FH10&lt;&gt;""),AND(FM10&gt;=FN$21,FM10&lt;&gt;""),AND(GJ10&gt;=GP$21,GJ10&lt;&gt;""),AND(GO10&gt;=GP$21,GO10&lt;&gt;""),AND(HL10&gt;=HR$21,HL10&lt;&gt;""),AND(HQ10&gt;=HR$21,HQ10&lt;&gt;""),AND(IN10&gt;=IT$21,IN10&lt;&gt;""),AND(IS10&gt;=IT$21,IS10&lt;&gt;""),AND(JP10&gt;=JV$21,JP10&lt;&gt;""),AND(JU10&gt;=JV$21,JU10&lt;&gt;""),AND(KR10&gt;=KX$21,KR10&lt;&gt;""),AND(KW10&gt;=KX$21,KW10&lt;&gt;""),AND(LT10&gt;=LZ$21,LT10&lt;&gt;""),AND(LY10&gt;=LZ$21,LY10&lt;&gt;""),AND(MV10&gt;=NB$21,MV10&lt;&gt;""),AND(NA10&gt;=NB$21,NA10&lt;&gt;""),AND(NX10&gt;=OD$21,NX10&lt;&gt;""),AND(OC10&gt;=OD$21,OC10&lt;&gt;""),AND(OZ10&gt;=PF$21,OZ10&lt;&gt;""),AND(PE10&gt;=PF$21,PE10&lt;&gt;""),AND(QB10&gt;=QH$21,QB10&lt;&gt;""),AND(QG10&gt;=QH$21,QG10&lt;&gt;""),AND(RD10&gt;=RJ$21,RD10&lt;&gt;""),AND(RI10&gt;=RJ$21,RI10&lt;&gt;""),AND(SF10&gt;=SL$21,SF10&lt;&gt;""),AND(SK10&gt;=SL$21,SK10&lt;&gt;"")),"P","")</f>
        <v>P</v>
      </c>
      <c r="H10" s="36" t="str">
        <f>IF(AND(G10="P",F10=""),"No DD",IF(OR(AND(AJ10&gt;=AN$20,AK10&gt;=AN$24,AJ10&lt;&gt;"",AI10=""),AND(AL10&gt;=AN$20,AM10&gt;=AN$24,AL10&lt;&gt;"",AI10=""),AND(BF10&gt;=BJ$20,BG10&gt;=BJ$24,BF10&lt;&gt;"",BE10=""),AND(BH10&gt;=BJ$20,BI10&gt;=BJ$24,BH10&lt;&gt;"",BE10=""),AND(CB10&gt;=CF$20,CC10&gt;=CF$24,CB10&lt;&gt;"",CA10=""),AND(CD10&gt;=CF$20,CE10&gt;=CF$24,CD10&lt;&gt;""),AND(DC10&gt;=DJ$20,DD10&gt;=DJ$24,DC10&lt;&gt;""),AND(DH10&gt;=DJ$20,DI10&gt;=DJ$24,DH10&lt;&gt;""),AND(EE10&gt;=EL$20,EF10&gt;=EL$24,EE10&lt;&gt;""),AND(EJ10&gt;=EL$20,EK10&gt;=EL$24,EJ10&lt;&gt;""),AND(FG10&gt;=FN$20,FH10&gt;=FN$24,FG10&lt;&gt;""),AND(FL10&gt;=FN$20,FM10&gt;=FN$24,FL10&lt;&gt;""),AND(GI10&gt;=GP$20,GJ10&gt;=GP$24,GI10&lt;&gt;""),AND(GN10&gt;=GP$20,GO10&gt;=GP$24,GN10&lt;&gt;""),AND(HK10&gt;=HR$20,HL10&gt;=HR$24,HK10&lt;&gt;""),AND(HP10&gt;=HR$20,HQ10&gt;=HR$24,HP10&lt;&gt;""),AND(IM10&gt;=IT$20,IN10&gt;=IT$24,IM10&lt;&gt;""),AND(IR10&gt;=IT$20,IS10&gt;=IT$24,IR10&lt;&gt;""),AND(JO10&gt;=JV$20,JP10&gt;=JV$24,JO10&lt;&gt;""),AND(JT10&gt;=JV$20,JU10&gt;=JV$24,JT10&lt;&gt;""),AND(KQ10&gt;=KX$20,KR10&gt;=KX$24,KQ10&lt;&gt;""),AND(KV10&gt;=KX$20,KW10&gt;=KX$24,KV10&lt;&gt;""),AND(LS10&gt;=LZ$20,LT10&gt;=LZ$24,LS10&lt;&gt;""),AND(LX10&gt;=LZ$20,LY10&gt;=LZ$24,LX10&lt;&gt;""),AND(MU10&gt;=NB$20,MV10&gt;=NB$24,MU10&lt;&gt;""),AND(MZ10&gt;=NB$20,NA10&gt;=NB$24,MZ10&lt;&gt;""),AND(NW10&gt;=OD$20,NX10&gt;=OD$24,NW10&lt;&gt;""),AND(OB10&gt;=OD$20,OC10&gt;=OD$24,OB10&lt;&gt;""),AND(OY10&gt;=PF$20,OZ10&gt;=PF$24,OY10&lt;&gt;""),AND(PD10&gt;=PF$20,PE10&gt;=PF$24,PD10&lt;&gt;""),AND(QA10&gt;=QH$20,QB10&gt;=QH$24,QA10&lt;&gt;""),AND(QF10&gt;=QH$20,QG10&gt;=QH$24,QF10&lt;&gt;""),AND(RC10&gt;=RJ$20,RD10&gt;=RJ$24,RC10&lt;&gt;""),AND(RH10&gt;=RJ$20,RI10&gt;=RJ$24,RH10&lt;&gt;""),AND(SE10&gt;=SL$20,SF10&gt;=SL$24,SE10&lt;&gt;""),AND(SJ10&gt;=SL$20,SK10&gt;=SL$24,SJ10&lt;&gt;"")),"Merit",IF(OR(AND(AJ10&gt;=AN$19,AK10&gt;=AN$23,AJ10&lt;&gt;"",AI10=""),AND(AL10&gt;=AN$19,AM10&gt;=AN$23,AL10&lt;&gt;"",AI10=""),AND(BF10&gt;=BJ$19,BG10&gt;=BJ$23,BF10&lt;&gt;"",BE10=""),AND(BH10&gt;=BJ$19,BI10&gt;=BJ$23,BH10&lt;&gt;"",BE10=""),AND(CB10&gt;=CF$19,CC10&gt;=CF$23,CB10&lt;&gt;"",CA10=""),AND(CD10&gt;=CF$19,CE10&gt;=CF$23,CD10&lt;&gt;""),AND(DC10&gt;=DJ$19,DD10&gt;=DJ$23,DC10&lt;&gt;""),AND(DH10&gt;=DJ$19,DI10&gt;=DJ$23,DH10&lt;&gt;""),AND(EE10&gt;=EL$19,EF10&gt;=EL$23,EE10&lt;&gt;""),AND(EJ10&gt;=EL$19,EK10&gt;=EL$23,EJ10&lt;&gt;""),AND(FG10&gt;=FN$19,FH10&gt;=FN$23,FG10&lt;&gt;""),AND(FL10&gt;=FN$19,FM10&gt;=FN$23,FL10&lt;&gt;""),AND(GI10&gt;=GP$19,GJ10&gt;=GP$23,GI10&lt;&gt;""),AND(GN10&gt;=GP$19,GO10&gt;=GP$23,GN10&lt;&gt;""),AND(HK10&gt;=HR$19,HL10&gt;=HR$23,HK10&lt;&gt;""),AND(HP10&gt;=HR$19,HQ10&gt;=HR$23,HP10&lt;&gt;""),AND(IM10&gt;=IT$19,IN10&gt;=IT$23,IM10&lt;&gt;""),AND(IR10&gt;=IT$19,IS10&gt;=IT$23,IR10&lt;&gt;""),AND(JO10&gt;=JV$19,JP10&gt;=JV$23,JO10&lt;&gt;""),AND(JT10&gt;=JV$19,JU10&gt;=JV$23,JT10&lt;&gt;""),AND(KQ10&gt;=KX$19,KR10&gt;=KX$23,KQ10&lt;&gt;""),AND(KV10&gt;=KX$19,KW10&gt;=KX$23,KV10&lt;&gt;""),AND(LS10&gt;=LZ$19,LT10&gt;=LZ$23,LS10&lt;&gt;""),AND(LX10&gt;=LZ$19,LY10&gt;=LZ$23,LX10&lt;&gt;""),AND(MU10&gt;=NB$19,MV10&gt;=NB$23,MU10&lt;&gt;""),AND(MZ10&gt;=NB$19,NA10&gt;=NB$23,MZ10&lt;&gt;""),AND(NW10&gt;=OD$19,NX10&gt;=OD$23,NW10&lt;&gt;""),AND(OB10&gt;=OD$19,OC10&gt;=OD$23,OB10&lt;&gt;""),AND(OY10&gt;=PF$19,OZ10&gt;=PF$23,OY10&lt;&gt;""),AND(PD10&gt;=PF$19,PE10&gt;=PF$23,PD10&lt;&gt;""),AND(QA10&gt;=QH$19,QB10&gt;=QH$23,QA10&lt;&gt;""),AND(QF10&gt;=QH$19,QG10&gt;=QH$23,QF10&lt;&gt;""),AND(RC10&gt;=RJ$19,RD10&gt;=RJ$23,RC10&lt;&gt;""),AND(RH10&gt;=RJ$19,RI10&gt;=RJ$23,RH10&lt;&gt;""),AND(SE10&gt;=SL$19,SF10&gt;=SL$23,SE10&lt;&gt;""),AND(SJ10&gt;=SL$19,SK10&gt;=SL$23,SJ10&lt;&gt;"")),"Excellence",IF(I10="P","Worlds Team",IF(F10="P","National Team","")))))</f>
        <v>Worlds Team</v>
      </c>
      <c r="I10" s="3" t="str">
        <f>IF(OR(AND(AJ10&gt;=AN$18,AK10&gt;=AN$22,AJ10&lt;&gt;"",AI10=""),AND(AL10&gt;=AN$18,AM10&gt;=AN$22,AL10&lt;&gt;"",AI10=""),AND(BF10&gt;=BJ$18,BG10&gt;=BJ$22,BF10&lt;&gt;"",BE10=""),AND(BH10&gt;=BJ$18,BI10&gt;=BJ$22,BH10&lt;&gt;"",BE10=""),AND(CB10&gt;=CF$18,CC10&gt;=CF$22,CB10&lt;&gt;"",CA10=""),AND(CD10&gt;=CF$18,CE10&gt;=CF$22,CD10&lt;&gt;""),AND(DC10&gt;=DJ$18,DD10&gt;=DJ$22,DC10&lt;&gt;""),AND(DH10&gt;=DJ$18,DI10&gt;=DJ$22,DH10&lt;&gt;""),AND(EE10&gt;=EL$18,EF10&gt;=EL$22,EE10&lt;&gt;""),AND(EJ10&gt;=EL$18,EK10&gt;=EL$22,EJ10&lt;&gt;""),AND(FG10&gt;=FN$18,FH10&gt;=FN$22,FG10&lt;&gt;""),AND(FL10&gt;=FN$18,FM10&gt;=FN$22,FL10&lt;&gt;""),AND(GI10&gt;=GP$18,GJ10&gt;=GP$22,GI10&lt;&gt;""),AND(GN10&gt;=GP$18,GO10&gt;=GP$22,GN10&lt;&gt;""),AND(HK10&gt;=HR$18,HL10&gt;=HR$22,HK10&lt;&gt;""),AND(HP10&gt;=HR$18,HQ10&gt;=HR$22,HP10&lt;&gt;""),AND(IM10&gt;=IT$18,IN10&gt;=IT$22,IM10&lt;&gt;""),AND(IR10&gt;=IT$18,IS10&gt;=IT$22,IR10&lt;&gt;""),AND(JO10&gt;=JV$18,JP10&gt;=JV$22,JO10&lt;&gt;""),AND(JT10&gt;=JV$18,JU10&gt;=JV$22,JT10&lt;&gt;""),AND(KQ10&gt;=KX$18,KR10&gt;=KX$22,KQ10&lt;&gt;""),AND(KV10&gt;=KX$18,KW10&gt;=KX$22,KV10&lt;&gt;""),AND(LS10&gt;=LZ$18,LT10&gt;=LZ$22,LS10&lt;&gt;""),AND(LX10&gt;=LZ$18,LY10&gt;=LZ$22,LX10&lt;&gt;""),AND(MU10&gt;=NB$18,MV10&gt;=NB$22,MU10&lt;&gt;""),AND(MZ10&gt;=NB$18,NA10&gt;=NB$22,MZ10&lt;&gt;""),AND(NW10&gt;=OD$18,NX10&gt;=OD$22,NW10&lt;&gt;""),AND(OB10&gt;=OD$18,OC10&gt;=OD$22,OB10&lt;&gt;""),AND(OY10&gt;=PF$18,OZ10&gt;=PF$22,OY10&lt;&gt;""),AND(PD10&gt;=PF$18,PE10&gt;=PF$22,PD10&lt;&gt;""),AND(QA10&gt;=QH$18,QB10&gt;=QH$22,QA10&lt;&gt;""),AND(QF10&gt;=QH$18,QG10&gt;=QH$22,QF10&lt;&gt;""),AND(RC10&gt;=RJ$18,RD10&gt;=RJ$22,RC10&lt;&gt;""),AND(RH10&gt;=RJ$18,RI10&gt;=RJ$22,RH10&lt;&gt;""),AND(SE10&gt;=SL$18,SF10&gt;=SL$22,SE10&lt;&gt;""),AND(SJ10&gt;=SL$18,SK10&gt;=SL$22,SJ10&lt;&gt;"")),"P","")</f>
        <v>P</v>
      </c>
      <c r="J10" s="8">
        <f>IF(COUNT(AK10,BG10,CC10)&gt;0,LARGE((AK10,BG10,CC10),1),0)</f>
        <v>48.899999999999991</v>
      </c>
      <c r="K10" s="8" t="str">
        <f>IF(J10=0,"",IF(J10=CC10,$BK$1,IF(J10=BG10,$AO$1,IF(J10=AK10,$S$1,""))))</f>
        <v>2025 Elite Canada</v>
      </c>
      <c r="L10" s="8">
        <f>IF(COUNT(AK10,BG10,CC10)&gt;1,LARGE((AK10,BG10,CC10),2),0)</f>
        <v>24.449999999999996</v>
      </c>
      <c r="M10" s="8" t="str">
        <f>IF(K10=0,"",IF(AND(L10=J10,L10=AK10,K10=BG10),$S$1,IF(AND(L10=J10,L10=AK10,L10=CC10),$S$1,IF(AND(L10=J10,L10=CC10,L10=BG10),$AO$1,IF(L10=CC10,$BK$1,IF(L10=BG10,$AO$1,IF(L10=AK10,$S$1,"")))))))</f>
        <v>2025 3rd Domestic Trial</v>
      </c>
      <c r="N10" s="8">
        <f>IF(MAX(AM10,BI10,CE10)&gt;0,MAX(AM10,BI10,CE10),0)</f>
        <v>0</v>
      </c>
      <c r="O10" s="8" t="str">
        <f>IF(N10=0,"",IF(N10=CE10,$BK$1,IF(N10=BI10,$AO$1,IF(N10=AM10,$S$1,""))))</f>
        <v/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17.7</v>
      </c>
      <c r="T10" s="19">
        <v>6.5</v>
      </c>
      <c r="U10" s="19">
        <v>0</v>
      </c>
      <c r="V10" s="19">
        <v>0</v>
      </c>
      <c r="W10" s="19">
        <v>17.399999999999999</v>
      </c>
      <c r="X10" s="19">
        <v>7.3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13.8</v>
      </c>
      <c r="AK10" s="40">
        <f>IF(SUM(S10:T10,V10:X10,Z10)-U10-Y10&gt;0,SUM(S10:T10,V10:X10,Z10)-U10-Y10,"")</f>
        <v>48.899999999999991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48.899999999999991</v>
      </c>
      <c r="AO10" s="18">
        <v>8.85</v>
      </c>
      <c r="AP10" s="18">
        <v>3.25</v>
      </c>
      <c r="AQ10" s="18">
        <v>0</v>
      </c>
      <c r="AR10" s="18">
        <v>0</v>
      </c>
      <c r="AS10" s="18">
        <v>8.6999999999999993</v>
      </c>
      <c r="AT10" s="18">
        <v>3.65</v>
      </c>
      <c r="AU10" s="18">
        <v>0</v>
      </c>
      <c r="AV10" s="18">
        <v>0</v>
      </c>
      <c r="AW10" s="18">
        <v>0</v>
      </c>
      <c r="AX10" s="18">
        <v>0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28" t="s">
        <v>53</v>
      </c>
      <c r="BF10" s="11">
        <f>IF(SUM(AP10,AT10)&gt;0,SUM(AP10,AT10),"")</f>
        <v>6.9</v>
      </c>
      <c r="BG10" s="11">
        <f>IF(SUM(AO10:AP10,AR10:AT10,AV10)-AQ10-AU10&gt;0,SUM(AO10:AP10,AR10:AT10,AV10)-AQ10-AU10,"")</f>
        <v>24.449999999999996</v>
      </c>
      <c r="BH10" s="11" t="str">
        <f>IF(SUM(AX10,BB10)&gt;0,SUM(AX10,BB10),"")</f>
        <v/>
      </c>
      <c r="BI10" s="11" t="str">
        <f>IF(SUM(AW10:AX10,AZ10:BB10,BD10)-SUM(AY10,BC10)&gt;0,SUM(AW10:AX10,AZ10:BB10,BD10)-SUM(AY10,BC10),"")</f>
        <v/>
      </c>
      <c r="BJ10" s="11">
        <f>IF(SUM(BG10,BI10)&gt;0,SUM(BG10,BI10),"")</f>
        <v>24.449999999999996</v>
      </c>
      <c r="BK10" s="19">
        <v>8.85</v>
      </c>
      <c r="BL10" s="19">
        <v>3.25</v>
      </c>
      <c r="BM10" s="19">
        <v>0</v>
      </c>
      <c r="BN10" s="19">
        <v>0</v>
      </c>
      <c r="BO10" s="19">
        <v>8.6999999999999993</v>
      </c>
      <c r="BP10" s="19">
        <v>3.65</v>
      </c>
      <c r="BQ10" s="19">
        <v>0</v>
      </c>
      <c r="BR10" s="19">
        <v>0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27" t="s">
        <v>53</v>
      </c>
      <c r="CB10" s="40">
        <f>IF(SUM(BL10,BP10)&gt;0,SUM(BL10,BP10),"")</f>
        <v>6.9</v>
      </c>
      <c r="CC10" s="40">
        <f>IF(SUM(BK10:BL10,BN10:BP10,BR10)-BM10-BQ10&gt;0,SUM(BK10:BL10,BN10:BP10,BR10)-BM10-BQ10,"")</f>
        <v>24.449999999999996</v>
      </c>
      <c r="CD10" s="40" t="str">
        <f>IF(SUM(BT10,BX10)&gt;0,SUM(BT10,BX10),"")</f>
        <v/>
      </c>
      <c r="CE10" s="40" t="str">
        <f>IF(SUM(BS10:BT10,BV10:BX10,BZ10)-SUM(BU10,BY10)&gt;0,SUM(BS10:BT10,BV10:BX10,BZ10)-SUM(BU10,BY10),"")</f>
        <v/>
      </c>
      <c r="CF10" s="40">
        <f>IF(SUM(CC10,CE10)&gt;0,SUM(CC10,CE10),"")</f>
        <v>24.449999999999996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8.85</v>
      </c>
      <c r="SN10" s="26">
        <f>IF($CA10="P",BL10,(BL10+AP10)/2)</f>
        <v>3.25</v>
      </c>
      <c r="SO10" s="26">
        <f>IF($CA10="P",BM10,(BM10+AQ10)/2)</f>
        <v>0</v>
      </c>
      <c r="SP10" s="26">
        <f>IF($CA10="P",BN10,(BN10+AR10)/2)</f>
        <v>0</v>
      </c>
      <c r="SQ10" s="26">
        <f>IF($CA10="P",BO10,(BO10+AS10)/2)</f>
        <v>8.6999999999999993</v>
      </c>
      <c r="SR10" s="26">
        <f>IF($CA10="P",BP10,(BP10+AT10)/2)</f>
        <v>3.65</v>
      </c>
      <c r="SS10" s="26">
        <f>IF($CA10="P",BQ10,(BQ10+AU10)/2)</f>
        <v>0</v>
      </c>
      <c r="ST10" s="26">
        <f>IF($CA10="P",BR10,(BR10+AV10)/2)</f>
        <v>0</v>
      </c>
      <c r="SU10" s="26">
        <f>IF($CA10="P",BS10,(BS10+AW10)/2)</f>
        <v>0</v>
      </c>
      <c r="SV10" s="26">
        <f>IF($CA10="P",BT10,(BT10+AX10)/2)</f>
        <v>0</v>
      </c>
      <c r="SW10" s="26">
        <f>IF($CA10="P",BU10,(BU10+AY10)/2)</f>
        <v>0</v>
      </c>
      <c r="SX10" s="26">
        <f>IF($CA10="P",BV10,(BV10+AZ10)/2)</f>
        <v>0</v>
      </c>
      <c r="SY10" s="26">
        <f>IF($CA10="P",BW10,(BW10+BA10)/2)</f>
        <v>0</v>
      </c>
      <c r="SZ10" s="26">
        <f>IF($CA10="P",BX10,(BX10+BB10)/2)</f>
        <v>0</v>
      </c>
      <c r="TA10" s="26">
        <f>IF($CA10="P",BY10,(BY10+BC10)/2)</f>
        <v>0</v>
      </c>
      <c r="TB10" s="26">
        <f>IF($CA10="P",BZ10,(BZ10+BD10)/2)</f>
        <v>0</v>
      </c>
      <c r="TC10" s="28" t="s">
        <v>53</v>
      </c>
      <c r="TD10" s="11">
        <f>IF(SUM(SN10,SR10)&gt;0,SUM(SN10,SR10),"")</f>
        <v>6.9</v>
      </c>
      <c r="TE10" s="11">
        <f>IF(SUM(SM10:SN10,SP10:SR10,ST10)-SO10-SS10&gt;0,SUM(SM10:SN10,SP10:SR10,ST10)-SO10-SS10,"")</f>
        <v>24.449999999999996</v>
      </c>
      <c r="TF10" s="11" t="str">
        <f>IF(SUM(SV10,SZ10)&gt;0,SUM(SV10,SZ10),"")</f>
        <v/>
      </c>
      <c r="TG10" s="11" t="str">
        <f>IF(SUM(SU10:SV10,SX10:SZ10,TB10)-SUM(SW10,TA10)&gt;0,SUM(SU10:SV10,SX10:SZ10,TB10)-SUM(SW10,TA10),"")</f>
        <v/>
      </c>
      <c r="TH10" s="11">
        <f>IF(SUM(TE10,TG10)&gt;0,SUM(TE10,TG10),"")</f>
        <v>24.449999999999996</v>
      </c>
    </row>
    <row r="11" spans="1:528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191</v>
      </c>
      <c r="C11" s="4" t="s">
        <v>5</v>
      </c>
      <c r="D11" s="4">
        <v>2008</v>
      </c>
      <c r="E11" s="9">
        <f>SUM(J11:P11)+SUM(J11:M11)*0.0000001+SUM(J11)*0.0000000000001</f>
        <v>131.50000865000445</v>
      </c>
      <c r="F11" s="3" t="str">
        <f>IF(OR(AND(AJ11&gt;=AN$17,AK11&gt;=AN$21,AJ11&lt;&gt;"",AI11=""),AND(AL11&gt;=AN$17,AM11&gt;=AN$21,AL11&lt;&gt;"",AI11=""),AND(BF11&gt;=BJ$17,BG11&gt;=BJ$21,BF11&lt;&gt;"",BE11=""),AND(BH11&gt;=BJ$17,BI11&gt;=BJ$21,BH11&lt;&gt;"",BE11=""),AND(CB11&gt;=CF$17,CC11&gt;=CF$21,CB11&lt;&gt;"",CA11=""),AND(CD11&gt;=CF$17,CE11&gt;=CF$21,CD11&lt;&gt;""),AND(DC11&gt;=DJ$17,DD11&gt;=DJ$21,DC11&lt;&gt;""),AND(DH11&gt;=DJ$17,DI11&gt;=DJ$21,DH11&lt;&gt;""),AND(EE11&gt;=EL$17,EF11&gt;=EL$21,EE11&lt;&gt;""),AND(EJ11&gt;=EL$17,EK11&gt;=EL$21,EJ11&lt;&gt;""),AND(FG11&gt;=FN$17,FH11&gt;=FN$21,FG11&lt;&gt;""),AND(FL11&gt;=FN$17,FM11&gt;=FN$21,FL11&lt;&gt;""),AND(GI11&gt;=GP$17,GJ11&gt;=GP$21,GI11&lt;&gt;""),AND(GN11&gt;=GP$17,GO11&gt;=GP$21,GN11&lt;&gt;""),AND(HK11&gt;=HR$17,HL11&gt;=HR$21,HK11&lt;&gt;""),AND(HP11&gt;=HR$17,HQ11&gt;=HR$21,HP11&lt;&gt;""),AND(IM11&gt;=IT$17,IN11&gt;=IT$21,IM11&lt;&gt;""),AND(IR11&gt;=IT$17,IS11&gt;=IT$21,IR11&lt;&gt;""),AND(JO11&gt;=JV$17,JP11&gt;=JV$21,JO11&lt;&gt;""),AND(JT11&gt;=JV$17,JU11&gt;=JV$21,JT11&lt;&gt;""),AND(KQ11&gt;=KX$17,KR11&gt;=KX$21,KQ11&lt;&gt;""),AND(KV11&gt;=KX$17,KW11&gt;=KX$21,KV11&lt;&gt;""),AND(LS11&gt;=LZ$17,LT11&gt;=LZ$21,LS11&lt;&gt;""),AND(LX11&gt;=LZ$17,LY11&gt;=LZ$21,LX11&lt;&gt;""),AND(MU11&gt;=NB$17,MV11&gt;=NB$21,MU11&lt;&gt;""),AND(MZ11&gt;=NB$17,NA11&gt;=NB$21,MZ11&lt;&gt;""),AND(NW11&gt;=OD$17,NX11&gt;=OD$21,NW11&lt;&gt;""),AND(OB11&gt;=OD$17,OC11&gt;=OD$21,OB11&lt;&gt;""),AND(OY11&gt;=PF$17,OZ11&gt;=PF$21,OY11&lt;&gt;""),AND(PD11&gt;=PF$17,PE11&gt;=PF$21,PD11&lt;&gt;""),AND(QA11&gt;=QH$17,QB11&gt;=QH$21,QA11&lt;&gt;""),AND(QF11&gt;=QH$17,QG11&gt;=QH$21,QF11&lt;&gt;""),AND(RC11&gt;=RJ$17,RD11&gt;=RJ$21,RC11&lt;&gt;""),AND(RH11&gt;=RJ$17,RI11&gt;=RJ$21,RH11&lt;&gt;""),AND(SE11&gt;=SL$17,SF11&gt;=SL$21,SE11&lt;&gt;""),AND(SJ11&gt;=SL$17,SK11&gt;=SL$21,SJ11&lt;&gt;"")),"P","")</f>
        <v/>
      </c>
      <c r="G11" s="3" t="str">
        <f>IF(OR(AND(AK11&gt;=AN$21,AK11&lt;&gt;"",AI11=""),AND(AM11&gt;=AN$21,AM11&lt;&gt;"",AI11=""),AND(BG11&gt;=BJ$21,BG11&lt;&gt;"",BE11=""),AND(BI11&gt;=BJ$21,BI11&lt;&gt;"",BE11=""),AND(CC11&gt;=CF$21,CC11&lt;&gt;"",CA11=""),AND(CE11&gt;=CF$21,CE11&lt;&gt;"",CA11=""),AND(DD11&gt;=DJ$21,DD11&lt;&gt;""),AND(DI11&gt;=DJ$21,DI11&lt;&gt;""),AND(EF11&gt;=EL$21,EF11&lt;&gt;""),AND(EK11&gt;=EL$21,EK11&lt;&gt;""),AND(FH11&gt;=FN$21,FH11&lt;&gt;""),AND(FM11&gt;=FN$21,FM11&lt;&gt;""),AND(GJ11&gt;=GP$21,GJ11&lt;&gt;""),AND(GO11&gt;=GP$21,GO11&lt;&gt;""),AND(HL11&gt;=HR$21,HL11&lt;&gt;""),AND(HQ11&gt;=HR$21,HQ11&lt;&gt;""),AND(IN11&gt;=IT$21,IN11&lt;&gt;""),AND(IS11&gt;=IT$21,IS11&lt;&gt;""),AND(JP11&gt;=JV$21,JP11&lt;&gt;""),AND(JU11&gt;=JV$21,JU11&lt;&gt;""),AND(KR11&gt;=KX$21,KR11&lt;&gt;""),AND(KW11&gt;=KX$21,KW11&lt;&gt;""),AND(LT11&gt;=LZ$21,LT11&lt;&gt;""),AND(LY11&gt;=LZ$21,LY11&lt;&gt;""),AND(MV11&gt;=NB$21,MV11&lt;&gt;""),AND(NA11&gt;=NB$21,NA11&lt;&gt;""),AND(NX11&gt;=OD$21,NX11&lt;&gt;""),AND(OC11&gt;=OD$21,OC11&lt;&gt;""),AND(OZ11&gt;=PF$21,OZ11&lt;&gt;""),AND(PE11&gt;=PF$21,PE11&lt;&gt;""),AND(QB11&gt;=QH$21,QB11&lt;&gt;""),AND(QG11&gt;=QH$21,QG11&lt;&gt;""),AND(RD11&gt;=RJ$21,RD11&lt;&gt;""),AND(RI11&gt;=RJ$21,RI11&lt;&gt;""),AND(SF11&gt;=SL$21,SF11&lt;&gt;""),AND(SK11&gt;=SL$21,SK11&lt;&gt;"")),"P","")</f>
        <v/>
      </c>
      <c r="H11" s="36" t="str">
        <f>IF(AND(G11="P",F11=""),"No DD",IF(OR(AND(AJ11&gt;=AN$20,AK11&gt;=AN$24,AJ11&lt;&gt;"",AI11=""),AND(AL11&gt;=AN$20,AM11&gt;=AN$24,AL11&lt;&gt;"",AI11=""),AND(BF11&gt;=BJ$20,BG11&gt;=BJ$24,BF11&lt;&gt;"",BE11=""),AND(BH11&gt;=BJ$20,BI11&gt;=BJ$24,BH11&lt;&gt;"",BE11=""),AND(CB11&gt;=CF$20,CC11&gt;=CF$24,CB11&lt;&gt;"",CA11=""),AND(CD11&gt;=CF$20,CE11&gt;=CF$24,CD11&lt;&gt;""),AND(DC11&gt;=DJ$20,DD11&gt;=DJ$24,DC11&lt;&gt;""),AND(DH11&gt;=DJ$20,DI11&gt;=DJ$24,DH11&lt;&gt;""),AND(EE11&gt;=EL$20,EF11&gt;=EL$24,EE11&lt;&gt;""),AND(EJ11&gt;=EL$20,EK11&gt;=EL$24,EJ11&lt;&gt;""),AND(FG11&gt;=FN$20,FH11&gt;=FN$24,FG11&lt;&gt;""),AND(FL11&gt;=FN$20,FM11&gt;=FN$24,FL11&lt;&gt;""),AND(GI11&gt;=GP$20,GJ11&gt;=GP$24,GI11&lt;&gt;""),AND(GN11&gt;=GP$20,GO11&gt;=GP$24,GN11&lt;&gt;""),AND(HK11&gt;=HR$20,HL11&gt;=HR$24,HK11&lt;&gt;""),AND(HP11&gt;=HR$20,HQ11&gt;=HR$24,HP11&lt;&gt;""),AND(IM11&gt;=IT$20,IN11&gt;=IT$24,IM11&lt;&gt;""),AND(IR11&gt;=IT$20,IS11&gt;=IT$24,IR11&lt;&gt;""),AND(JO11&gt;=JV$20,JP11&gt;=JV$24,JO11&lt;&gt;""),AND(JT11&gt;=JV$20,JU11&gt;=JV$24,JT11&lt;&gt;""),AND(KQ11&gt;=KX$20,KR11&gt;=KX$24,KQ11&lt;&gt;""),AND(KV11&gt;=KX$20,KW11&gt;=KX$24,KV11&lt;&gt;""),AND(LS11&gt;=LZ$20,LT11&gt;=LZ$24,LS11&lt;&gt;""),AND(LX11&gt;=LZ$20,LY11&gt;=LZ$24,LX11&lt;&gt;""),AND(MU11&gt;=NB$20,MV11&gt;=NB$24,MU11&lt;&gt;""),AND(MZ11&gt;=NB$20,NA11&gt;=NB$24,MZ11&lt;&gt;""),AND(NW11&gt;=OD$20,NX11&gt;=OD$24,NW11&lt;&gt;""),AND(OB11&gt;=OD$20,OC11&gt;=OD$24,OB11&lt;&gt;""),AND(OY11&gt;=PF$20,OZ11&gt;=PF$24,OY11&lt;&gt;""),AND(PD11&gt;=PF$20,PE11&gt;=PF$24,PD11&lt;&gt;""),AND(QA11&gt;=QH$20,QB11&gt;=QH$24,QA11&lt;&gt;""),AND(QF11&gt;=QH$20,QG11&gt;=QH$24,QF11&lt;&gt;""),AND(RC11&gt;=RJ$20,RD11&gt;=RJ$24,RC11&lt;&gt;""),AND(RH11&gt;=RJ$20,RI11&gt;=RJ$24,RH11&lt;&gt;""),AND(SE11&gt;=SL$20,SF11&gt;=SL$24,SE11&lt;&gt;""),AND(SJ11&gt;=SL$20,SK11&gt;=SL$24,SJ11&lt;&gt;"")),"Merit",IF(OR(AND(AJ11&gt;=AN$19,AK11&gt;=AN$23,AJ11&lt;&gt;"",AI11=""),AND(AL11&gt;=AN$19,AM11&gt;=AN$23,AL11&lt;&gt;"",AI11=""),AND(BF11&gt;=BJ$19,BG11&gt;=BJ$23,BF11&lt;&gt;"",BE11=""),AND(BH11&gt;=BJ$19,BI11&gt;=BJ$23,BH11&lt;&gt;"",BE11=""),AND(CB11&gt;=CF$19,CC11&gt;=CF$23,CB11&lt;&gt;"",CA11=""),AND(CD11&gt;=CF$19,CE11&gt;=CF$23,CD11&lt;&gt;""),AND(DC11&gt;=DJ$19,DD11&gt;=DJ$23,DC11&lt;&gt;""),AND(DH11&gt;=DJ$19,DI11&gt;=DJ$23,DH11&lt;&gt;""),AND(EE11&gt;=EL$19,EF11&gt;=EL$23,EE11&lt;&gt;""),AND(EJ11&gt;=EL$19,EK11&gt;=EL$23,EJ11&lt;&gt;""),AND(FG11&gt;=FN$19,FH11&gt;=FN$23,FG11&lt;&gt;""),AND(FL11&gt;=FN$19,FM11&gt;=FN$23,FL11&lt;&gt;""),AND(GI11&gt;=GP$19,GJ11&gt;=GP$23,GI11&lt;&gt;""),AND(GN11&gt;=GP$19,GO11&gt;=GP$23,GN11&lt;&gt;""),AND(HK11&gt;=HR$19,HL11&gt;=HR$23,HK11&lt;&gt;""),AND(HP11&gt;=HR$19,HQ11&gt;=HR$23,HP11&lt;&gt;""),AND(IM11&gt;=IT$19,IN11&gt;=IT$23,IM11&lt;&gt;""),AND(IR11&gt;=IT$19,IS11&gt;=IT$23,IR11&lt;&gt;""),AND(JO11&gt;=JV$19,JP11&gt;=JV$23,JO11&lt;&gt;""),AND(JT11&gt;=JV$19,JU11&gt;=JV$23,JT11&lt;&gt;""),AND(KQ11&gt;=KX$19,KR11&gt;=KX$23,KQ11&lt;&gt;""),AND(KV11&gt;=KX$19,KW11&gt;=KX$23,KV11&lt;&gt;""),AND(LS11&gt;=LZ$19,LT11&gt;=LZ$23,LS11&lt;&gt;""),AND(LX11&gt;=LZ$19,LY11&gt;=LZ$23,LX11&lt;&gt;""),AND(MU11&gt;=NB$19,MV11&gt;=NB$23,MU11&lt;&gt;""),AND(MZ11&gt;=NB$19,NA11&gt;=NB$23,MZ11&lt;&gt;""),AND(NW11&gt;=OD$19,NX11&gt;=OD$23,NW11&lt;&gt;""),AND(OB11&gt;=OD$19,OC11&gt;=OD$23,OB11&lt;&gt;""),AND(OY11&gt;=PF$19,OZ11&gt;=PF$23,OY11&lt;&gt;""),AND(PD11&gt;=PF$19,PE11&gt;=PF$23,PD11&lt;&gt;""),AND(QA11&gt;=QH$19,QB11&gt;=QH$23,QA11&lt;&gt;""),AND(QF11&gt;=QH$19,QG11&gt;=QH$23,QF11&lt;&gt;""),AND(RC11&gt;=RJ$19,RD11&gt;=RJ$23,RC11&lt;&gt;""),AND(RH11&gt;=RJ$19,RI11&gt;=RJ$23,RH11&lt;&gt;""),AND(SE11&gt;=SL$19,SF11&gt;=SL$23,SE11&lt;&gt;""),AND(SJ11&gt;=SL$19,SK11&gt;=SL$23,SJ11&lt;&gt;"")),"Excellence",IF(I11="P","Worlds Team",IF(F11="P","National Team","")))))</f>
        <v/>
      </c>
      <c r="I11" s="3" t="str">
        <f>IF(OR(AND(AJ11&gt;=AN$18,AK11&gt;=AN$22,AJ11&lt;&gt;"",AI11=""),AND(AL11&gt;=AN$18,AM11&gt;=AN$22,AL11&lt;&gt;"",AI11=""),AND(BF11&gt;=BJ$18,BG11&gt;=BJ$22,BF11&lt;&gt;"",BE11=""),AND(BH11&gt;=BJ$18,BI11&gt;=BJ$22,BH11&lt;&gt;"",BE11=""),AND(CB11&gt;=CF$18,CC11&gt;=CF$22,CB11&lt;&gt;"",CA11=""),AND(CD11&gt;=CF$18,CE11&gt;=CF$22,CD11&lt;&gt;""),AND(DC11&gt;=DJ$18,DD11&gt;=DJ$22,DC11&lt;&gt;""),AND(DH11&gt;=DJ$18,DI11&gt;=DJ$22,DH11&lt;&gt;""),AND(EE11&gt;=EL$18,EF11&gt;=EL$22,EE11&lt;&gt;""),AND(EJ11&gt;=EL$18,EK11&gt;=EL$22,EJ11&lt;&gt;""),AND(FG11&gt;=FN$18,FH11&gt;=FN$22,FG11&lt;&gt;""),AND(FL11&gt;=FN$18,FM11&gt;=FN$22,FL11&lt;&gt;""),AND(GI11&gt;=GP$18,GJ11&gt;=GP$22,GI11&lt;&gt;""),AND(GN11&gt;=GP$18,GO11&gt;=GP$22,GN11&lt;&gt;""),AND(HK11&gt;=HR$18,HL11&gt;=HR$22,HK11&lt;&gt;""),AND(HP11&gt;=HR$18,HQ11&gt;=HR$22,HP11&lt;&gt;""),AND(IM11&gt;=IT$18,IN11&gt;=IT$22,IM11&lt;&gt;""),AND(IR11&gt;=IT$18,IS11&gt;=IT$22,IR11&lt;&gt;""),AND(JO11&gt;=JV$18,JP11&gt;=JV$22,JO11&lt;&gt;""),AND(JT11&gt;=JV$18,JU11&gt;=JV$22,JT11&lt;&gt;""),AND(KQ11&gt;=KX$18,KR11&gt;=KX$22,KQ11&lt;&gt;""),AND(KV11&gt;=KX$18,KW11&gt;=KX$22,KV11&lt;&gt;""),AND(LS11&gt;=LZ$18,LT11&gt;=LZ$22,LS11&lt;&gt;""),AND(LX11&gt;=LZ$18,LY11&gt;=LZ$22,LX11&lt;&gt;""),AND(MU11&gt;=NB$18,MV11&gt;=NB$22,MU11&lt;&gt;""),AND(MZ11&gt;=NB$18,NA11&gt;=NB$22,MZ11&lt;&gt;""),AND(NW11&gt;=OD$18,NX11&gt;=OD$22,NW11&lt;&gt;""),AND(OB11&gt;=OD$18,OC11&gt;=OD$22,OB11&lt;&gt;""),AND(OY11&gt;=PF$18,OZ11&gt;=PF$22,OY11&lt;&gt;""),AND(PD11&gt;=PF$18,PE11&gt;=PF$22,PD11&lt;&gt;""),AND(QA11&gt;=QH$18,QB11&gt;=QH$22,QA11&lt;&gt;""),AND(QF11&gt;=QH$18,QG11&gt;=QH$22,QF11&lt;&gt;""),AND(RC11&gt;=RJ$18,RD11&gt;=RJ$22,RC11&lt;&gt;""),AND(RH11&gt;=RJ$18,RI11&gt;=RJ$22,RH11&lt;&gt;""),AND(SE11&gt;=SL$18,SF11&gt;=SL$22,SE11&lt;&gt;""),AND(SJ11&gt;=SL$18,SK11&gt;=SL$22,SJ11&lt;&gt;"")),"P","")</f>
        <v/>
      </c>
      <c r="J11" s="8">
        <f>IF(COUNT(AK11,BG11,CC11)&gt;0,LARGE((AK11,BG11,CC11),1),0)</f>
        <v>44.3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42.199999999999996</v>
      </c>
      <c r="M11" s="8" t="str">
        <f>IF(K11=0,"",IF(AND(L11=J11,L11=AK11,K11=BG11),$S$1,IF(AND(L11=J11,L11=AK11,L11=CC11),$S$1,IF(AND(L11=J11,L11=CC11,L11=BG11),$AO$1,IF(L11=CC11,$BK$1,IF(L11=BG11,$AO$1,IF(L11=AK11,$S$1,"")))))))</f>
        <v>2025 Elite Canada</v>
      </c>
      <c r="N11" s="8">
        <f>IF(MAX(AM11,BI11,CE11)&gt;0,MAX(AM11,BI11,CE11),0)</f>
        <v>45</v>
      </c>
      <c r="O11" s="8" t="str">
        <f>IF(N11=0,"",IF(N11=CE11,$BK$1,IF(N11=BI11,$AO$1,IF(N11=AM11,$S$1,""))))</f>
        <v>2025 Nationals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>
        <v>15.3</v>
      </c>
      <c r="T11" s="19">
        <v>6.6</v>
      </c>
      <c r="U11" s="19">
        <v>0.2</v>
      </c>
      <c r="V11" s="19">
        <v>0</v>
      </c>
      <c r="W11" s="19">
        <v>15.1</v>
      </c>
      <c r="X11" s="19">
        <v>5.4</v>
      </c>
      <c r="Y11" s="19">
        <v>0</v>
      </c>
      <c r="Z11" s="19">
        <v>0</v>
      </c>
      <c r="AA11" s="19">
        <v>16.3</v>
      </c>
      <c r="AB11" s="19">
        <v>5.7</v>
      </c>
      <c r="AC11" s="19">
        <v>0</v>
      </c>
      <c r="AD11" s="19">
        <v>0</v>
      </c>
      <c r="AE11" s="19">
        <v>15.4</v>
      </c>
      <c r="AF11" s="19">
        <v>4</v>
      </c>
      <c r="AG11" s="19">
        <v>0</v>
      </c>
      <c r="AH11" s="19">
        <v>0</v>
      </c>
      <c r="AI11" s="27"/>
      <c r="AJ11" s="40">
        <f>IF(SUM(T11,X11)&gt;0,SUM(T11,X11),"")</f>
        <v>12</v>
      </c>
      <c r="AK11" s="40">
        <f>IF(SUM(S11:T11,V11:X11,Z11)-U11-Y11&gt;0,SUM(S11:T11,V11:X11,Z11)-U11-Y11,"")</f>
        <v>42.199999999999996</v>
      </c>
      <c r="AL11" s="40">
        <f>IF(SUM(AB11,AF11)&gt;0,SUM(AB11,AF11),"")</f>
        <v>9.6999999999999993</v>
      </c>
      <c r="AM11" s="40">
        <f>IF(SUM(AA11:AB11,AD11:AF11,AH11)-SUM(AC11,AG11)&gt;0,SUM(AA11:AB11,AD11:AF11,AH11)-SUM(AC11,AG11),"")</f>
        <v>41.4</v>
      </c>
      <c r="AN11" s="40">
        <f>IF(SUM(AK11,AM11)&gt;0,SUM(AK11,AM11),"")</f>
        <v>83.6</v>
      </c>
      <c r="AO11" s="18">
        <v>16.399999999999999</v>
      </c>
      <c r="AP11" s="18">
        <v>5.7</v>
      </c>
      <c r="AQ11" s="18">
        <v>0</v>
      </c>
      <c r="AR11" s="18">
        <v>0</v>
      </c>
      <c r="AS11" s="18">
        <v>15.6</v>
      </c>
      <c r="AT11" s="18">
        <v>6.6</v>
      </c>
      <c r="AU11" s="18">
        <v>0</v>
      </c>
      <c r="AV11" s="18">
        <v>0</v>
      </c>
      <c r="AW11" s="18">
        <v>16.5</v>
      </c>
      <c r="AX11" s="18">
        <v>5.7</v>
      </c>
      <c r="AY11" s="18">
        <v>0</v>
      </c>
      <c r="AZ11" s="18">
        <v>0</v>
      </c>
      <c r="BA11" s="18">
        <v>16</v>
      </c>
      <c r="BB11" s="18">
        <v>6.8</v>
      </c>
      <c r="BC11" s="18">
        <v>0</v>
      </c>
      <c r="BD11" s="18">
        <v>0</v>
      </c>
      <c r="BE11" s="28"/>
      <c r="BF11" s="11">
        <f>IF(SUM(AP11,AT11)&gt;0,SUM(AP11,AT11),"")</f>
        <v>12.3</v>
      </c>
      <c r="BG11" s="11">
        <f>IF(SUM(AO11:AP11,AR11:AT11,AV11)-AQ11-AU11&gt;0,SUM(AO11:AP11,AR11:AT11,AV11)-AQ11-AU11,"")</f>
        <v>44.3</v>
      </c>
      <c r="BH11" s="11">
        <f>IF(SUM(AX11,BB11)&gt;0,SUM(AX11,BB11),"")</f>
        <v>12.5</v>
      </c>
      <c r="BI11" s="11">
        <f>IF(SUM(AW11:AX11,AZ11:BB11,BD11)-SUM(AY11,BC11)&gt;0,SUM(AW11:AX11,AZ11:BB11,BD11)-SUM(AY11,BC11),"")</f>
        <v>45</v>
      </c>
      <c r="BJ11" s="11">
        <f>IF(SUM(BG11,BI11)&gt;0,SUM(BG11,BI11),"")</f>
        <v>89.3</v>
      </c>
      <c r="BK11" s="19">
        <v>15.8</v>
      </c>
      <c r="BL11" s="19">
        <v>6.3</v>
      </c>
      <c r="BM11" s="19">
        <v>0</v>
      </c>
      <c r="BN11" s="19">
        <v>0</v>
      </c>
      <c r="BO11" s="19">
        <v>15.4</v>
      </c>
      <c r="BP11" s="19">
        <v>4.7</v>
      </c>
      <c r="BQ11" s="19">
        <v>1</v>
      </c>
      <c r="BR11" s="19">
        <v>0</v>
      </c>
      <c r="BS11" s="19">
        <v>16</v>
      </c>
      <c r="BT11" s="19">
        <v>5.8</v>
      </c>
      <c r="BU11" s="19">
        <v>0</v>
      </c>
      <c r="BV11" s="19">
        <v>0</v>
      </c>
      <c r="BW11" s="19">
        <v>15.1</v>
      </c>
      <c r="BX11" s="19">
        <v>5.9</v>
      </c>
      <c r="BY11" s="19">
        <v>2</v>
      </c>
      <c r="BZ11" s="19">
        <v>0</v>
      </c>
      <c r="CA11" s="27"/>
      <c r="CB11" s="40">
        <f>IF(SUM(BL11,BP11)&gt;0,SUM(BL11,BP11),"")</f>
        <v>11</v>
      </c>
      <c r="CC11" s="40">
        <f>IF(SUM(BK11:BL11,BN11:BP11,BR11)-BM11-BQ11&gt;0,SUM(BK11:BL11,BN11:BP11,BR11)-BM11-BQ11,"")</f>
        <v>41.2</v>
      </c>
      <c r="CD11" s="40">
        <f>IF(SUM(BT11,BX11)&gt;0,SUM(BT11,BX11),"")</f>
        <v>11.7</v>
      </c>
      <c r="CE11" s="40">
        <f>IF(SUM(BS11:BT11,BV11:BX11,BZ11)-SUM(BU11,BY11)&gt;0,SUM(BS11:BT11,BV11:BX11,BZ11)-SUM(BU11,BY11),"")</f>
        <v>40.799999999999997</v>
      </c>
      <c r="CF11" s="40">
        <f>IF(SUM(CC11,CE11)&gt;0,SUM(CC11,CE11),"")</f>
        <v>82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16.100000000000001</v>
      </c>
      <c r="SN11" s="26">
        <f>IF($CA11="P",BL11,(BL11+AP11)/2)</f>
        <v>6</v>
      </c>
      <c r="SO11" s="26">
        <f>IF($CA11="P",BM11,(BM11+AQ11)/2)</f>
        <v>0</v>
      </c>
      <c r="SP11" s="26">
        <f>IF($CA11="P",BN11,(BN11+AR11)/2)</f>
        <v>0</v>
      </c>
      <c r="SQ11" s="26">
        <f>IF($CA11="P",BO11,(BO11+AS11)/2)</f>
        <v>15.5</v>
      </c>
      <c r="SR11" s="26">
        <f>IF($CA11="P",BP11,(BP11+AT11)/2)</f>
        <v>5.65</v>
      </c>
      <c r="SS11" s="26">
        <f>IF($CA11="P",BQ11,(BQ11+AU11)/2)</f>
        <v>0.5</v>
      </c>
      <c r="ST11" s="26">
        <f>IF($CA11="P",BR11,(BR11+AV11)/2)</f>
        <v>0</v>
      </c>
      <c r="SU11" s="26">
        <f>IF($CA11="P",BS11,(BS11+AW11)/2)</f>
        <v>16.25</v>
      </c>
      <c r="SV11" s="26">
        <f>IF($CA11="P",BT11,(BT11+AX11)/2)</f>
        <v>5.75</v>
      </c>
      <c r="SW11" s="26">
        <f>IF($CA11="P",BU11,(BU11+AY11)/2)</f>
        <v>0</v>
      </c>
      <c r="SX11" s="26">
        <f>IF($CA11="P",BV11,(BV11+AZ11)/2)</f>
        <v>0</v>
      </c>
      <c r="SY11" s="26">
        <f>IF($CA11="P",BW11,(BW11+BA11)/2)</f>
        <v>15.55</v>
      </c>
      <c r="SZ11" s="26">
        <f>IF($CA11="P",BX11,(BX11+BB11)/2)</f>
        <v>6.35</v>
      </c>
      <c r="TA11" s="26">
        <f>IF($CA11="P",BY11,(BY11+BC11)/2)</f>
        <v>1</v>
      </c>
      <c r="TB11" s="26">
        <f>IF($CA11="P",BZ11,(BZ11+BD11)/2)</f>
        <v>0</v>
      </c>
      <c r="TC11" s="28" t="s">
        <v>53</v>
      </c>
      <c r="TD11" s="11">
        <f>IF(SUM(SN11,SR11)&gt;0,SUM(SN11,SR11),"")</f>
        <v>11.65</v>
      </c>
      <c r="TE11" s="11">
        <f>IF(SUM(SM11:SN11,SP11:SR11,ST11)-SO11-SS11&gt;0,SUM(SM11:SN11,SP11:SR11,ST11)-SO11-SS11,"")</f>
        <v>42.75</v>
      </c>
      <c r="TF11" s="11">
        <f>IF(SUM(SV11,SZ11)&gt;0,SUM(SV11,SZ11),"")</f>
        <v>12.1</v>
      </c>
      <c r="TG11" s="11">
        <f>IF(SUM(SU11:SV11,SX11:SZ11,TB11)-SUM(SW11,TA11)&gt;0,SUM(SU11:SV11,SX11:SZ11,TB11)-SUM(SW11,TA11),"")</f>
        <v>42.9</v>
      </c>
      <c r="TH11" s="11">
        <f>IF(SUM(TE11,TG11)&gt;0,SUM(TE11,TG11),"")</f>
        <v>85.65</v>
      </c>
    </row>
    <row r="12" spans="1:528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198</v>
      </c>
      <c r="C12" s="4" t="s">
        <v>3</v>
      </c>
      <c r="D12" s="4">
        <v>2008</v>
      </c>
      <c r="E12" s="9">
        <f>SUM(J12:P12)+SUM(J12:M12)*0.0000001+SUM(J12)*0.0000000000001</f>
        <v>81.600004280004271</v>
      </c>
      <c r="F12" s="3" t="str">
        <f>IF(OR(AND(AJ12&gt;=AN$17,AK12&gt;=AN$21,AJ12&lt;&gt;"",AI12=""),AND(AL12&gt;=AN$17,AM12&gt;=AN$21,AL12&lt;&gt;"",AI12=""),AND(BF12&gt;=BJ$17,BG12&gt;=BJ$21,BF12&lt;&gt;"",BE12=""),AND(BH12&gt;=BJ$17,BI12&gt;=BJ$21,BH12&lt;&gt;"",BE12=""),AND(CB12&gt;=CF$17,CC12&gt;=CF$21,CB12&lt;&gt;"",CA12=""),AND(CD12&gt;=CF$17,CE12&gt;=CF$21,CD12&lt;&gt;""),AND(DC12&gt;=DJ$17,DD12&gt;=DJ$21,DC12&lt;&gt;""),AND(DH12&gt;=DJ$17,DI12&gt;=DJ$21,DH12&lt;&gt;""),AND(EE12&gt;=EL$17,EF12&gt;=EL$21,EE12&lt;&gt;""),AND(EJ12&gt;=EL$17,EK12&gt;=EL$21,EJ12&lt;&gt;""),AND(FG12&gt;=FN$17,FH12&gt;=FN$21,FG12&lt;&gt;""),AND(FL12&gt;=FN$17,FM12&gt;=FN$21,FL12&lt;&gt;""),AND(GI12&gt;=GP$17,GJ12&gt;=GP$21,GI12&lt;&gt;""),AND(GN12&gt;=GP$17,GO12&gt;=GP$21,GN12&lt;&gt;""),AND(HK12&gt;=HR$17,HL12&gt;=HR$21,HK12&lt;&gt;""),AND(HP12&gt;=HR$17,HQ12&gt;=HR$21,HP12&lt;&gt;""),AND(IM12&gt;=IT$17,IN12&gt;=IT$21,IM12&lt;&gt;""),AND(IR12&gt;=IT$17,IS12&gt;=IT$21,IR12&lt;&gt;""),AND(JO12&gt;=JV$17,JP12&gt;=JV$21,JO12&lt;&gt;""),AND(JT12&gt;=JV$17,JU12&gt;=JV$21,JT12&lt;&gt;""),AND(KQ12&gt;=KX$17,KR12&gt;=KX$21,KQ12&lt;&gt;""),AND(KV12&gt;=KX$17,KW12&gt;=KX$21,KV12&lt;&gt;""),AND(LS12&gt;=LZ$17,LT12&gt;=LZ$21,LS12&lt;&gt;""),AND(LX12&gt;=LZ$17,LY12&gt;=LZ$21,LX12&lt;&gt;""),AND(MU12&gt;=NB$17,MV12&gt;=NB$21,MU12&lt;&gt;""),AND(MZ12&gt;=NB$17,NA12&gt;=NB$21,MZ12&lt;&gt;""),AND(NW12&gt;=OD$17,NX12&gt;=OD$21,NW12&lt;&gt;""),AND(OB12&gt;=OD$17,OC12&gt;=OD$21,OB12&lt;&gt;""),AND(OY12&gt;=PF$17,OZ12&gt;=PF$21,OY12&lt;&gt;""),AND(PD12&gt;=PF$17,PE12&gt;=PF$21,PD12&lt;&gt;""),AND(QA12&gt;=QH$17,QB12&gt;=QH$21,QA12&lt;&gt;""),AND(QF12&gt;=QH$17,QG12&gt;=QH$21,QF12&lt;&gt;""),AND(RC12&gt;=RJ$17,RD12&gt;=RJ$21,RC12&lt;&gt;""),AND(RH12&gt;=RJ$17,RI12&gt;=RJ$21,RH12&lt;&gt;""),AND(SE12&gt;=SL$17,SF12&gt;=SL$21,SE12&lt;&gt;""),AND(SJ12&gt;=SL$17,SK12&gt;=SL$21,SJ12&lt;&gt;"")),"P","")</f>
        <v/>
      </c>
      <c r="G12" s="3" t="str">
        <f>IF(OR(AND(AK12&gt;=AN$21,AK12&lt;&gt;"",AI12=""),AND(AM12&gt;=AN$21,AM12&lt;&gt;"",AI12=""),AND(BG12&gt;=BJ$21,BG12&lt;&gt;"",BE12=""),AND(BI12&gt;=BJ$21,BI12&lt;&gt;"",BE12=""),AND(CC12&gt;=CF$21,CC12&lt;&gt;"",CA12=""),AND(CE12&gt;=CF$21,CE12&lt;&gt;"",CA12=""),AND(DD12&gt;=DJ$21,DD12&lt;&gt;""),AND(DI12&gt;=DJ$21,DI12&lt;&gt;""),AND(EF12&gt;=EL$21,EF12&lt;&gt;""),AND(EK12&gt;=EL$21,EK12&lt;&gt;""),AND(FH12&gt;=FN$21,FH12&lt;&gt;""),AND(FM12&gt;=FN$21,FM12&lt;&gt;""),AND(GJ12&gt;=GP$21,GJ12&lt;&gt;""),AND(GO12&gt;=GP$21,GO12&lt;&gt;""),AND(HL12&gt;=HR$21,HL12&lt;&gt;""),AND(HQ12&gt;=HR$21,HQ12&lt;&gt;""),AND(IN12&gt;=IT$21,IN12&lt;&gt;""),AND(IS12&gt;=IT$21,IS12&lt;&gt;""),AND(JP12&gt;=JV$21,JP12&lt;&gt;""),AND(JU12&gt;=JV$21,JU12&lt;&gt;""),AND(KR12&gt;=KX$21,KR12&lt;&gt;""),AND(KW12&gt;=KX$21,KW12&lt;&gt;""),AND(LT12&gt;=LZ$21,LT12&lt;&gt;""),AND(LY12&gt;=LZ$21,LY12&lt;&gt;""),AND(MV12&gt;=NB$21,MV12&lt;&gt;""),AND(NA12&gt;=NB$21,NA12&lt;&gt;""),AND(NX12&gt;=OD$21,NX12&lt;&gt;""),AND(OC12&gt;=OD$21,OC12&lt;&gt;""),AND(OZ12&gt;=PF$21,OZ12&lt;&gt;""),AND(PE12&gt;=PF$21,PE12&lt;&gt;""),AND(QB12&gt;=QH$21,QB12&lt;&gt;""),AND(QG12&gt;=QH$21,QG12&lt;&gt;""),AND(RD12&gt;=RJ$21,RD12&lt;&gt;""),AND(RI12&gt;=RJ$21,RI12&lt;&gt;""),AND(SF12&gt;=SL$21,SF12&lt;&gt;""),AND(SK12&gt;=SL$21,SK12&lt;&gt;"")),"P","")</f>
        <v/>
      </c>
      <c r="H12" s="36" t="str">
        <f>IF(AND(G12="P",F12=""),"No DD",IF(OR(AND(AJ12&gt;=AN$20,AK12&gt;=AN$24,AJ12&lt;&gt;"",AI12=""),AND(AL12&gt;=AN$20,AM12&gt;=AN$24,AL12&lt;&gt;"",AI12=""),AND(BF12&gt;=BJ$20,BG12&gt;=BJ$24,BF12&lt;&gt;"",BE12=""),AND(BH12&gt;=BJ$20,BI12&gt;=BJ$24,BH12&lt;&gt;"",BE12=""),AND(CB12&gt;=CF$20,CC12&gt;=CF$24,CB12&lt;&gt;"",CA12=""),AND(CD12&gt;=CF$20,CE12&gt;=CF$24,CD12&lt;&gt;""),AND(DC12&gt;=DJ$20,DD12&gt;=DJ$24,DC12&lt;&gt;""),AND(DH12&gt;=DJ$20,DI12&gt;=DJ$24,DH12&lt;&gt;""),AND(EE12&gt;=EL$20,EF12&gt;=EL$24,EE12&lt;&gt;""),AND(EJ12&gt;=EL$20,EK12&gt;=EL$24,EJ12&lt;&gt;""),AND(FG12&gt;=FN$20,FH12&gt;=FN$24,FG12&lt;&gt;""),AND(FL12&gt;=FN$20,FM12&gt;=FN$24,FL12&lt;&gt;""),AND(GI12&gt;=GP$20,GJ12&gt;=GP$24,GI12&lt;&gt;""),AND(GN12&gt;=GP$20,GO12&gt;=GP$24,GN12&lt;&gt;""),AND(HK12&gt;=HR$20,HL12&gt;=HR$24,HK12&lt;&gt;""),AND(HP12&gt;=HR$20,HQ12&gt;=HR$24,HP12&lt;&gt;""),AND(IM12&gt;=IT$20,IN12&gt;=IT$24,IM12&lt;&gt;""),AND(IR12&gt;=IT$20,IS12&gt;=IT$24,IR12&lt;&gt;""),AND(JO12&gt;=JV$20,JP12&gt;=JV$24,JO12&lt;&gt;""),AND(JT12&gt;=JV$20,JU12&gt;=JV$24,JT12&lt;&gt;""),AND(KQ12&gt;=KX$20,KR12&gt;=KX$24,KQ12&lt;&gt;""),AND(KV12&gt;=KX$20,KW12&gt;=KX$24,KV12&lt;&gt;""),AND(LS12&gt;=LZ$20,LT12&gt;=LZ$24,LS12&lt;&gt;""),AND(LX12&gt;=LZ$20,LY12&gt;=LZ$24,LX12&lt;&gt;""),AND(MU12&gt;=NB$20,MV12&gt;=NB$24,MU12&lt;&gt;""),AND(MZ12&gt;=NB$20,NA12&gt;=NB$24,MZ12&lt;&gt;""),AND(NW12&gt;=OD$20,NX12&gt;=OD$24,NW12&lt;&gt;""),AND(OB12&gt;=OD$20,OC12&gt;=OD$24,OB12&lt;&gt;""),AND(OY12&gt;=PF$20,OZ12&gt;=PF$24,OY12&lt;&gt;""),AND(PD12&gt;=PF$20,PE12&gt;=PF$24,PD12&lt;&gt;""),AND(QA12&gt;=QH$20,QB12&gt;=QH$24,QA12&lt;&gt;""),AND(QF12&gt;=QH$20,QG12&gt;=QH$24,QF12&lt;&gt;""),AND(RC12&gt;=RJ$20,RD12&gt;=RJ$24,RC12&lt;&gt;""),AND(RH12&gt;=RJ$20,RI12&gt;=RJ$24,RH12&lt;&gt;""),AND(SE12&gt;=SL$20,SF12&gt;=SL$24,SE12&lt;&gt;""),AND(SJ12&gt;=SL$20,SK12&gt;=SL$24,SJ12&lt;&gt;"")),"Merit",IF(OR(AND(AJ12&gt;=AN$19,AK12&gt;=AN$23,AJ12&lt;&gt;"",AI12=""),AND(AL12&gt;=AN$19,AM12&gt;=AN$23,AL12&lt;&gt;"",AI12=""),AND(BF12&gt;=BJ$19,BG12&gt;=BJ$23,BF12&lt;&gt;"",BE12=""),AND(BH12&gt;=BJ$19,BI12&gt;=BJ$23,BH12&lt;&gt;"",BE12=""),AND(CB12&gt;=CF$19,CC12&gt;=CF$23,CB12&lt;&gt;"",CA12=""),AND(CD12&gt;=CF$19,CE12&gt;=CF$23,CD12&lt;&gt;""),AND(DC12&gt;=DJ$19,DD12&gt;=DJ$23,DC12&lt;&gt;""),AND(DH12&gt;=DJ$19,DI12&gt;=DJ$23,DH12&lt;&gt;""),AND(EE12&gt;=EL$19,EF12&gt;=EL$23,EE12&lt;&gt;""),AND(EJ12&gt;=EL$19,EK12&gt;=EL$23,EJ12&lt;&gt;""),AND(FG12&gt;=FN$19,FH12&gt;=FN$23,FG12&lt;&gt;""),AND(FL12&gt;=FN$19,FM12&gt;=FN$23,FL12&lt;&gt;""),AND(GI12&gt;=GP$19,GJ12&gt;=GP$23,GI12&lt;&gt;""),AND(GN12&gt;=GP$19,GO12&gt;=GP$23,GN12&lt;&gt;""),AND(HK12&gt;=HR$19,HL12&gt;=HR$23,HK12&lt;&gt;""),AND(HP12&gt;=HR$19,HQ12&gt;=HR$23,HP12&lt;&gt;""),AND(IM12&gt;=IT$19,IN12&gt;=IT$23,IM12&lt;&gt;""),AND(IR12&gt;=IT$19,IS12&gt;=IT$23,IR12&lt;&gt;""),AND(JO12&gt;=JV$19,JP12&gt;=JV$23,JO12&lt;&gt;""),AND(JT12&gt;=JV$19,JU12&gt;=JV$23,JT12&lt;&gt;""),AND(KQ12&gt;=KX$19,KR12&gt;=KX$23,KQ12&lt;&gt;""),AND(KV12&gt;=KX$19,KW12&gt;=KX$23,KV12&lt;&gt;""),AND(LS12&gt;=LZ$19,LT12&gt;=LZ$23,LS12&lt;&gt;""),AND(LX12&gt;=LZ$19,LY12&gt;=LZ$23,LX12&lt;&gt;""),AND(MU12&gt;=NB$19,MV12&gt;=NB$23,MU12&lt;&gt;""),AND(MZ12&gt;=NB$19,NA12&gt;=NB$23,MZ12&lt;&gt;""),AND(NW12&gt;=OD$19,NX12&gt;=OD$23,NW12&lt;&gt;""),AND(OB12&gt;=OD$19,OC12&gt;=OD$23,OB12&lt;&gt;""),AND(OY12&gt;=PF$19,OZ12&gt;=PF$23,OY12&lt;&gt;""),AND(PD12&gt;=PF$19,PE12&gt;=PF$23,PD12&lt;&gt;""),AND(QA12&gt;=QH$19,QB12&gt;=QH$23,QA12&lt;&gt;""),AND(QF12&gt;=QH$19,QG12&gt;=QH$23,QF12&lt;&gt;""),AND(RC12&gt;=RJ$19,RD12&gt;=RJ$23,RC12&lt;&gt;""),AND(RH12&gt;=RJ$19,RI12&gt;=RJ$23,RH12&lt;&gt;""),AND(SE12&gt;=SL$19,SF12&gt;=SL$23,SE12&lt;&gt;""),AND(SJ12&gt;=SL$19,SK12&gt;=SL$23,SJ12&lt;&gt;"")),"Excellence",IF(I12="P","Worlds Team",IF(F12="P","National Team","")))))</f>
        <v/>
      </c>
      <c r="I12" s="3" t="str">
        <f>IF(OR(AND(AJ12&gt;=AN$18,AK12&gt;=AN$22,AJ12&lt;&gt;"",AI12=""),AND(AL12&gt;=AN$18,AM12&gt;=AN$22,AL12&lt;&gt;"",AI12=""),AND(BF12&gt;=BJ$18,BG12&gt;=BJ$22,BF12&lt;&gt;"",BE12=""),AND(BH12&gt;=BJ$18,BI12&gt;=BJ$22,BH12&lt;&gt;"",BE12=""),AND(CB12&gt;=CF$18,CC12&gt;=CF$22,CB12&lt;&gt;"",CA12=""),AND(CD12&gt;=CF$18,CE12&gt;=CF$22,CD12&lt;&gt;""),AND(DC12&gt;=DJ$18,DD12&gt;=DJ$22,DC12&lt;&gt;""),AND(DH12&gt;=DJ$18,DI12&gt;=DJ$22,DH12&lt;&gt;""),AND(EE12&gt;=EL$18,EF12&gt;=EL$22,EE12&lt;&gt;""),AND(EJ12&gt;=EL$18,EK12&gt;=EL$22,EJ12&lt;&gt;""),AND(FG12&gt;=FN$18,FH12&gt;=FN$22,FG12&lt;&gt;""),AND(FL12&gt;=FN$18,FM12&gt;=FN$22,FL12&lt;&gt;""),AND(GI12&gt;=GP$18,GJ12&gt;=GP$22,GI12&lt;&gt;""),AND(GN12&gt;=GP$18,GO12&gt;=GP$22,GN12&lt;&gt;""),AND(HK12&gt;=HR$18,HL12&gt;=HR$22,HK12&lt;&gt;""),AND(HP12&gt;=HR$18,HQ12&gt;=HR$22,HP12&lt;&gt;""),AND(IM12&gt;=IT$18,IN12&gt;=IT$22,IM12&lt;&gt;""),AND(IR12&gt;=IT$18,IS12&gt;=IT$22,IR12&lt;&gt;""),AND(JO12&gt;=JV$18,JP12&gt;=JV$22,JO12&lt;&gt;""),AND(JT12&gt;=JV$18,JU12&gt;=JV$22,JT12&lt;&gt;""),AND(KQ12&gt;=KX$18,KR12&gt;=KX$22,KQ12&lt;&gt;""),AND(KV12&gt;=KX$18,KW12&gt;=KX$22,KV12&lt;&gt;""),AND(LS12&gt;=LZ$18,LT12&gt;=LZ$22,LS12&lt;&gt;""),AND(LX12&gt;=LZ$18,LY12&gt;=LZ$22,LX12&lt;&gt;""),AND(MU12&gt;=NB$18,MV12&gt;=NB$22,MU12&lt;&gt;""),AND(MZ12&gt;=NB$18,NA12&gt;=NB$22,MZ12&lt;&gt;""),AND(NW12&gt;=OD$18,NX12&gt;=OD$22,NW12&lt;&gt;""),AND(OB12&gt;=OD$18,OC12&gt;=OD$22,OB12&lt;&gt;""),AND(OY12&gt;=PF$18,OZ12&gt;=PF$22,OY12&lt;&gt;""),AND(PD12&gt;=PF$18,PE12&gt;=PF$22,PD12&lt;&gt;""),AND(QA12&gt;=QH$18,QB12&gt;=QH$22,QA12&lt;&gt;""),AND(QF12&gt;=QH$18,QG12&gt;=QH$22,QF12&lt;&gt;""),AND(RC12&gt;=RJ$18,RD12&gt;=RJ$22,RC12&lt;&gt;""),AND(RH12&gt;=RJ$18,RI12&gt;=RJ$22,RH12&lt;&gt;""),AND(SE12&gt;=SL$18,SF12&gt;=SL$22,SE12&lt;&gt;""),AND(SJ12&gt;=SL$18,SK12&gt;=SL$22,SJ12&lt;&gt;"")),"P","")</f>
        <v/>
      </c>
      <c r="J12" s="8">
        <f>IF(COUNT(AK12,BG12,CC12)&gt;0,LARGE((AK12,BG12,CC12),1),0)</f>
        <v>42.8</v>
      </c>
      <c r="K12" s="8" t="str">
        <f>IF(J12=0,"",IF(J12=CC12,$BK$1,IF(J12=BG12,$AO$1,IF(J12=AK12,$S$1,""))))</f>
        <v>2025 Elite Canada</v>
      </c>
      <c r="L12" s="8">
        <f>IF(COUNT(AK12,BG12,CC12)&gt;1,LARGE((AK12,BG12,CC12),2),0)</f>
        <v>0</v>
      </c>
      <c r="M12" s="8" t="str">
        <f>IF(K12=0,"",IF(AND(L12=J12,L12=AK12,K12=BG12),$S$1,IF(AND(L12=J12,L12=AK12,L12=CC12),$S$1,IF(AND(L12=J12,L12=CC12,L12=BG12),$AO$1,IF(L12=CC12,$BK$1,IF(L12=BG12,$AO$1,IF(L12=AK12,$S$1,"")))))))</f>
        <v/>
      </c>
      <c r="N12" s="8">
        <f>IF(MAX(AM12,BI12,CE12)&gt;0,MAX(AM12,BI12,CE12),0)</f>
        <v>38.799999999999997</v>
      </c>
      <c r="O12" s="8" t="str">
        <f>IF(N12=0,"",IF(N12=CE12,$BK$1,IF(N12=BI12,$AO$1,IF(N12=AM12,$S$1,""))))</f>
        <v>2025 Elite Canada</v>
      </c>
      <c r="P12" s="8" t="str">
        <f>IF(MAX(CG12:CH12)&gt;0,MAX(CG12:CH12),"")</f>
        <v/>
      </c>
      <c r="Q12" s="11" t="str">
        <f>IF(P12="","",IF(P12=CG12,"("&amp;CG$2&amp;")",IF(P12=CH12,"("&amp;CH$2&amp;")")))</f>
        <v/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/>
      </c>
      <c r="S12" s="19">
        <v>17.3</v>
      </c>
      <c r="T12" s="19">
        <v>5.5</v>
      </c>
      <c r="U12" s="19">
        <v>0</v>
      </c>
      <c r="V12" s="19">
        <v>0</v>
      </c>
      <c r="W12" s="19">
        <v>14.3</v>
      </c>
      <c r="X12" s="19">
        <v>5.9</v>
      </c>
      <c r="Y12" s="19">
        <v>0.2</v>
      </c>
      <c r="Z12" s="19">
        <v>0</v>
      </c>
      <c r="AA12" s="19">
        <v>14.2</v>
      </c>
      <c r="AB12" s="19">
        <v>3.2</v>
      </c>
      <c r="AC12" s="19">
        <v>0</v>
      </c>
      <c r="AD12" s="19">
        <v>0</v>
      </c>
      <c r="AE12" s="19">
        <v>15.9</v>
      </c>
      <c r="AF12" s="19">
        <v>5.5</v>
      </c>
      <c r="AG12" s="19">
        <v>0</v>
      </c>
      <c r="AH12" s="19">
        <v>0</v>
      </c>
      <c r="AI12" s="27"/>
      <c r="AJ12" s="40">
        <f>IF(SUM(T12,X12)&gt;0,SUM(T12,X12),"")</f>
        <v>11.4</v>
      </c>
      <c r="AK12" s="40">
        <f>IF(SUM(S12:T12,V12:X12,Z12)-U12-Y12&gt;0,SUM(S12:T12,V12:X12,Z12)-U12-Y12,"")</f>
        <v>42.8</v>
      </c>
      <c r="AL12" s="40">
        <f>IF(SUM(AB12,AF12)&gt;0,SUM(AB12,AF12),"")</f>
        <v>8.6999999999999993</v>
      </c>
      <c r="AM12" s="40">
        <f>IF(SUM(AA12:AB12,AD12:AF12,AH12)-SUM(AC12,AG12)&gt;0,SUM(AA12:AB12,AD12:AF12,AH12)-SUM(AC12,AG12),"")</f>
        <v>38.799999999999997</v>
      </c>
      <c r="AN12" s="40">
        <f>IF(SUM(AK12,AM12)&gt;0,SUM(AK12,AM12),"")</f>
        <v>81.599999999999994</v>
      </c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28"/>
      <c r="BF12" s="11" t="str">
        <f>IF(SUM(AP12,AT12)&gt;0,SUM(AP12,AT12),"")</f>
        <v/>
      </c>
      <c r="BG12" s="11" t="str">
        <f>IF(SUM(AO12:AP12,AR12:AT12,AV12)-AQ12-AU12&gt;0,SUM(AO12:AP12,AR12:AT12,AV12)-AQ12-AU12,"")</f>
        <v/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 t="str">
        <f>IF(SUM(BG12,BI12)&gt;0,SUM(BG12,BI12),"")</f>
        <v/>
      </c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27"/>
      <c r="CB12" s="40" t="str">
        <f>IF(SUM(BL12,BP12)&gt;0,SUM(BL12,BP12),"")</f>
        <v/>
      </c>
      <c r="CC12" s="40" t="str">
        <f>IF(SUM(BK12:BL12,BN12:BP12,BR12)-BM12-BQ12&gt;0,SUM(BK12:BL12,BN12:BP12,BR12)-BM12-BQ12,"")</f>
        <v/>
      </c>
      <c r="CD12" s="40" t="str">
        <f>IF(SUM(BT12,BX12)&gt;0,SUM(BT12,BX12),"")</f>
        <v/>
      </c>
      <c r="CE12" s="40" t="str">
        <f>IF(SUM(BS12:BT12,BV12:BX12,BZ12)-SUM(BU12,BY12)&gt;0,SUM(BS12:BT12,BV12:BX12,BZ12)-SUM(BU12,BY12),"")</f>
        <v/>
      </c>
      <c r="CF12" s="40" t="str">
        <f>IF(SUM(CC12,CE12)&gt;0,SUM(CC12,CE12),"")</f>
        <v/>
      </c>
      <c r="CG12" s="51" t="str">
        <f>IF(MAX(DD12,EF12,FH12,GJ12,HL12,IN12,JP12,KR12,LT12,MV12,NX12,OZ12,QB12,RD12,SF12)-IF(L12="",0,L12)&gt;0.001,MAX(DD12,EF12,FH12,GJ12,HL12,IN12,JP12,KR12,LT12,MV12,NX12,OZ12,QB12,RD12,SF12)-IF(L12="",0,L12),"")</f>
        <v/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0</v>
      </c>
      <c r="SN12" s="26">
        <f>IF($CA12="P",BL12,(BL12+AP12)/2)</f>
        <v>0</v>
      </c>
      <c r="SO12" s="26">
        <f>IF($CA12="P",BM12,(BM12+AQ12)/2)</f>
        <v>0</v>
      </c>
      <c r="SP12" s="26">
        <f>IF($CA12="P",BN12,(BN12+AR12)/2)</f>
        <v>0</v>
      </c>
      <c r="SQ12" s="26">
        <f>IF($CA12="P",BO12,(BO12+AS12)/2)</f>
        <v>0</v>
      </c>
      <c r="SR12" s="26">
        <f>IF($CA12="P",BP12,(BP12+AT12)/2)</f>
        <v>0</v>
      </c>
      <c r="SS12" s="26">
        <f>IF($CA12="P",BQ12,(BQ12+AU12)/2)</f>
        <v>0</v>
      </c>
      <c r="ST12" s="26">
        <f>IF($CA12="P",BR12,(BR12+AV12)/2)</f>
        <v>0</v>
      </c>
      <c r="SU12" s="26">
        <f>IF($CA12="P",BS12,(BS12+AW12)/2)</f>
        <v>0</v>
      </c>
      <c r="SV12" s="26">
        <f>IF($CA12="P",BT12,(BT12+AX12)/2)</f>
        <v>0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0</v>
      </c>
      <c r="SZ12" s="26">
        <f>IF($CA12="P",BX12,(BX12+BB12)/2)</f>
        <v>0</v>
      </c>
      <c r="TA12" s="26">
        <f>IF($CA12="P",BY12,(BY12+BC12)/2)</f>
        <v>0</v>
      </c>
      <c r="TB12" s="26">
        <f>IF($CA12="P",BZ12,(BZ12+BD12)/2)</f>
        <v>0</v>
      </c>
      <c r="TC12" s="28" t="s">
        <v>53</v>
      </c>
      <c r="TD12" s="11" t="str">
        <f>IF(SUM(SN12,SR12)&gt;0,SUM(SN12,SR12),"")</f>
        <v/>
      </c>
      <c r="TE12" s="11" t="str">
        <f>IF(SUM(SM12:SN12,SP12:SR12,ST12)-SO12-SS12&gt;0,SUM(SM12:SN12,SP12:SR12,ST12)-SO12-SS12,"")</f>
        <v/>
      </c>
      <c r="TF12" s="11" t="str">
        <f>IF(SUM(SV12,SZ12)&gt;0,SUM(SV12,SZ12),"")</f>
        <v/>
      </c>
      <c r="TG12" s="11" t="str">
        <f>IF(SUM(SU12:SV12,SX12:SZ12,TB12)-SUM(SW12,TA12)&gt;0,SUM(SU12:SV12,SX12:SZ12,TB12)-SUM(SW12,TA12),"")</f>
        <v/>
      </c>
      <c r="TH12" s="11" t="str">
        <f>IF(SUM(TE12,TG12)&gt;0,SUM(TE12,TG12),"")</f>
        <v/>
      </c>
    </row>
    <row r="13" spans="1:528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152</v>
      </c>
      <c r="C13" s="4" t="s">
        <v>5</v>
      </c>
      <c r="D13" s="4">
        <v>2005</v>
      </c>
      <c r="E13" s="9">
        <f>SUM(J13:P13)+SUM(J13:M13)*0.0000001+SUM(J13)*0.0000000000001</f>
        <v>80.000003740003734</v>
      </c>
      <c r="F13" s="3" t="str">
        <f>IF(OR(AND(AJ13&gt;=AN$17,AK13&gt;=AN$21,AJ13&lt;&gt;"",AI13=""),AND(AL13&gt;=AN$17,AM13&gt;=AN$21,AL13&lt;&gt;"",AI13=""),AND(BF13&gt;=BJ$17,BG13&gt;=BJ$21,BF13&lt;&gt;"",BE13=""),AND(BH13&gt;=BJ$17,BI13&gt;=BJ$21,BH13&lt;&gt;"",BE13=""),AND(CB13&gt;=CF$17,CC13&gt;=CF$21,CB13&lt;&gt;"",CA13=""),AND(CD13&gt;=CF$17,CE13&gt;=CF$21,CD13&lt;&gt;""),AND(DC13&gt;=DJ$17,DD13&gt;=DJ$21,DC13&lt;&gt;""),AND(DH13&gt;=DJ$17,DI13&gt;=DJ$21,DH13&lt;&gt;""),AND(EE13&gt;=EL$17,EF13&gt;=EL$21,EE13&lt;&gt;""),AND(EJ13&gt;=EL$17,EK13&gt;=EL$21,EJ13&lt;&gt;""),AND(FG13&gt;=FN$17,FH13&gt;=FN$21,FG13&lt;&gt;""),AND(FL13&gt;=FN$17,FM13&gt;=FN$21,FL13&lt;&gt;""),AND(GI13&gt;=GP$17,GJ13&gt;=GP$21,GI13&lt;&gt;""),AND(GN13&gt;=GP$17,GO13&gt;=GP$21,GN13&lt;&gt;""),AND(HK13&gt;=HR$17,HL13&gt;=HR$21,HK13&lt;&gt;""),AND(HP13&gt;=HR$17,HQ13&gt;=HR$21,HP13&lt;&gt;""),AND(IM13&gt;=IT$17,IN13&gt;=IT$21,IM13&lt;&gt;""),AND(IR13&gt;=IT$17,IS13&gt;=IT$21,IR13&lt;&gt;""),AND(JO13&gt;=JV$17,JP13&gt;=JV$21,JO13&lt;&gt;""),AND(JT13&gt;=JV$17,JU13&gt;=JV$21,JT13&lt;&gt;""),AND(KQ13&gt;=KX$17,KR13&gt;=KX$21,KQ13&lt;&gt;""),AND(KV13&gt;=KX$17,KW13&gt;=KX$21,KV13&lt;&gt;""),AND(LS13&gt;=LZ$17,LT13&gt;=LZ$21,LS13&lt;&gt;""),AND(LX13&gt;=LZ$17,LY13&gt;=LZ$21,LX13&lt;&gt;""),AND(MU13&gt;=NB$17,MV13&gt;=NB$21,MU13&lt;&gt;""),AND(MZ13&gt;=NB$17,NA13&gt;=NB$21,MZ13&lt;&gt;""),AND(NW13&gt;=OD$17,NX13&gt;=OD$21,NW13&lt;&gt;""),AND(OB13&gt;=OD$17,OC13&gt;=OD$21,OB13&lt;&gt;""),AND(OY13&gt;=PF$17,OZ13&gt;=PF$21,OY13&lt;&gt;""),AND(PD13&gt;=PF$17,PE13&gt;=PF$21,PD13&lt;&gt;""),AND(QA13&gt;=QH$17,QB13&gt;=QH$21,QA13&lt;&gt;""),AND(QF13&gt;=QH$17,QG13&gt;=QH$21,QF13&lt;&gt;""),AND(RC13&gt;=RJ$17,RD13&gt;=RJ$21,RC13&lt;&gt;""),AND(RH13&gt;=RJ$17,RI13&gt;=RJ$21,RH13&lt;&gt;""),AND(SE13&gt;=SL$17,SF13&gt;=SL$21,SE13&lt;&gt;""),AND(SJ13&gt;=SL$17,SK13&gt;=SL$21,SJ13&lt;&gt;"")),"P","")</f>
        <v/>
      </c>
      <c r="G13" s="3" t="str">
        <f>IF(OR(AND(AK13&gt;=AN$21,AK13&lt;&gt;"",AI13=""),AND(AM13&gt;=AN$21,AM13&lt;&gt;"",AI13=""),AND(BG13&gt;=BJ$21,BG13&lt;&gt;"",BE13=""),AND(BI13&gt;=BJ$21,BI13&lt;&gt;"",BE13=""),AND(CC13&gt;=CF$21,CC13&lt;&gt;"",CA13=""),AND(CE13&gt;=CF$21,CE13&lt;&gt;"",CA13=""),AND(DD13&gt;=DJ$21,DD13&lt;&gt;""),AND(DI13&gt;=DJ$21,DI13&lt;&gt;""),AND(EF13&gt;=EL$21,EF13&lt;&gt;""),AND(EK13&gt;=EL$21,EK13&lt;&gt;""),AND(FH13&gt;=FN$21,FH13&lt;&gt;""),AND(FM13&gt;=FN$21,FM13&lt;&gt;""),AND(GJ13&gt;=GP$21,GJ13&lt;&gt;""),AND(GO13&gt;=GP$21,GO13&lt;&gt;""),AND(HL13&gt;=HR$21,HL13&lt;&gt;""),AND(HQ13&gt;=HR$21,HQ13&lt;&gt;""),AND(IN13&gt;=IT$21,IN13&lt;&gt;""),AND(IS13&gt;=IT$21,IS13&lt;&gt;""),AND(JP13&gt;=JV$21,JP13&lt;&gt;""),AND(JU13&gt;=JV$21,JU13&lt;&gt;""),AND(KR13&gt;=KX$21,KR13&lt;&gt;""),AND(KW13&gt;=KX$21,KW13&lt;&gt;""),AND(LT13&gt;=LZ$21,LT13&lt;&gt;""),AND(LY13&gt;=LZ$21,LY13&lt;&gt;""),AND(MV13&gt;=NB$21,MV13&lt;&gt;""),AND(NA13&gt;=NB$21,NA13&lt;&gt;""),AND(NX13&gt;=OD$21,NX13&lt;&gt;""),AND(OC13&gt;=OD$21,OC13&lt;&gt;""),AND(OZ13&gt;=PF$21,OZ13&lt;&gt;""),AND(PE13&gt;=PF$21,PE13&lt;&gt;""),AND(QB13&gt;=QH$21,QB13&lt;&gt;""),AND(QG13&gt;=QH$21,QG13&lt;&gt;""),AND(RD13&gt;=RJ$21,RD13&lt;&gt;""),AND(RI13&gt;=RJ$21,RI13&lt;&gt;""),AND(SF13&gt;=SL$21,SF13&lt;&gt;""),AND(SK13&gt;=SL$21,SK13&lt;&gt;"")),"P","")</f>
        <v/>
      </c>
      <c r="H13" s="36" t="str">
        <f>IF(AND(G13="P",F13=""),"No DD",IF(OR(AND(AJ13&gt;=AN$20,AK13&gt;=AN$24,AJ13&lt;&gt;"",AI13=""),AND(AL13&gt;=AN$20,AM13&gt;=AN$24,AL13&lt;&gt;"",AI13=""),AND(BF13&gt;=BJ$20,BG13&gt;=BJ$24,BF13&lt;&gt;"",BE13=""),AND(BH13&gt;=BJ$20,BI13&gt;=BJ$24,BH13&lt;&gt;"",BE13=""),AND(CB13&gt;=CF$20,CC13&gt;=CF$24,CB13&lt;&gt;"",CA13=""),AND(CD13&gt;=CF$20,CE13&gt;=CF$24,CD13&lt;&gt;""),AND(DC13&gt;=DJ$20,DD13&gt;=DJ$24,DC13&lt;&gt;""),AND(DH13&gt;=DJ$20,DI13&gt;=DJ$24,DH13&lt;&gt;""),AND(EE13&gt;=EL$20,EF13&gt;=EL$24,EE13&lt;&gt;""),AND(EJ13&gt;=EL$20,EK13&gt;=EL$24,EJ13&lt;&gt;""),AND(FG13&gt;=FN$20,FH13&gt;=FN$24,FG13&lt;&gt;""),AND(FL13&gt;=FN$20,FM13&gt;=FN$24,FL13&lt;&gt;""),AND(GI13&gt;=GP$20,GJ13&gt;=GP$24,GI13&lt;&gt;""),AND(GN13&gt;=GP$20,GO13&gt;=GP$24,GN13&lt;&gt;""),AND(HK13&gt;=HR$20,HL13&gt;=HR$24,HK13&lt;&gt;""),AND(HP13&gt;=HR$20,HQ13&gt;=HR$24,HP13&lt;&gt;""),AND(IM13&gt;=IT$20,IN13&gt;=IT$24,IM13&lt;&gt;""),AND(IR13&gt;=IT$20,IS13&gt;=IT$24,IR13&lt;&gt;""),AND(JO13&gt;=JV$20,JP13&gt;=JV$24,JO13&lt;&gt;""),AND(JT13&gt;=JV$20,JU13&gt;=JV$24,JT13&lt;&gt;""),AND(KQ13&gt;=KX$20,KR13&gt;=KX$24,KQ13&lt;&gt;""),AND(KV13&gt;=KX$20,KW13&gt;=KX$24,KV13&lt;&gt;""),AND(LS13&gt;=LZ$20,LT13&gt;=LZ$24,LS13&lt;&gt;""),AND(LX13&gt;=LZ$20,LY13&gt;=LZ$24,LX13&lt;&gt;""),AND(MU13&gt;=NB$20,MV13&gt;=NB$24,MU13&lt;&gt;""),AND(MZ13&gt;=NB$20,NA13&gt;=NB$24,MZ13&lt;&gt;""),AND(NW13&gt;=OD$20,NX13&gt;=OD$24,NW13&lt;&gt;""),AND(OB13&gt;=OD$20,OC13&gt;=OD$24,OB13&lt;&gt;""),AND(OY13&gt;=PF$20,OZ13&gt;=PF$24,OY13&lt;&gt;""),AND(PD13&gt;=PF$20,PE13&gt;=PF$24,PD13&lt;&gt;""),AND(QA13&gt;=QH$20,QB13&gt;=QH$24,QA13&lt;&gt;""),AND(QF13&gt;=QH$20,QG13&gt;=QH$24,QF13&lt;&gt;""),AND(RC13&gt;=RJ$20,RD13&gt;=RJ$24,RC13&lt;&gt;""),AND(RH13&gt;=RJ$20,RI13&gt;=RJ$24,RH13&lt;&gt;""),AND(SE13&gt;=SL$20,SF13&gt;=SL$24,SE13&lt;&gt;""),AND(SJ13&gt;=SL$20,SK13&gt;=SL$24,SJ13&lt;&gt;"")),"Merit",IF(OR(AND(AJ13&gt;=AN$19,AK13&gt;=AN$23,AJ13&lt;&gt;"",AI13=""),AND(AL13&gt;=AN$19,AM13&gt;=AN$23,AL13&lt;&gt;"",AI13=""),AND(BF13&gt;=BJ$19,BG13&gt;=BJ$23,BF13&lt;&gt;"",BE13=""),AND(BH13&gt;=BJ$19,BI13&gt;=BJ$23,BH13&lt;&gt;"",BE13=""),AND(CB13&gt;=CF$19,CC13&gt;=CF$23,CB13&lt;&gt;"",CA13=""),AND(CD13&gt;=CF$19,CE13&gt;=CF$23,CD13&lt;&gt;""),AND(DC13&gt;=DJ$19,DD13&gt;=DJ$23,DC13&lt;&gt;""),AND(DH13&gt;=DJ$19,DI13&gt;=DJ$23,DH13&lt;&gt;""),AND(EE13&gt;=EL$19,EF13&gt;=EL$23,EE13&lt;&gt;""),AND(EJ13&gt;=EL$19,EK13&gt;=EL$23,EJ13&lt;&gt;""),AND(FG13&gt;=FN$19,FH13&gt;=FN$23,FG13&lt;&gt;""),AND(FL13&gt;=FN$19,FM13&gt;=FN$23,FL13&lt;&gt;""),AND(GI13&gt;=GP$19,GJ13&gt;=GP$23,GI13&lt;&gt;""),AND(GN13&gt;=GP$19,GO13&gt;=GP$23,GN13&lt;&gt;""),AND(HK13&gt;=HR$19,HL13&gt;=HR$23,HK13&lt;&gt;""),AND(HP13&gt;=HR$19,HQ13&gt;=HR$23,HP13&lt;&gt;""),AND(IM13&gt;=IT$19,IN13&gt;=IT$23,IM13&lt;&gt;""),AND(IR13&gt;=IT$19,IS13&gt;=IT$23,IR13&lt;&gt;""),AND(JO13&gt;=JV$19,JP13&gt;=JV$23,JO13&lt;&gt;""),AND(JT13&gt;=JV$19,JU13&gt;=JV$23,JT13&lt;&gt;""),AND(KQ13&gt;=KX$19,KR13&gt;=KX$23,KQ13&lt;&gt;""),AND(KV13&gt;=KX$19,KW13&gt;=KX$23,KV13&lt;&gt;""),AND(LS13&gt;=LZ$19,LT13&gt;=LZ$23,LS13&lt;&gt;""),AND(LX13&gt;=LZ$19,LY13&gt;=LZ$23,LX13&lt;&gt;""),AND(MU13&gt;=NB$19,MV13&gt;=NB$23,MU13&lt;&gt;""),AND(MZ13&gt;=NB$19,NA13&gt;=NB$23,MZ13&lt;&gt;""),AND(NW13&gt;=OD$19,NX13&gt;=OD$23,NW13&lt;&gt;""),AND(OB13&gt;=OD$19,OC13&gt;=OD$23,OB13&lt;&gt;""),AND(OY13&gt;=PF$19,OZ13&gt;=PF$23,OY13&lt;&gt;""),AND(PD13&gt;=PF$19,PE13&gt;=PF$23,PD13&lt;&gt;""),AND(QA13&gt;=QH$19,QB13&gt;=QH$23,QA13&lt;&gt;""),AND(QF13&gt;=QH$19,QG13&gt;=QH$23,QF13&lt;&gt;""),AND(RC13&gt;=RJ$19,RD13&gt;=RJ$23,RC13&lt;&gt;""),AND(RH13&gt;=RJ$19,RI13&gt;=RJ$23,RH13&lt;&gt;""),AND(SE13&gt;=SL$19,SF13&gt;=SL$23,SE13&lt;&gt;""),AND(SJ13&gt;=SL$19,SK13&gt;=SL$23,SJ13&lt;&gt;"")),"Excellence",IF(I13="P","Worlds Team",IF(F13="P","National Team","")))))</f>
        <v/>
      </c>
      <c r="I13" s="3" t="str">
        <f>IF(OR(AND(AJ13&gt;=AN$18,AK13&gt;=AN$22,AJ13&lt;&gt;"",AI13=""),AND(AL13&gt;=AN$18,AM13&gt;=AN$22,AL13&lt;&gt;"",AI13=""),AND(BF13&gt;=BJ$18,BG13&gt;=BJ$22,BF13&lt;&gt;"",BE13=""),AND(BH13&gt;=BJ$18,BI13&gt;=BJ$22,BH13&lt;&gt;"",BE13=""),AND(CB13&gt;=CF$18,CC13&gt;=CF$22,CB13&lt;&gt;"",CA13=""),AND(CD13&gt;=CF$18,CE13&gt;=CF$22,CD13&lt;&gt;""),AND(DC13&gt;=DJ$18,DD13&gt;=DJ$22,DC13&lt;&gt;""),AND(DH13&gt;=DJ$18,DI13&gt;=DJ$22,DH13&lt;&gt;""),AND(EE13&gt;=EL$18,EF13&gt;=EL$22,EE13&lt;&gt;""),AND(EJ13&gt;=EL$18,EK13&gt;=EL$22,EJ13&lt;&gt;""),AND(FG13&gt;=FN$18,FH13&gt;=FN$22,FG13&lt;&gt;""),AND(FL13&gt;=FN$18,FM13&gt;=FN$22,FL13&lt;&gt;""),AND(GI13&gt;=GP$18,GJ13&gt;=GP$22,GI13&lt;&gt;""),AND(GN13&gt;=GP$18,GO13&gt;=GP$22,GN13&lt;&gt;""),AND(HK13&gt;=HR$18,HL13&gt;=HR$22,HK13&lt;&gt;""),AND(HP13&gt;=HR$18,HQ13&gt;=HR$22,HP13&lt;&gt;""),AND(IM13&gt;=IT$18,IN13&gt;=IT$22,IM13&lt;&gt;""),AND(IR13&gt;=IT$18,IS13&gt;=IT$22,IR13&lt;&gt;""),AND(JO13&gt;=JV$18,JP13&gt;=JV$22,JO13&lt;&gt;""),AND(JT13&gt;=JV$18,JU13&gt;=JV$22,JT13&lt;&gt;""),AND(KQ13&gt;=KX$18,KR13&gt;=KX$22,KQ13&lt;&gt;""),AND(KV13&gt;=KX$18,KW13&gt;=KX$22,KV13&lt;&gt;""),AND(LS13&gt;=LZ$18,LT13&gt;=LZ$22,LS13&lt;&gt;""),AND(LX13&gt;=LZ$18,LY13&gt;=LZ$22,LX13&lt;&gt;""),AND(MU13&gt;=NB$18,MV13&gt;=NB$22,MU13&lt;&gt;""),AND(MZ13&gt;=NB$18,NA13&gt;=NB$22,MZ13&lt;&gt;""),AND(NW13&gt;=OD$18,NX13&gt;=OD$22,NW13&lt;&gt;""),AND(OB13&gt;=OD$18,OC13&gt;=OD$22,OB13&lt;&gt;""),AND(OY13&gt;=PF$18,OZ13&gt;=PF$22,OY13&lt;&gt;""),AND(PD13&gt;=PF$18,PE13&gt;=PF$22,PD13&lt;&gt;""),AND(QA13&gt;=QH$18,QB13&gt;=QH$22,QA13&lt;&gt;""),AND(QF13&gt;=QH$18,QG13&gt;=QH$22,QF13&lt;&gt;""),AND(RC13&gt;=RJ$18,RD13&gt;=RJ$22,RC13&lt;&gt;""),AND(RH13&gt;=RJ$18,RI13&gt;=RJ$22,RH13&lt;&gt;""),AND(SE13&gt;=SL$18,SF13&gt;=SL$22,SE13&lt;&gt;""),AND(SJ13&gt;=SL$18,SK13&gt;=SL$22,SJ13&lt;&gt;"")),"P","")</f>
        <v/>
      </c>
      <c r="J13" s="8">
        <f>IF(COUNT(AK13,BG13,CC13)&gt;0,LARGE((AK13,BG13,CC13),1),0)</f>
        <v>37.400000000000006</v>
      </c>
      <c r="K13" s="8" t="str">
        <f>IF(J13=0,"",IF(J13=CC13,$BK$1,IF(J13=BG13,$AO$1,IF(J13=AK13,$S$1,""))))</f>
        <v>2025 3rd Domestic Trial</v>
      </c>
      <c r="L13" s="8">
        <f>IF(COUNT(AK13,BG13,CC13)&gt;1,LARGE((AK13,BG13,CC13),2),0)</f>
        <v>0</v>
      </c>
      <c r="M13" s="8" t="str">
        <f>IF(K13=0,"",IF(AND(L13=J13,L13=AK13,K13=BG13),$S$1,IF(AND(L13=J13,L13=AK13,L13=CC13),$S$1,IF(AND(L13=J13,L13=CC13,L13=BG13),$AO$1,IF(L13=CC13,$BK$1,IF(L13=BG13,$AO$1,IF(L13=AK13,$S$1,"")))))))</f>
        <v/>
      </c>
      <c r="N13" s="8">
        <f>IF(MAX(AM13,BI13,CE13)&gt;0,MAX(AM13,BI13,CE13),0)</f>
        <v>42.6</v>
      </c>
      <c r="O13" s="8" t="str">
        <f>IF(N13=0,"",IF(N13=CE13,$BK$1,IF(N13=BI13,$AO$1,IF(N13=AM13,$S$1,""))))</f>
        <v>2025 3rd Domestic Trial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27"/>
      <c r="AJ13" s="40" t="str">
        <f>IF(SUM(T13,X13)&gt;0,SUM(T13,X13),"")</f>
        <v/>
      </c>
      <c r="AK13" s="40" t="str">
        <f>IF(SUM(S13:T13,V13:X13,Z13)-U13-Y13&gt;0,SUM(S13:T13,V13:X13,Z13)-U13-Y13,"")</f>
        <v/>
      </c>
      <c r="AL13" s="40" t="str">
        <f>IF(SUM(AB13,AF13)&gt;0,SUM(AB13,AF13),"")</f>
        <v/>
      </c>
      <c r="AM13" s="40" t="str">
        <f>IF(SUM(AA13:AB13,AD13:AF13,AH13)-SUM(AC13,AG13)&gt;0,SUM(AA13:AB13,AD13:AF13,AH13)-SUM(AC13,AG13),"")</f>
        <v/>
      </c>
      <c r="AN13" s="40" t="str">
        <f>IF(SUM(AK13,AM13)&gt;0,SUM(AK13,AM13),"")</f>
        <v/>
      </c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28"/>
      <c r="BF13" s="11" t="str">
        <f>IF(SUM(AP13,AT13)&gt;0,SUM(AP13,AT13),"")</f>
        <v/>
      </c>
      <c r="BG13" s="11" t="str">
        <f>IF(SUM(AO13:AP13,AR13:AT13,AV13)-AQ13-AU13&gt;0,SUM(AO13:AP13,AR13:AT13,AV13)-AQ13-AU13,"")</f>
        <v/>
      </c>
      <c r="BH13" s="11" t="str">
        <f>IF(SUM(AX13,BB13)&gt;0,SUM(AX13,BB13),"")</f>
        <v/>
      </c>
      <c r="BI13" s="11" t="str">
        <f>IF(SUM(AW13:AX13,AZ13:BB13,BD13)-SUM(AY13,BC13)&gt;0,SUM(AW13:AX13,AZ13:BB13,BD13)-SUM(AY13,BC13),"")</f>
        <v/>
      </c>
      <c r="BJ13" s="11" t="str">
        <f>IF(SUM(BG13,BI13)&gt;0,SUM(BG13,BI13),"")</f>
        <v/>
      </c>
      <c r="BK13" s="19">
        <v>11.8</v>
      </c>
      <c r="BL13" s="19">
        <v>3</v>
      </c>
      <c r="BM13" s="19">
        <v>0</v>
      </c>
      <c r="BN13" s="19">
        <v>0</v>
      </c>
      <c r="BO13" s="19">
        <v>17.100000000000001</v>
      </c>
      <c r="BP13" s="19">
        <v>5.5</v>
      </c>
      <c r="BQ13" s="19">
        <v>0</v>
      </c>
      <c r="BR13" s="19">
        <v>0</v>
      </c>
      <c r="BS13" s="19">
        <v>16.600000000000001</v>
      </c>
      <c r="BT13" s="19">
        <v>5.7</v>
      </c>
      <c r="BU13" s="19">
        <v>0</v>
      </c>
      <c r="BV13" s="19">
        <v>0</v>
      </c>
      <c r="BW13" s="19">
        <v>15.4</v>
      </c>
      <c r="BX13" s="19">
        <v>5.0999999999999996</v>
      </c>
      <c r="BY13" s="19">
        <v>0.2</v>
      </c>
      <c r="BZ13" s="19">
        <v>0</v>
      </c>
      <c r="CA13" s="27"/>
      <c r="CB13" s="40">
        <f>IF(SUM(BL13,BP13)&gt;0,SUM(BL13,BP13),"")</f>
        <v>8.5</v>
      </c>
      <c r="CC13" s="40">
        <f>IF(SUM(BK13:BL13,BN13:BP13,BR13)-BM13-BQ13&gt;0,SUM(BK13:BL13,BN13:BP13,BR13)-BM13-BQ13,"")</f>
        <v>37.400000000000006</v>
      </c>
      <c r="CD13" s="40">
        <f>IF(SUM(BT13,BX13)&gt;0,SUM(BT13,BX13),"")</f>
        <v>10.8</v>
      </c>
      <c r="CE13" s="40">
        <f>IF(SUM(BS13:BT13,BV13:BX13,BZ13)-SUM(BU13,BY13)&gt;0,SUM(BS13:BT13,BV13:BX13,BZ13)-SUM(BU13,BY13),"")</f>
        <v>42.6</v>
      </c>
      <c r="CF13" s="40">
        <f>IF(SUM(CC13,CE13)&gt;0,SUM(CC13,CE13),"")</f>
        <v>80</v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5.9</v>
      </c>
      <c r="SN13" s="26">
        <f>IF($CA13="P",BL13,(BL13+AP13)/2)</f>
        <v>1.5</v>
      </c>
      <c r="SO13" s="26">
        <f>IF($CA13="P",BM13,(BM13+AQ13)/2)</f>
        <v>0</v>
      </c>
      <c r="SP13" s="26">
        <f>IF($CA13="P",BN13,(BN13+AR13)/2)</f>
        <v>0</v>
      </c>
      <c r="SQ13" s="26">
        <f>IF($CA13="P",BO13,(BO13+AS13)/2)</f>
        <v>8.5500000000000007</v>
      </c>
      <c r="SR13" s="26">
        <f>IF($CA13="P",BP13,(BP13+AT13)/2)</f>
        <v>2.75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8.3000000000000007</v>
      </c>
      <c r="SV13" s="26">
        <f>IF($CA13="P",BT13,(BT13+AX13)/2)</f>
        <v>2.85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7.7</v>
      </c>
      <c r="SZ13" s="26">
        <f>IF($CA13="P",BX13,(BX13+BB13)/2)</f>
        <v>2.5499999999999998</v>
      </c>
      <c r="TA13" s="26">
        <f>IF($CA13="P",BY13,(BY13+BC13)/2)</f>
        <v>0.1</v>
      </c>
      <c r="TB13" s="26">
        <f>IF($CA13="P",BZ13,(BZ13+BD13)/2)</f>
        <v>0</v>
      </c>
      <c r="TC13" s="28" t="s">
        <v>53</v>
      </c>
      <c r="TD13" s="11">
        <f>IF(SUM(SN13,SR13)&gt;0,SUM(SN13,SR13),"")</f>
        <v>4.25</v>
      </c>
      <c r="TE13" s="11">
        <f>IF(SUM(SM13:SN13,SP13:SR13,ST13)-SO13-SS13&gt;0,SUM(SM13:SN13,SP13:SR13,ST13)-SO13-SS13,"")</f>
        <v>18.700000000000003</v>
      </c>
      <c r="TF13" s="11">
        <f>IF(SUM(SV13,SZ13)&gt;0,SUM(SV13,SZ13),"")</f>
        <v>5.4</v>
      </c>
      <c r="TG13" s="11">
        <f>IF(SUM(SU13:SV13,SX13:SZ13,TB13)-SUM(SW13,TA13)&gt;0,SUM(SU13:SV13,SX13:SZ13,TB13)-SUM(SW13,TA13),"")</f>
        <v>21.3</v>
      </c>
      <c r="TH13" s="11">
        <f>IF(SUM(TE13,TG13)&gt;0,SUM(TE13,TG13),"")</f>
        <v>40</v>
      </c>
    </row>
    <row r="14" spans="1:528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80</v>
      </c>
      <c r="C14" s="4" t="s">
        <v>5</v>
      </c>
      <c r="D14" s="4">
        <v>2003</v>
      </c>
      <c r="E14" s="9">
        <f>SUM(J14:P14)+SUM(J14:M14)*0.0000001+SUM(J14)*0.0000000000001</f>
        <v>36.400003640003639</v>
      </c>
      <c r="F14" s="3" t="str">
        <f>IF(OR(AND(AJ14&gt;=AN$17,AK14&gt;=AN$21,AJ14&lt;&gt;"",AI14=""),AND(AL14&gt;=AN$17,AM14&gt;=AN$21,AL14&lt;&gt;"",AI14=""),AND(BF14&gt;=BJ$17,BG14&gt;=BJ$21,BF14&lt;&gt;"",BE14=""),AND(BH14&gt;=BJ$17,BI14&gt;=BJ$21,BH14&lt;&gt;"",BE14=""),AND(CB14&gt;=CF$17,CC14&gt;=CF$21,CB14&lt;&gt;"",CA14=""),AND(CD14&gt;=CF$17,CE14&gt;=CF$21,CD14&lt;&gt;""),AND(DC14&gt;=DJ$17,DD14&gt;=DJ$21,DC14&lt;&gt;""),AND(DH14&gt;=DJ$17,DI14&gt;=DJ$21,DH14&lt;&gt;""),AND(EE14&gt;=EL$17,EF14&gt;=EL$21,EE14&lt;&gt;""),AND(EJ14&gt;=EL$17,EK14&gt;=EL$21,EJ14&lt;&gt;""),AND(FG14&gt;=FN$17,FH14&gt;=FN$21,FG14&lt;&gt;""),AND(FL14&gt;=FN$17,FM14&gt;=FN$21,FL14&lt;&gt;""),AND(GI14&gt;=GP$17,GJ14&gt;=GP$21,GI14&lt;&gt;""),AND(GN14&gt;=GP$17,GO14&gt;=GP$21,GN14&lt;&gt;""),AND(HK14&gt;=HR$17,HL14&gt;=HR$21,HK14&lt;&gt;""),AND(HP14&gt;=HR$17,HQ14&gt;=HR$21,HP14&lt;&gt;""),AND(IM14&gt;=IT$17,IN14&gt;=IT$21,IM14&lt;&gt;""),AND(IR14&gt;=IT$17,IS14&gt;=IT$21,IR14&lt;&gt;""),AND(JO14&gt;=JV$17,JP14&gt;=JV$21,JO14&lt;&gt;""),AND(JT14&gt;=JV$17,JU14&gt;=JV$21,JT14&lt;&gt;""),AND(KQ14&gt;=KX$17,KR14&gt;=KX$21,KQ14&lt;&gt;""),AND(KV14&gt;=KX$17,KW14&gt;=KX$21,KV14&lt;&gt;""),AND(LS14&gt;=LZ$17,LT14&gt;=LZ$21,LS14&lt;&gt;""),AND(LX14&gt;=LZ$17,LY14&gt;=LZ$21,LX14&lt;&gt;""),AND(MU14&gt;=NB$17,MV14&gt;=NB$21,MU14&lt;&gt;""),AND(MZ14&gt;=NB$17,NA14&gt;=NB$21,MZ14&lt;&gt;""),AND(NW14&gt;=OD$17,NX14&gt;=OD$21,NW14&lt;&gt;""),AND(OB14&gt;=OD$17,OC14&gt;=OD$21,OB14&lt;&gt;""),AND(OY14&gt;=PF$17,OZ14&gt;=PF$21,OY14&lt;&gt;""),AND(PD14&gt;=PF$17,PE14&gt;=PF$21,PD14&lt;&gt;""),AND(QA14&gt;=QH$17,QB14&gt;=QH$21,QA14&lt;&gt;""),AND(QF14&gt;=QH$17,QG14&gt;=QH$21,QF14&lt;&gt;""),AND(RC14&gt;=RJ$17,RD14&gt;=RJ$21,RC14&lt;&gt;""),AND(RH14&gt;=RJ$17,RI14&gt;=RJ$21,RH14&lt;&gt;""),AND(SE14&gt;=SL$17,SF14&gt;=SL$21,SE14&lt;&gt;""),AND(SJ14&gt;=SL$17,SK14&gt;=SL$21,SJ14&lt;&gt;"")),"P","")</f>
        <v/>
      </c>
      <c r="G14" s="3" t="str">
        <f>IF(OR(AND(AK14&gt;=AN$21,AK14&lt;&gt;"",AI14=""),AND(AM14&gt;=AN$21,AM14&lt;&gt;"",AI14=""),AND(BG14&gt;=BJ$21,BG14&lt;&gt;"",BE14=""),AND(BI14&gt;=BJ$21,BI14&lt;&gt;"",BE14=""),AND(CC14&gt;=CF$21,CC14&lt;&gt;"",CA14=""),AND(CE14&gt;=CF$21,CE14&lt;&gt;"",CA14=""),AND(DD14&gt;=DJ$21,DD14&lt;&gt;""),AND(DI14&gt;=DJ$21,DI14&lt;&gt;""),AND(EF14&gt;=EL$21,EF14&lt;&gt;""),AND(EK14&gt;=EL$21,EK14&lt;&gt;""),AND(FH14&gt;=FN$21,FH14&lt;&gt;""),AND(FM14&gt;=FN$21,FM14&lt;&gt;""),AND(GJ14&gt;=GP$21,GJ14&lt;&gt;""),AND(GO14&gt;=GP$21,GO14&lt;&gt;""),AND(HL14&gt;=HR$21,HL14&lt;&gt;""),AND(HQ14&gt;=HR$21,HQ14&lt;&gt;""),AND(IN14&gt;=IT$21,IN14&lt;&gt;""),AND(IS14&gt;=IT$21,IS14&lt;&gt;""),AND(JP14&gt;=JV$21,JP14&lt;&gt;""),AND(JU14&gt;=JV$21,JU14&lt;&gt;""),AND(KR14&gt;=KX$21,KR14&lt;&gt;""),AND(KW14&gt;=KX$21,KW14&lt;&gt;""),AND(LT14&gt;=LZ$21,LT14&lt;&gt;""),AND(LY14&gt;=LZ$21,LY14&lt;&gt;""),AND(MV14&gt;=NB$21,MV14&lt;&gt;""),AND(NA14&gt;=NB$21,NA14&lt;&gt;""),AND(NX14&gt;=OD$21,NX14&lt;&gt;""),AND(OC14&gt;=OD$21,OC14&lt;&gt;""),AND(OZ14&gt;=PF$21,OZ14&lt;&gt;""),AND(PE14&gt;=PF$21,PE14&lt;&gt;""),AND(QB14&gt;=QH$21,QB14&lt;&gt;""),AND(QG14&gt;=QH$21,QG14&lt;&gt;""),AND(RD14&gt;=RJ$21,RD14&lt;&gt;""),AND(RI14&gt;=RJ$21,RI14&lt;&gt;""),AND(SF14&gt;=SL$21,SF14&lt;&gt;""),AND(SK14&gt;=SL$21,SK14&lt;&gt;"")),"P","")</f>
        <v/>
      </c>
      <c r="H14" s="36" t="str">
        <f>IF(AND(G14="P",F14=""),"No DD",IF(OR(AND(AJ14&gt;=AN$20,AK14&gt;=AN$24,AJ14&lt;&gt;"",AI14=""),AND(AL14&gt;=AN$20,AM14&gt;=AN$24,AL14&lt;&gt;"",AI14=""),AND(BF14&gt;=BJ$20,BG14&gt;=BJ$24,BF14&lt;&gt;"",BE14=""),AND(BH14&gt;=BJ$20,BI14&gt;=BJ$24,BH14&lt;&gt;"",BE14=""),AND(CB14&gt;=CF$20,CC14&gt;=CF$24,CB14&lt;&gt;"",CA14=""),AND(CD14&gt;=CF$20,CE14&gt;=CF$24,CD14&lt;&gt;""),AND(DC14&gt;=DJ$20,DD14&gt;=DJ$24,DC14&lt;&gt;""),AND(DH14&gt;=DJ$20,DI14&gt;=DJ$24,DH14&lt;&gt;""),AND(EE14&gt;=EL$20,EF14&gt;=EL$24,EE14&lt;&gt;""),AND(EJ14&gt;=EL$20,EK14&gt;=EL$24,EJ14&lt;&gt;""),AND(FG14&gt;=FN$20,FH14&gt;=FN$24,FG14&lt;&gt;""),AND(FL14&gt;=FN$20,FM14&gt;=FN$24,FL14&lt;&gt;""),AND(GI14&gt;=GP$20,GJ14&gt;=GP$24,GI14&lt;&gt;""),AND(GN14&gt;=GP$20,GO14&gt;=GP$24,GN14&lt;&gt;""),AND(HK14&gt;=HR$20,HL14&gt;=HR$24,HK14&lt;&gt;""),AND(HP14&gt;=HR$20,HQ14&gt;=HR$24,HP14&lt;&gt;""),AND(IM14&gt;=IT$20,IN14&gt;=IT$24,IM14&lt;&gt;""),AND(IR14&gt;=IT$20,IS14&gt;=IT$24,IR14&lt;&gt;""),AND(JO14&gt;=JV$20,JP14&gt;=JV$24,JO14&lt;&gt;""),AND(JT14&gt;=JV$20,JU14&gt;=JV$24,JT14&lt;&gt;""),AND(KQ14&gt;=KX$20,KR14&gt;=KX$24,KQ14&lt;&gt;""),AND(KV14&gt;=KX$20,KW14&gt;=KX$24,KV14&lt;&gt;""),AND(LS14&gt;=LZ$20,LT14&gt;=LZ$24,LS14&lt;&gt;""),AND(LX14&gt;=LZ$20,LY14&gt;=LZ$24,LX14&lt;&gt;""),AND(MU14&gt;=NB$20,MV14&gt;=NB$24,MU14&lt;&gt;""),AND(MZ14&gt;=NB$20,NA14&gt;=NB$24,MZ14&lt;&gt;""),AND(NW14&gt;=OD$20,NX14&gt;=OD$24,NW14&lt;&gt;""),AND(OB14&gt;=OD$20,OC14&gt;=OD$24,OB14&lt;&gt;""),AND(OY14&gt;=PF$20,OZ14&gt;=PF$24,OY14&lt;&gt;""),AND(PD14&gt;=PF$20,PE14&gt;=PF$24,PD14&lt;&gt;""),AND(QA14&gt;=QH$20,QB14&gt;=QH$24,QA14&lt;&gt;""),AND(QF14&gt;=QH$20,QG14&gt;=QH$24,QF14&lt;&gt;""),AND(RC14&gt;=RJ$20,RD14&gt;=RJ$24,RC14&lt;&gt;""),AND(RH14&gt;=RJ$20,RI14&gt;=RJ$24,RH14&lt;&gt;""),AND(SE14&gt;=SL$20,SF14&gt;=SL$24,SE14&lt;&gt;""),AND(SJ14&gt;=SL$20,SK14&gt;=SL$24,SJ14&lt;&gt;"")),"Merit",IF(OR(AND(AJ14&gt;=AN$19,AK14&gt;=AN$23,AJ14&lt;&gt;"",AI14=""),AND(AL14&gt;=AN$19,AM14&gt;=AN$23,AL14&lt;&gt;"",AI14=""),AND(BF14&gt;=BJ$19,BG14&gt;=BJ$23,BF14&lt;&gt;"",BE14=""),AND(BH14&gt;=BJ$19,BI14&gt;=BJ$23,BH14&lt;&gt;"",BE14=""),AND(CB14&gt;=CF$19,CC14&gt;=CF$23,CB14&lt;&gt;"",CA14=""),AND(CD14&gt;=CF$19,CE14&gt;=CF$23,CD14&lt;&gt;""),AND(DC14&gt;=DJ$19,DD14&gt;=DJ$23,DC14&lt;&gt;""),AND(DH14&gt;=DJ$19,DI14&gt;=DJ$23,DH14&lt;&gt;""),AND(EE14&gt;=EL$19,EF14&gt;=EL$23,EE14&lt;&gt;""),AND(EJ14&gt;=EL$19,EK14&gt;=EL$23,EJ14&lt;&gt;""),AND(FG14&gt;=FN$19,FH14&gt;=FN$23,FG14&lt;&gt;""),AND(FL14&gt;=FN$19,FM14&gt;=FN$23,FL14&lt;&gt;""),AND(GI14&gt;=GP$19,GJ14&gt;=GP$23,GI14&lt;&gt;""),AND(GN14&gt;=GP$19,GO14&gt;=GP$23,GN14&lt;&gt;""),AND(HK14&gt;=HR$19,HL14&gt;=HR$23,HK14&lt;&gt;""),AND(HP14&gt;=HR$19,HQ14&gt;=HR$23,HP14&lt;&gt;""),AND(IM14&gt;=IT$19,IN14&gt;=IT$23,IM14&lt;&gt;""),AND(IR14&gt;=IT$19,IS14&gt;=IT$23,IR14&lt;&gt;""),AND(JO14&gt;=JV$19,JP14&gt;=JV$23,JO14&lt;&gt;""),AND(JT14&gt;=JV$19,JU14&gt;=JV$23,JT14&lt;&gt;""),AND(KQ14&gt;=KX$19,KR14&gt;=KX$23,KQ14&lt;&gt;""),AND(KV14&gt;=KX$19,KW14&gt;=KX$23,KV14&lt;&gt;""),AND(LS14&gt;=LZ$19,LT14&gt;=LZ$23,LS14&lt;&gt;""),AND(LX14&gt;=LZ$19,LY14&gt;=LZ$23,LX14&lt;&gt;""),AND(MU14&gt;=NB$19,MV14&gt;=NB$23,MU14&lt;&gt;""),AND(MZ14&gt;=NB$19,NA14&gt;=NB$23,MZ14&lt;&gt;""),AND(NW14&gt;=OD$19,NX14&gt;=OD$23,NW14&lt;&gt;""),AND(OB14&gt;=OD$19,OC14&gt;=OD$23,OB14&lt;&gt;""),AND(OY14&gt;=PF$19,OZ14&gt;=PF$23,OY14&lt;&gt;""),AND(PD14&gt;=PF$19,PE14&gt;=PF$23,PD14&lt;&gt;""),AND(QA14&gt;=QH$19,QB14&gt;=QH$23,QA14&lt;&gt;""),AND(QF14&gt;=QH$19,QG14&gt;=QH$23,QF14&lt;&gt;""),AND(RC14&gt;=RJ$19,RD14&gt;=RJ$23,RC14&lt;&gt;""),AND(RH14&gt;=RJ$19,RI14&gt;=RJ$23,RH14&lt;&gt;""),AND(SE14&gt;=SL$19,SF14&gt;=SL$23,SE14&lt;&gt;""),AND(SJ14&gt;=SL$19,SK14&gt;=SL$23,SJ14&lt;&gt;"")),"Excellence",IF(I14="P","Worlds Team",IF(F14="P","National Team","")))))</f>
        <v/>
      </c>
      <c r="I14" s="3" t="str">
        <f>IF(OR(AND(AJ14&gt;=AN$18,AK14&gt;=AN$22,AJ14&lt;&gt;"",AI14=""),AND(AL14&gt;=AN$18,AM14&gt;=AN$22,AL14&lt;&gt;"",AI14=""),AND(BF14&gt;=BJ$18,BG14&gt;=BJ$22,BF14&lt;&gt;"",BE14=""),AND(BH14&gt;=BJ$18,BI14&gt;=BJ$22,BH14&lt;&gt;"",BE14=""),AND(CB14&gt;=CF$18,CC14&gt;=CF$22,CB14&lt;&gt;"",CA14=""),AND(CD14&gt;=CF$18,CE14&gt;=CF$22,CD14&lt;&gt;""),AND(DC14&gt;=DJ$18,DD14&gt;=DJ$22,DC14&lt;&gt;""),AND(DH14&gt;=DJ$18,DI14&gt;=DJ$22,DH14&lt;&gt;""),AND(EE14&gt;=EL$18,EF14&gt;=EL$22,EE14&lt;&gt;""),AND(EJ14&gt;=EL$18,EK14&gt;=EL$22,EJ14&lt;&gt;""),AND(FG14&gt;=FN$18,FH14&gt;=FN$22,FG14&lt;&gt;""),AND(FL14&gt;=FN$18,FM14&gt;=FN$22,FL14&lt;&gt;""),AND(GI14&gt;=GP$18,GJ14&gt;=GP$22,GI14&lt;&gt;""),AND(GN14&gt;=GP$18,GO14&gt;=GP$22,GN14&lt;&gt;""),AND(HK14&gt;=HR$18,HL14&gt;=HR$22,HK14&lt;&gt;""),AND(HP14&gt;=HR$18,HQ14&gt;=HR$22,HP14&lt;&gt;""),AND(IM14&gt;=IT$18,IN14&gt;=IT$22,IM14&lt;&gt;""),AND(IR14&gt;=IT$18,IS14&gt;=IT$22,IR14&lt;&gt;""),AND(JO14&gt;=JV$18,JP14&gt;=JV$22,JO14&lt;&gt;""),AND(JT14&gt;=JV$18,JU14&gt;=JV$22,JT14&lt;&gt;""),AND(KQ14&gt;=KX$18,KR14&gt;=KX$22,KQ14&lt;&gt;""),AND(KV14&gt;=KX$18,KW14&gt;=KX$22,KV14&lt;&gt;""),AND(LS14&gt;=LZ$18,LT14&gt;=LZ$22,LS14&lt;&gt;""),AND(LX14&gt;=LZ$18,LY14&gt;=LZ$22,LX14&lt;&gt;""),AND(MU14&gt;=NB$18,MV14&gt;=NB$22,MU14&lt;&gt;""),AND(MZ14&gt;=NB$18,NA14&gt;=NB$22,MZ14&lt;&gt;""),AND(NW14&gt;=OD$18,NX14&gt;=OD$22,NW14&lt;&gt;""),AND(OB14&gt;=OD$18,OC14&gt;=OD$22,OB14&lt;&gt;""),AND(OY14&gt;=PF$18,OZ14&gt;=PF$22,OY14&lt;&gt;""),AND(PD14&gt;=PF$18,PE14&gt;=PF$22,PD14&lt;&gt;""),AND(QA14&gt;=QH$18,QB14&gt;=QH$22,QA14&lt;&gt;""),AND(QF14&gt;=QH$18,QG14&gt;=QH$22,QF14&lt;&gt;""),AND(RC14&gt;=RJ$18,RD14&gt;=RJ$22,RC14&lt;&gt;""),AND(RH14&gt;=RJ$18,RI14&gt;=RJ$22,RH14&lt;&gt;""),AND(SE14&gt;=SL$18,SF14&gt;=SL$22,SE14&lt;&gt;""),AND(SJ14&gt;=SL$18,SK14&gt;=SL$22,SJ14&lt;&gt;"")),"P","")</f>
        <v/>
      </c>
      <c r="J14" s="8">
        <f>IF(COUNT(AK14,BG14,CC14)&gt;0,LARGE((AK14,BG14,CC14),1),0)</f>
        <v>36.4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0</v>
      </c>
      <c r="M14" s="8" t="str">
        <f>IF(K14=0,"",IF(AND(L14=J14,L14=AK14,K14=BG14),$S$1,IF(AND(L14=J14,L14=AK14,L14=CC14),$S$1,IF(AND(L14=J14,L14=CC14,L14=BG14),$AO$1,IF(L14=CC14,$BK$1,IF(L14=BG14,$AO$1,IF(L14=AK14,$S$1,"")))))))</f>
        <v/>
      </c>
      <c r="N14" s="8">
        <f>IF(MAX(AM14,BI14,CE14)&gt;0,MAX(AM14,BI14,CE14),0)</f>
        <v>0</v>
      </c>
      <c r="O14" s="8" t="str">
        <f>IF(N14=0,"",IF(N14=CE14,$BK$1,IF(N14=BI14,$AO$1,IF(N14=AM14,$S$1,""))))</f>
        <v/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15.8</v>
      </c>
      <c r="T14" s="19">
        <v>4.5999999999999996</v>
      </c>
      <c r="U14" s="19">
        <v>1.1000000000000001</v>
      </c>
      <c r="V14" s="19">
        <v>0</v>
      </c>
      <c r="W14" s="19">
        <v>15.1</v>
      </c>
      <c r="X14" s="19">
        <v>2</v>
      </c>
      <c r="Y14" s="19">
        <v>0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27"/>
      <c r="AJ14" s="40">
        <f>IF(SUM(T14,X14)&gt;0,SUM(T14,X14),"")</f>
        <v>6.6</v>
      </c>
      <c r="AK14" s="40">
        <f>IF(SUM(S14:T14,V14:X14,Z14)-U14-Y14&gt;0,SUM(S14:T14,V14:X14,Z14)-U14-Y14,"")</f>
        <v>36.4</v>
      </c>
      <c r="AL14" s="40" t="str">
        <f>IF(SUM(AB14,AF14)&gt;0,SUM(AB14,AF14),"")</f>
        <v/>
      </c>
      <c r="AM14" s="40" t="str">
        <f>IF(SUM(AA14:AB14,AD14:AF14,AH14)-SUM(AC14,AG14)&gt;0,SUM(AA14:AB14,AD14:AF14,AH14)-SUM(AC14,AG14),"")</f>
        <v/>
      </c>
      <c r="AN14" s="40">
        <f>IF(SUM(AK14,AM14)&gt;0,SUM(AK14,AM14),"")</f>
        <v>36.4</v>
      </c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28"/>
      <c r="BF14" s="11" t="str">
        <f>IF(SUM(AP14,AT14)&gt;0,SUM(AP14,AT14),"")</f>
        <v/>
      </c>
      <c r="BG14" s="11" t="str">
        <f>IF(SUM(AO14:AP14,AR14:AT14,AV14)-AQ14-AU14&gt;0,SUM(AO14:AP14,AR14:AT14,AV14)-AQ14-AU14,"")</f>
        <v/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 t="str">
        <f>IF(SUM(BG14,BI14)&gt;0,SUM(BG14,BI14),"")</f>
        <v/>
      </c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27"/>
      <c r="CB14" s="40" t="str">
        <f>IF(SUM(BL14,BP14)&gt;0,SUM(BL14,BP14),"")</f>
        <v/>
      </c>
      <c r="CC14" s="40" t="str">
        <f>IF(SUM(BK14:BL14,BN14:BP14,BR14)-BM14-BQ14&gt;0,SUM(BK14:BL14,BN14:BP14,BR14)-BM14-BQ14,"")</f>
        <v/>
      </c>
      <c r="CD14" s="40" t="str">
        <f>IF(SUM(BT14,BX14)&gt;0,SUM(BT14,BX14),"")</f>
        <v/>
      </c>
      <c r="CE14" s="40" t="str">
        <f>IF(SUM(BS14:BT14,BV14:BX14,BZ14)-SUM(BU14,BY14)&gt;0,SUM(BS14:BT14,BV14:BX14,BZ14)-SUM(BU14,BY14),"")</f>
        <v/>
      </c>
      <c r="CF14" s="40" t="str">
        <f>IF(SUM(CC14,CE14)&gt;0,SUM(CC14,CE14),"")</f>
        <v/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0</v>
      </c>
      <c r="SN14" s="26">
        <f>IF($CA14="P",BL14,(BL14+AP14)/2)</f>
        <v>0</v>
      </c>
      <c r="SO14" s="26">
        <f>IF($CA14="P",BM14,(BM14+AQ14)/2)</f>
        <v>0</v>
      </c>
      <c r="SP14" s="26">
        <f>IF($CA14="P",BN14,(BN14+AR14)/2)</f>
        <v>0</v>
      </c>
      <c r="SQ14" s="26">
        <f>IF($CA14="P",BO14,(BO14+AS14)/2)</f>
        <v>0</v>
      </c>
      <c r="SR14" s="26">
        <f>IF($CA14="P",BP14,(BP14+AT14)/2)</f>
        <v>0</v>
      </c>
      <c r="SS14" s="26">
        <f>IF($CA14="P",BQ14,(BQ14+AU14)/2)</f>
        <v>0</v>
      </c>
      <c r="ST14" s="26">
        <f>IF($CA14="P",BR14,(BR14+AV14)/2)</f>
        <v>0</v>
      </c>
      <c r="SU14" s="26">
        <f>IF($CA14="P",BS14,(BS14+AW14)/2)</f>
        <v>0</v>
      </c>
      <c r="SV14" s="26">
        <f>IF($CA14="P",BT14,(BT14+AX14)/2)</f>
        <v>0</v>
      </c>
      <c r="SW14" s="26">
        <f>IF($CA14="P",BU14,(BU14+AY14)/2)</f>
        <v>0</v>
      </c>
      <c r="SX14" s="26">
        <f>IF($CA14="P",BV14,(BV14+AZ14)/2)</f>
        <v>0</v>
      </c>
      <c r="SY14" s="26">
        <f>IF($CA14="P",BW14,(BW14+BA14)/2)</f>
        <v>0</v>
      </c>
      <c r="SZ14" s="26">
        <f>IF($CA14="P",BX14,(BX14+BB14)/2)</f>
        <v>0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 t="str">
        <f>IF(SUM(SN14,SR14)&gt;0,SUM(SN14,SR14),"")</f>
        <v/>
      </c>
      <c r="TE14" s="11" t="str">
        <f>IF(SUM(SM14:SN14,SP14:SR14,ST14)-SO14-SS14&gt;0,SUM(SM14:SN14,SP14:SR14,ST14)-SO14-SS14,"")</f>
        <v/>
      </c>
      <c r="TF14" s="11" t="str">
        <f>IF(SUM(SV14,SZ14)&gt;0,SUM(SV14,SZ14),"")</f>
        <v/>
      </c>
      <c r="TG14" s="11" t="str">
        <f>IF(SUM(SU14:SV14,SX14:SZ14,TB14)-SUM(SW14,TA14)&gt;0,SUM(SU14:SV14,SX14:SZ14,TB14)-SUM(SW14,TA14),"")</f>
        <v/>
      </c>
      <c r="TH14" s="11" t="str">
        <f>IF(SUM(TE14,TG14)&gt;0,SUM(TE14,TG14),"")</f>
        <v/>
      </c>
    </row>
    <row r="15" spans="1:528" ht="17" x14ac:dyDescent="0.2">
      <c r="P15" s="10"/>
      <c r="Q15" s="10"/>
      <c r="R15" s="10"/>
      <c r="QA15" s="36"/>
      <c r="QI15"/>
      <c r="RC15" s="36"/>
      <c r="RD15" s="36"/>
      <c r="RE15" s="36"/>
      <c r="RF15" s="36"/>
      <c r="RG15" s="36"/>
      <c r="RH15" s="36"/>
      <c r="RI15" s="36"/>
      <c r="RJ15" s="36"/>
      <c r="SE15" s="36"/>
      <c r="SF15" s="36"/>
      <c r="SG15" s="36"/>
      <c r="SH15" s="36"/>
      <c r="SI15" s="36"/>
      <c r="SJ15" s="36"/>
      <c r="SK15" s="36"/>
      <c r="SL15" s="36"/>
    </row>
    <row r="16" spans="1:528" ht="17" x14ac:dyDescent="0.2">
      <c r="P16" s="10"/>
      <c r="Q16" s="10"/>
      <c r="R16" s="10"/>
      <c r="QA16" s="36"/>
      <c r="QI16"/>
      <c r="RC16" s="36"/>
      <c r="RD16" s="36"/>
      <c r="RE16" s="36"/>
      <c r="RF16" s="36"/>
      <c r="RG16" s="36"/>
      <c r="RH16" s="36"/>
      <c r="RI16" s="36"/>
      <c r="RJ16" s="36"/>
      <c r="SE16" s="36"/>
      <c r="SF16" s="36"/>
      <c r="SG16" s="36"/>
      <c r="SH16" s="36"/>
      <c r="SI16" s="36"/>
      <c r="SJ16" s="36"/>
      <c r="SK16" s="36"/>
      <c r="SL16" s="36"/>
    </row>
    <row r="17" spans="1:506" ht="17" x14ac:dyDescent="0.2">
      <c r="B17" s="23" t="s">
        <v>51</v>
      </c>
      <c r="P17" s="10"/>
      <c r="Q17" s="10"/>
      <c r="R17" s="10"/>
      <c r="AN17" s="42">
        <v>11.4</v>
      </c>
      <c r="BJ17" s="42">
        <v>11.4</v>
      </c>
      <c r="CF17" s="42">
        <v>11.4</v>
      </c>
      <c r="DC17" s="4"/>
      <c r="DJ17" s="42">
        <v>11.4</v>
      </c>
      <c r="EE17" s="4"/>
      <c r="EL17" s="42">
        <v>11.4</v>
      </c>
      <c r="FG17" s="4"/>
      <c r="FN17" s="42">
        <v>11.4</v>
      </c>
      <c r="GI17" s="4"/>
      <c r="GP17" s="42">
        <v>11.4</v>
      </c>
      <c r="HK17" s="4"/>
      <c r="HR17" s="42">
        <v>11.4</v>
      </c>
      <c r="IM17" s="4"/>
      <c r="IT17" s="42">
        <v>11.4</v>
      </c>
      <c r="JO17" s="4"/>
      <c r="JV17" s="42">
        <v>11.4</v>
      </c>
      <c r="KQ17" s="4"/>
      <c r="KX17" s="42">
        <v>11.4</v>
      </c>
      <c r="LS17" s="4"/>
      <c r="LZ17" s="42">
        <v>11.4</v>
      </c>
      <c r="MU17" s="4"/>
      <c r="NB17" s="42">
        <v>11.4</v>
      </c>
      <c r="NW17" s="4"/>
      <c r="OD17" s="42">
        <v>11.4</v>
      </c>
      <c r="OY17" s="4"/>
      <c r="PF17" s="42">
        <v>11.4</v>
      </c>
      <c r="QA17" s="4"/>
      <c r="QH17" s="42">
        <v>11.4</v>
      </c>
      <c r="QI17"/>
      <c r="RC17" s="4"/>
      <c r="RD17" s="36"/>
      <c r="RE17" s="36"/>
      <c r="RF17" s="36"/>
      <c r="RG17" s="36"/>
      <c r="RH17" s="36"/>
      <c r="RI17" s="36"/>
      <c r="RJ17" s="42">
        <v>11.4</v>
      </c>
      <c r="SE17" s="4"/>
      <c r="SF17" s="36"/>
      <c r="SG17" s="36"/>
      <c r="SH17" s="36"/>
      <c r="SI17" s="36"/>
      <c r="SJ17" s="36"/>
      <c r="SK17" s="36"/>
      <c r="SL17" s="42">
        <v>11.4</v>
      </c>
    </row>
    <row r="18" spans="1:506" ht="17" x14ac:dyDescent="0.2">
      <c r="B18" s="30" t="s">
        <v>50</v>
      </c>
      <c r="P18" s="10"/>
      <c r="Q18" s="10"/>
      <c r="R18" s="10"/>
      <c r="AN18" s="52">
        <v>12.4</v>
      </c>
      <c r="BJ18" s="52">
        <v>12.4</v>
      </c>
      <c r="CF18" s="52">
        <v>12.4</v>
      </c>
      <c r="DC18" s="4"/>
      <c r="DJ18" s="52">
        <v>12.4</v>
      </c>
      <c r="EE18" s="4"/>
      <c r="EL18" s="52">
        <v>12.4</v>
      </c>
      <c r="FG18" s="4"/>
      <c r="FN18" s="52">
        <v>12.4</v>
      </c>
      <c r="GI18" s="4"/>
      <c r="GP18" s="52">
        <v>12.4</v>
      </c>
      <c r="HK18" s="4"/>
      <c r="HR18" s="52">
        <v>12.4</v>
      </c>
      <c r="IM18" s="4"/>
      <c r="IT18" s="52">
        <v>12.4</v>
      </c>
      <c r="JO18" s="4"/>
      <c r="JV18" s="52">
        <v>12.4</v>
      </c>
      <c r="KQ18" s="4"/>
      <c r="KX18" s="52">
        <v>12.4</v>
      </c>
      <c r="LS18" s="4"/>
      <c r="LZ18" s="52">
        <v>12.4</v>
      </c>
      <c r="MU18" s="4"/>
      <c r="NB18" s="52">
        <v>12.4</v>
      </c>
      <c r="NW18" s="4"/>
      <c r="OD18" s="52">
        <v>12.4</v>
      </c>
      <c r="OY18" s="4"/>
      <c r="PF18" s="52">
        <v>12.4</v>
      </c>
      <c r="QA18" s="4"/>
      <c r="QH18" s="52">
        <v>12.4</v>
      </c>
      <c r="QI18"/>
      <c r="RC18" s="4"/>
      <c r="RD18" s="36"/>
      <c r="RE18" s="36"/>
      <c r="RF18" s="36"/>
      <c r="RG18" s="36"/>
      <c r="RH18" s="36"/>
      <c r="RI18" s="36"/>
      <c r="RJ18" s="52">
        <v>12.4</v>
      </c>
      <c r="SE18" s="4"/>
      <c r="SF18" s="36"/>
      <c r="SG18" s="36"/>
      <c r="SH18" s="36"/>
      <c r="SI18" s="36"/>
      <c r="SJ18" s="36"/>
      <c r="SK18" s="36"/>
      <c r="SL18" s="52">
        <v>12.4</v>
      </c>
    </row>
    <row r="19" spans="1:506" ht="17" x14ac:dyDescent="0.2">
      <c r="A19" s="5"/>
      <c r="B19" s="31" t="s">
        <v>63</v>
      </c>
      <c r="C19" s="20"/>
      <c r="P19" s="10"/>
      <c r="Q19" s="10"/>
      <c r="R19" s="10"/>
      <c r="AN19" s="44">
        <v>15</v>
      </c>
      <c r="BJ19" s="44">
        <v>15</v>
      </c>
      <c r="CF19" s="44">
        <v>15</v>
      </c>
      <c r="DC19" s="4"/>
      <c r="DJ19" s="44">
        <v>0</v>
      </c>
      <c r="EE19" s="4"/>
      <c r="EL19" s="44">
        <v>0</v>
      </c>
      <c r="FG19" s="4"/>
      <c r="FN19" s="44">
        <v>0</v>
      </c>
      <c r="GI19" s="4"/>
      <c r="GP19" s="44">
        <v>0</v>
      </c>
      <c r="HK19" s="4"/>
      <c r="HR19" s="44">
        <v>0</v>
      </c>
      <c r="IM19" s="4"/>
      <c r="IT19" s="44">
        <v>0</v>
      </c>
      <c r="JO19" s="4"/>
      <c r="JV19" s="44">
        <v>0</v>
      </c>
      <c r="KQ19" s="4"/>
      <c r="KX19" s="44">
        <v>0</v>
      </c>
      <c r="LS19" s="4"/>
      <c r="LZ19" s="44">
        <v>0</v>
      </c>
      <c r="MU19" s="4"/>
      <c r="NB19" s="44">
        <v>0</v>
      </c>
      <c r="NW19" s="4"/>
      <c r="OD19" s="44">
        <v>0</v>
      </c>
      <c r="OY19" s="4"/>
      <c r="PF19" s="44">
        <v>0</v>
      </c>
      <c r="QA19" s="4"/>
      <c r="QH19" s="44">
        <v>0</v>
      </c>
      <c r="QI19"/>
      <c r="RC19" s="4"/>
      <c r="RD19" s="36"/>
      <c r="RE19" s="36"/>
      <c r="RF19" s="36"/>
      <c r="RG19" s="36"/>
      <c r="RH19" s="36"/>
      <c r="RI19" s="36"/>
      <c r="RJ19" s="44">
        <v>0</v>
      </c>
      <c r="SE19" s="4"/>
      <c r="SF19" s="36"/>
      <c r="SG19" s="36"/>
      <c r="SH19" s="36"/>
      <c r="SI19" s="36"/>
      <c r="SJ19" s="36"/>
      <c r="SK19" s="36"/>
      <c r="SL19" s="44">
        <v>0</v>
      </c>
    </row>
    <row r="20" spans="1:506" ht="17" x14ac:dyDescent="0.2">
      <c r="A20" s="5"/>
      <c r="B20" s="35" t="s">
        <v>75</v>
      </c>
      <c r="C20" s="20"/>
      <c r="P20" s="10"/>
      <c r="Q20" s="10"/>
      <c r="R20" s="10"/>
      <c r="AN20" s="45">
        <v>17.100000000000001</v>
      </c>
      <c r="BJ20" s="45">
        <v>17.100000000000001</v>
      </c>
      <c r="CF20" s="45">
        <v>17.100000000000001</v>
      </c>
      <c r="DC20" s="4"/>
      <c r="DJ20" s="45">
        <v>0</v>
      </c>
      <c r="EE20" s="4"/>
      <c r="EL20" s="45">
        <v>0</v>
      </c>
      <c r="FG20" s="4"/>
      <c r="FN20" s="45">
        <v>0</v>
      </c>
      <c r="GI20" s="4"/>
      <c r="GP20" s="45">
        <v>0</v>
      </c>
      <c r="HK20" s="4"/>
      <c r="HR20" s="45">
        <v>0</v>
      </c>
      <c r="IM20" s="4"/>
      <c r="IT20" s="45">
        <v>0</v>
      </c>
      <c r="JO20" s="4"/>
      <c r="JV20" s="45">
        <v>0</v>
      </c>
      <c r="KQ20" s="4"/>
      <c r="KX20" s="45">
        <v>0</v>
      </c>
      <c r="LS20" s="4"/>
      <c r="LZ20" s="45">
        <v>0</v>
      </c>
      <c r="MU20" s="4"/>
      <c r="NB20" s="45">
        <v>0</v>
      </c>
      <c r="NW20" s="4"/>
      <c r="OD20" s="45">
        <v>0</v>
      </c>
      <c r="OY20" s="4"/>
      <c r="PF20" s="45">
        <v>0</v>
      </c>
      <c r="QA20" s="4"/>
      <c r="QH20" s="45">
        <v>0</v>
      </c>
      <c r="QI20"/>
      <c r="RC20" s="4"/>
      <c r="RD20" s="36"/>
      <c r="RE20" s="36"/>
      <c r="RF20" s="36"/>
      <c r="RG20" s="36"/>
      <c r="RH20" s="36"/>
      <c r="RI20" s="36"/>
      <c r="RJ20" s="45">
        <v>0</v>
      </c>
      <c r="SE20" s="4"/>
      <c r="SF20" s="36"/>
      <c r="SG20" s="36"/>
      <c r="SH20" s="36"/>
      <c r="SI20" s="36"/>
      <c r="SJ20" s="36"/>
      <c r="SK20" s="36"/>
      <c r="SL20" s="45">
        <v>0</v>
      </c>
    </row>
    <row r="21" spans="1:506" ht="17" x14ac:dyDescent="0.2">
      <c r="A21" s="5"/>
      <c r="B21" s="34" t="s">
        <v>48</v>
      </c>
      <c r="C21" s="20"/>
      <c r="P21" s="10"/>
      <c r="Q21" s="10"/>
      <c r="R21" s="10"/>
      <c r="AN21" s="46">
        <v>46.6</v>
      </c>
      <c r="BJ21" s="46">
        <v>46.6</v>
      </c>
      <c r="CF21" s="46">
        <v>46.6</v>
      </c>
      <c r="DC21" s="4"/>
      <c r="DJ21" s="46">
        <v>46.6</v>
      </c>
      <c r="EE21" s="4"/>
      <c r="EL21" s="46">
        <v>46.6</v>
      </c>
      <c r="FG21" s="4"/>
      <c r="FN21" s="46">
        <v>46.6</v>
      </c>
      <c r="GI21" s="4"/>
      <c r="GP21" s="46">
        <v>46.6</v>
      </c>
      <c r="HK21" s="4"/>
      <c r="HR21" s="46">
        <v>46.6</v>
      </c>
      <c r="IM21" s="4"/>
      <c r="IT21" s="46">
        <v>46.6</v>
      </c>
      <c r="JO21" s="4"/>
      <c r="JV21" s="46">
        <v>46.6</v>
      </c>
      <c r="KQ21" s="4"/>
      <c r="KX21" s="46">
        <v>46.6</v>
      </c>
      <c r="LS21" s="4"/>
      <c r="LZ21" s="46">
        <v>46.6</v>
      </c>
      <c r="MU21" s="4"/>
      <c r="NB21" s="46">
        <v>46.6</v>
      </c>
      <c r="NW21" s="4"/>
      <c r="OD21" s="46">
        <v>46.6</v>
      </c>
      <c r="OY21" s="4"/>
      <c r="PF21" s="46">
        <v>46.6</v>
      </c>
      <c r="QA21" s="4"/>
      <c r="QH21" s="46">
        <v>46.6</v>
      </c>
      <c r="QI21"/>
      <c r="RC21" s="4"/>
      <c r="RD21" s="36"/>
      <c r="RE21" s="36"/>
      <c r="RF21" s="36"/>
      <c r="RG21" s="36"/>
      <c r="RH21" s="36"/>
      <c r="RI21" s="36"/>
      <c r="RJ21" s="46">
        <v>46.6</v>
      </c>
      <c r="SE21" s="4"/>
      <c r="SF21" s="36"/>
      <c r="SG21" s="36"/>
      <c r="SH21" s="36"/>
      <c r="SI21" s="36"/>
      <c r="SJ21" s="36"/>
      <c r="SK21" s="36"/>
      <c r="SL21" s="46">
        <v>46.6</v>
      </c>
    </row>
    <row r="22" spans="1:506" ht="17" x14ac:dyDescent="0.2">
      <c r="A22" s="5"/>
      <c r="B22" s="24" t="s">
        <v>49</v>
      </c>
      <c r="C22" s="20"/>
      <c r="P22" s="10"/>
      <c r="Q22" s="10"/>
      <c r="R22" s="10"/>
      <c r="AN22" s="47">
        <v>47.6</v>
      </c>
      <c r="BJ22" s="47">
        <v>47.6</v>
      </c>
      <c r="CF22" s="47">
        <v>47.6</v>
      </c>
      <c r="DC22" s="4"/>
      <c r="DJ22" s="47">
        <v>47.6</v>
      </c>
      <c r="EE22" s="4"/>
      <c r="EL22" s="47">
        <v>47.6</v>
      </c>
      <c r="FG22" s="4"/>
      <c r="FN22" s="47">
        <v>47.6</v>
      </c>
      <c r="GI22" s="4"/>
      <c r="GP22" s="47">
        <v>47.6</v>
      </c>
      <c r="HK22" s="4"/>
      <c r="HR22" s="47">
        <v>47.6</v>
      </c>
      <c r="IM22" s="4"/>
      <c r="IT22" s="47">
        <v>47.6</v>
      </c>
      <c r="JO22" s="4"/>
      <c r="JV22" s="47">
        <v>47.6</v>
      </c>
      <c r="KQ22" s="4"/>
      <c r="KX22" s="47">
        <v>47.6</v>
      </c>
      <c r="LS22" s="4"/>
      <c r="LZ22" s="47">
        <v>47.6</v>
      </c>
      <c r="MU22" s="4"/>
      <c r="NB22" s="47">
        <v>47.6</v>
      </c>
      <c r="NW22" s="4"/>
      <c r="OD22" s="47">
        <v>47.6</v>
      </c>
      <c r="OY22" s="4"/>
      <c r="PF22" s="47">
        <v>47.6</v>
      </c>
      <c r="QA22" s="4"/>
      <c r="QH22" s="47">
        <v>47.6</v>
      </c>
      <c r="QI22"/>
      <c r="RC22" s="4"/>
      <c r="RD22" s="36"/>
      <c r="RE22" s="36"/>
      <c r="RF22" s="36"/>
      <c r="RG22" s="36"/>
      <c r="RH22" s="36"/>
      <c r="RI22" s="36"/>
      <c r="RJ22" s="47">
        <v>47.6</v>
      </c>
      <c r="SE22" s="4"/>
      <c r="SF22" s="36"/>
      <c r="SG22" s="36"/>
      <c r="SH22" s="36"/>
      <c r="SI22" s="36"/>
      <c r="SJ22" s="36"/>
      <c r="SK22" s="36"/>
      <c r="SL22" s="47">
        <v>47.6</v>
      </c>
    </row>
    <row r="23" spans="1:506" ht="17" x14ac:dyDescent="0.2">
      <c r="A23" s="5"/>
      <c r="B23" s="33" t="s">
        <v>62</v>
      </c>
      <c r="C23" s="20"/>
      <c r="P23" s="10"/>
      <c r="Q23" s="10"/>
      <c r="R23" s="10"/>
      <c r="AN23" s="48">
        <v>50.2</v>
      </c>
      <c r="BJ23" s="48">
        <v>50.2</v>
      </c>
      <c r="CF23" s="48">
        <v>50.2</v>
      </c>
      <c r="DC23" s="4"/>
      <c r="DJ23" s="48">
        <v>50.2</v>
      </c>
      <c r="EE23" s="4"/>
      <c r="EL23" s="48">
        <v>50.2</v>
      </c>
      <c r="FG23" s="4"/>
      <c r="FN23" s="48">
        <v>50.2</v>
      </c>
      <c r="GI23" s="4"/>
      <c r="GP23" s="48">
        <v>50.2</v>
      </c>
      <c r="HK23" s="4"/>
      <c r="HR23" s="48">
        <v>50.2</v>
      </c>
      <c r="IM23" s="4"/>
      <c r="IT23" s="48">
        <v>50.2</v>
      </c>
      <c r="JO23" s="4"/>
      <c r="JV23" s="48">
        <v>50.2</v>
      </c>
      <c r="KQ23" s="4"/>
      <c r="KX23" s="48">
        <v>50.2</v>
      </c>
      <c r="LS23" s="4"/>
      <c r="LZ23" s="48">
        <v>50.2</v>
      </c>
      <c r="MU23" s="4"/>
      <c r="NB23" s="48">
        <v>50.2</v>
      </c>
      <c r="NW23" s="4"/>
      <c r="OD23" s="48">
        <v>50.2</v>
      </c>
      <c r="OY23" s="4"/>
      <c r="PF23" s="48">
        <v>50.2</v>
      </c>
      <c r="QA23" s="4"/>
      <c r="QH23" s="48">
        <v>50.2</v>
      </c>
      <c r="QI23"/>
      <c r="RC23" s="4"/>
      <c r="RD23" s="36"/>
      <c r="RE23" s="36"/>
      <c r="RF23" s="36"/>
      <c r="RG23" s="36"/>
      <c r="RH23" s="36"/>
      <c r="RI23" s="36"/>
      <c r="RJ23" s="48">
        <v>50.2</v>
      </c>
      <c r="SE23" s="4"/>
      <c r="SF23" s="36"/>
      <c r="SG23" s="36"/>
      <c r="SH23" s="36"/>
      <c r="SI23" s="36"/>
      <c r="SJ23" s="36"/>
      <c r="SK23" s="36"/>
      <c r="SL23" s="48">
        <v>50.2</v>
      </c>
    </row>
    <row r="24" spans="1:506" ht="17" x14ac:dyDescent="0.2">
      <c r="A24" s="5"/>
      <c r="B24" s="25" t="s">
        <v>32</v>
      </c>
      <c r="C24" s="20"/>
      <c r="P24" s="10"/>
      <c r="Q24" s="10"/>
      <c r="R24" s="10"/>
      <c r="AN24" s="49">
        <v>54.7</v>
      </c>
      <c r="BJ24" s="49">
        <v>54.7</v>
      </c>
      <c r="CF24" s="49">
        <v>54.7</v>
      </c>
      <c r="DC24" s="4"/>
      <c r="DJ24" s="49">
        <v>54.7</v>
      </c>
      <c r="EE24" s="4"/>
      <c r="EL24" s="49">
        <v>54.7</v>
      </c>
      <c r="FG24" s="4"/>
      <c r="FN24" s="49">
        <v>54.7</v>
      </c>
      <c r="GI24" s="4"/>
      <c r="GP24" s="49">
        <v>54.7</v>
      </c>
      <c r="HK24" s="4"/>
      <c r="HR24" s="49">
        <v>54.7</v>
      </c>
      <c r="IM24" s="4"/>
      <c r="IT24" s="49">
        <v>54.7</v>
      </c>
      <c r="JO24" s="4"/>
      <c r="JV24" s="49">
        <v>54.7</v>
      </c>
      <c r="KQ24" s="4"/>
      <c r="KX24" s="49">
        <v>54.7</v>
      </c>
      <c r="LS24" s="4"/>
      <c r="LZ24" s="49">
        <v>54.7</v>
      </c>
      <c r="MU24" s="4"/>
      <c r="NB24" s="49">
        <v>54.7</v>
      </c>
      <c r="NW24" s="4"/>
      <c r="OD24" s="49">
        <v>54.7</v>
      </c>
      <c r="OY24" s="4"/>
      <c r="PF24" s="49">
        <v>54.7</v>
      </c>
      <c r="QA24" s="4"/>
      <c r="QH24" s="49">
        <v>54.7</v>
      </c>
      <c r="QI24"/>
      <c r="RC24" s="4"/>
      <c r="RD24" s="36"/>
      <c r="RE24" s="36"/>
      <c r="RF24" s="36"/>
      <c r="RG24" s="36"/>
      <c r="RH24" s="36"/>
      <c r="RI24" s="36"/>
      <c r="RJ24" s="49">
        <v>54.7</v>
      </c>
      <c r="SE24" s="4"/>
      <c r="SF24" s="36"/>
      <c r="SG24" s="36"/>
      <c r="SH24" s="36"/>
      <c r="SI24" s="36"/>
      <c r="SJ24" s="36"/>
      <c r="SK24" s="36"/>
      <c r="SL24" s="49">
        <v>54.7</v>
      </c>
    </row>
    <row r="25" spans="1:506" x14ac:dyDescent="0.2">
      <c r="B25" s="29" t="s">
        <v>54</v>
      </c>
      <c r="C25" s="2"/>
    </row>
    <row r="26" spans="1:506" x14ac:dyDescent="0.2">
      <c r="A26" s="5"/>
      <c r="B26" s="5"/>
      <c r="C26" s="20"/>
      <c r="PH26" s="2"/>
      <c r="PI26" s="2"/>
      <c r="PJ26" s="2"/>
      <c r="PK26" s="2"/>
      <c r="PL26" s="2"/>
      <c r="PM26" s="2"/>
      <c r="PN26" s="2"/>
      <c r="PO26" s="2"/>
      <c r="PP26" s="2"/>
    </row>
    <row r="27" spans="1:506" x14ac:dyDescent="0.2">
      <c r="A27" s="5"/>
      <c r="B27" s="5"/>
      <c r="C27" s="20"/>
    </row>
    <row r="28" spans="1:506" x14ac:dyDescent="0.2">
      <c r="A28" s="5"/>
      <c r="B28" s="5"/>
      <c r="C28" s="20"/>
    </row>
    <row r="29" spans="1:506" x14ac:dyDescent="0.2">
      <c r="A29" s="5"/>
      <c r="B29" s="5"/>
      <c r="C29" s="5"/>
    </row>
    <row r="32" spans="1:506" x14ac:dyDescent="0.2">
      <c r="B32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14">
      <sortCondition descending="1" ref="F1:F15"/>
    </sortState>
  </autoFilter>
  <mergeCells count="12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1:FN1"/>
    <mergeCell ref="FO1:GP1"/>
    <mergeCell ref="GQ1:HR1"/>
    <mergeCell ref="HS1:IT1"/>
    <mergeCell ref="Q1:Q3"/>
    <mergeCell ref="R1:R3"/>
    <mergeCell ref="S1:AN1"/>
    <mergeCell ref="AO1:BJ1"/>
    <mergeCell ref="BK1:CF1"/>
    <mergeCell ref="CG1:CH1"/>
    <mergeCell ref="BA2:BD2"/>
    <mergeCell ref="BK2:BN2"/>
    <mergeCell ref="BO2:BR2"/>
    <mergeCell ref="BS2:BV2"/>
    <mergeCell ref="BW2:BZ2"/>
    <mergeCell ref="CI2:CL2"/>
    <mergeCell ref="CM2:CP2"/>
    <mergeCell ref="CQ2:CT2"/>
    <mergeCell ref="CU2:CX2"/>
    <mergeCell ref="CY2:DB2"/>
    <mergeCell ref="DK2:DN2"/>
    <mergeCell ref="DO2:DR2"/>
    <mergeCell ref="DS2:DV2"/>
    <mergeCell ref="DW2:DZ2"/>
    <mergeCell ref="EA2:ED2"/>
    <mergeCell ref="HG2:HJ2"/>
    <mergeCell ref="SM1:TH1"/>
    <mergeCell ref="S2:V2"/>
    <mergeCell ref="W2:Z2"/>
    <mergeCell ref="AA2:AD2"/>
    <mergeCell ref="AE2:AH2"/>
    <mergeCell ref="AO2:AR2"/>
    <mergeCell ref="AS2:AV2"/>
    <mergeCell ref="AW2:AZ2"/>
    <mergeCell ref="IU1:JV1"/>
    <mergeCell ref="JW1:KX1"/>
    <mergeCell ref="KY1:LZ1"/>
    <mergeCell ref="MA1:NB1"/>
    <mergeCell ref="NC1:OD1"/>
    <mergeCell ref="OE1:PF1"/>
    <mergeCell ref="CI1:DJ1"/>
    <mergeCell ref="DK1:EL1"/>
    <mergeCell ref="EM2:EP2"/>
    <mergeCell ref="EQ2:ET2"/>
    <mergeCell ref="EU2:EX2"/>
    <mergeCell ref="EY2:FB2"/>
    <mergeCell ref="FC2:FF2"/>
    <mergeCell ref="FO2:FR2"/>
    <mergeCell ref="GY2:HB2"/>
    <mergeCell ref="HC2:HF2"/>
    <mergeCell ref="HS2:HV2"/>
    <mergeCell ref="HW2:HZ2"/>
    <mergeCell ref="IA2:ID2"/>
    <mergeCell ref="FS2:FV2"/>
    <mergeCell ref="FW2:FZ2"/>
    <mergeCell ref="GA2:GD2"/>
    <mergeCell ref="GE2:GH2"/>
    <mergeCell ref="GQ2:GT2"/>
    <mergeCell ref="GU2:GX2"/>
    <mergeCell ref="JK2:JN2"/>
    <mergeCell ref="JW2:JZ2"/>
    <mergeCell ref="KA2:KD2"/>
    <mergeCell ref="KE2:KH2"/>
    <mergeCell ref="KI2:KL2"/>
    <mergeCell ref="KM2:KP2"/>
    <mergeCell ref="IE2:IH2"/>
    <mergeCell ref="II2:IL2"/>
    <mergeCell ref="IU2:IX2"/>
    <mergeCell ref="IY2:JB2"/>
    <mergeCell ref="JC2:JF2"/>
    <mergeCell ref="JG2:JJ2"/>
    <mergeCell ref="ME2:MH2"/>
    <mergeCell ref="MI2:ML2"/>
    <mergeCell ref="MM2:MP2"/>
    <mergeCell ref="MQ2:MT2"/>
    <mergeCell ref="NC2:NF2"/>
    <mergeCell ref="NG2:NJ2"/>
    <mergeCell ref="KY2:LB2"/>
    <mergeCell ref="LC2:LF2"/>
    <mergeCell ref="LG2:LJ2"/>
    <mergeCell ref="LK2:LN2"/>
    <mergeCell ref="LO2:LR2"/>
    <mergeCell ref="MA2:MD2"/>
    <mergeCell ref="SY2:TB2"/>
    <mergeCell ref="OQ2:OT2"/>
    <mergeCell ref="OU2:OX2"/>
    <mergeCell ref="SM2:SP2"/>
    <mergeCell ref="SQ2:ST2"/>
    <mergeCell ref="SU2:SX2"/>
    <mergeCell ref="NK2:NN2"/>
    <mergeCell ref="NO2:NR2"/>
    <mergeCell ref="NS2:NV2"/>
    <mergeCell ref="OE2:OH2"/>
    <mergeCell ref="OI2:OL2"/>
    <mergeCell ref="OM2:OP2"/>
    <mergeCell ref="RK1:SL1"/>
    <mergeCell ref="RK2:RN2"/>
    <mergeCell ref="RO2:RR2"/>
    <mergeCell ref="RS2:RV2"/>
    <mergeCell ref="RW2:RZ2"/>
    <mergeCell ref="SA2:SD2"/>
    <mergeCell ref="PG1:QH1"/>
    <mergeCell ref="QI1:RJ1"/>
    <mergeCell ref="PG2:PJ2"/>
    <mergeCell ref="PK2:PN2"/>
    <mergeCell ref="PO2:PR2"/>
    <mergeCell ref="PS2:PV2"/>
    <mergeCell ref="PW2:PZ2"/>
    <mergeCell ref="QI2:QL2"/>
    <mergeCell ref="QM2:QP2"/>
    <mergeCell ref="QQ2:QT2"/>
    <mergeCell ref="QU2:QX2"/>
    <mergeCell ref="QY2:RB2"/>
  </mergeCells>
  <conditionalFormatting sqref="A4:A1048576">
    <cfRule type="expression" dxfId="163" priority="159438" stopIfTrue="1">
      <formula>IF(A4&gt;8,1,0)</formula>
    </cfRule>
    <cfRule type="expression" dxfId="162" priority="159439" stopIfTrue="1">
      <formula>AND(G4="P",F4="")</formula>
    </cfRule>
  </conditionalFormatting>
  <conditionalFormatting sqref="H1:H1048576">
    <cfRule type="containsText" dxfId="161" priority="1" stopIfTrue="1" operator="containsText" text="National Team">
      <formula>NOT(ISERROR(SEARCH("National Team",H1)))</formula>
    </cfRule>
    <cfRule type="containsText" dxfId="160" priority="2" stopIfTrue="1" operator="containsText" text="Worlds Team">
      <formula>NOT(ISERROR(SEARCH("Worlds Team",H1)))</formula>
    </cfRule>
    <cfRule type="containsText" dxfId="159" priority="3" stopIfTrue="1" operator="containsText" text="Excellence">
      <formula>NOT(ISERROR(SEARCH("Excellence",H1)))</formula>
    </cfRule>
    <cfRule type="containsText" dxfId="158" priority="4" stopIfTrue="1" operator="containsText" text="Merit">
      <formula>NOT(ISERROR(SEARCH("Merit",H1)))</formula>
    </cfRule>
    <cfRule type="containsText" dxfId="157" priority="5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156" priority="17" stopIfTrue="1" operator="between">
      <formula>DJ$21-0.00001</formula>
      <formula>DJ$22-0.00001</formula>
    </cfRule>
    <cfRule type="cellIs" dxfId="155" priority="18" stopIfTrue="1" operator="between">
      <formula>DJ$22-0.00001</formula>
      <formula>DJ$23-0.00001</formula>
    </cfRule>
    <cfRule type="cellIs" dxfId="154" priority="51" stopIfTrue="1" operator="between">
      <formula>DJ$23-0.00001</formula>
      <formula>DJ$24-0.00001</formula>
    </cfRule>
    <cfRule type="cellIs" dxfId="153" priority="68" stopIfTrue="1" operator="between">
      <formula>DJ$24-0.00001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152" priority="159234" stopIfTrue="1" operator="between">
      <formula>DJ$17-0.00001</formula>
      <formula>DJ$18-0.00001</formula>
    </cfRule>
    <cfRule type="cellIs" dxfId="151" priority="159235" stopIfTrue="1" operator="between">
      <formula>DJ$18-0.00001</formula>
      <formula>1000</formula>
    </cfRule>
    <cfRule type="cellIs" dxfId="150" priority="159236" stopIfTrue="1" operator="between">
      <formula>1000</formula>
      <formula>2000</formula>
    </cfRule>
    <cfRule type="cellIs" dxfId="149" priority="159237" stopIfTrue="1" operator="between">
      <formula>2000</formula>
      <formula>3000</formula>
    </cfRule>
  </conditionalFormatting>
  <conditionalFormatting sqref="AJ1:AJ1048576 BF1:BF1048576 CB1:CB1048576">
    <cfRule type="cellIs" dxfId="148" priority="69" stopIfTrue="1" operator="between">
      <formula>AN$17-0.00001</formula>
      <formula>AN$18-0.00001</formula>
    </cfRule>
    <cfRule type="cellIs" dxfId="147" priority="70" stopIfTrue="1" operator="between">
      <formula>AN$18-0.00001</formula>
      <formula>AN$19-0.00001</formula>
    </cfRule>
    <cfRule type="cellIs" dxfId="146" priority="71" stopIfTrue="1" operator="between">
      <formula>AN$19-0.00001</formula>
      <formula>AN$20-0.00001</formula>
    </cfRule>
    <cfRule type="cellIs" dxfId="145" priority="72" stopIfTrue="1" operator="between">
      <formula>AN$20-0.00001</formula>
      <formula>1000</formula>
    </cfRule>
  </conditionalFormatting>
  <conditionalFormatting sqref="AL1:AL1048576 BH1:BH1048576 CD1:CD1048576">
    <cfRule type="cellIs" dxfId="144" priority="73" stopIfTrue="1" operator="between">
      <formula>AN$17-0.00001</formula>
      <formula>AN$18-0.00001</formula>
    </cfRule>
    <cfRule type="cellIs" dxfId="143" priority="74" stopIfTrue="1" operator="between">
      <formula>AN$18-0.00001</formula>
      <formula>AN$19-0.00001</formula>
    </cfRule>
    <cfRule type="cellIs" dxfId="142" priority="79" stopIfTrue="1" operator="between">
      <formula>AN$19-0.00001</formula>
      <formula>AN$20-0.00001</formula>
    </cfRule>
    <cfRule type="cellIs" dxfId="141" priority="158928" stopIfTrue="1" operator="between">
      <formula>AN$20-0.00001</formula>
      <formula>1000</formula>
    </cfRule>
  </conditionalFormatting>
  <conditionalFormatting sqref="AK1:AK1048576 BG1:BG1048576 CC1:CC1048576">
    <cfRule type="cellIs" dxfId="140" priority="6" stopIfTrue="1" operator="between">
      <formula>AN$21-0.00001</formula>
      <formula>AN$22-0.00001</formula>
    </cfRule>
    <cfRule type="cellIs" dxfId="139" priority="7" stopIfTrue="1" operator="between">
      <formula>AN$22-0.00001</formula>
      <formula>AN$23-0.00001</formula>
    </cfRule>
    <cfRule type="cellIs" dxfId="138" priority="10" stopIfTrue="1" operator="between">
      <formula>AN$23-0.00001</formula>
      <formula>AN$24-0.00001</formula>
    </cfRule>
    <cfRule type="cellIs" dxfId="137" priority="11" stopIfTrue="1" operator="between">
      <formula>AN$24-0.00001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24 RC1:RC24 SE1:SE24">
    <cfRule type="cellIs" dxfId="136" priority="158979" stopIfTrue="1" operator="between">
      <formula>DJ$17-0.00001</formula>
      <formula>DJ$18-0.00001</formula>
    </cfRule>
    <cfRule type="cellIs" dxfId="135" priority="159030" stopIfTrue="1" operator="between">
      <formula>DJ$18-0.00001</formula>
      <formula>1000</formula>
    </cfRule>
    <cfRule type="cellIs" dxfId="134" priority="159031" stopIfTrue="1" operator="between">
      <formula>1000</formula>
      <formula>2000</formula>
    </cfRule>
    <cfRule type="cellIs" dxfId="133" priority="159032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132" priority="12" stopIfTrue="1" operator="between">
      <formula>AN$21-0.00001</formula>
      <formula>AN$22-0.00001</formula>
    </cfRule>
    <cfRule type="cellIs" dxfId="131" priority="13" stopIfTrue="1" operator="between">
      <formula>AN$22-0.00001</formula>
      <formula>AN$23-0.00001</formula>
    </cfRule>
    <cfRule type="cellIs" dxfId="130" priority="14" stopIfTrue="1" operator="between">
      <formula>AN$23-0.00001</formula>
      <formula>AN$24-0.00001</formula>
    </cfRule>
    <cfRule type="cellIs" dxfId="129" priority="15" stopIfTrue="1" operator="between">
      <formula>AN$24-0.00001</formula>
      <formula>1000</formula>
    </cfRule>
  </conditionalFormatting>
  <conditionalFormatting sqref="S4:AN14">
    <cfRule type="expression" dxfId="128" priority="169162" stopIfTrue="1">
      <formula>IF($AI4&lt;&gt;"",1,0)</formula>
    </cfRule>
  </conditionalFormatting>
  <conditionalFormatting sqref="AO4:BJ14">
    <cfRule type="expression" dxfId="127" priority="169167" stopIfTrue="1">
      <formula>IF($BE4&lt;&gt;"",1,0)</formula>
    </cfRule>
  </conditionalFormatting>
  <conditionalFormatting sqref="O1:O1048576 K1:K1048576 M1:M1048576">
    <cfRule type="expression" dxfId="126" priority="169170" stopIfTrue="1">
      <formula>IF(K1=$BK$1,1,0)</formula>
    </cfRule>
    <cfRule type="expression" dxfId="125" priority="169171" stopIfTrue="1">
      <formula>IF(K1=$AO$1,1,0)</formula>
    </cfRule>
    <cfRule type="expression" dxfId="124" priority="169172" stopIfTrue="1">
      <formula>IF(K1=$S$1,1,0)</formula>
    </cfRule>
  </conditionalFormatting>
  <conditionalFormatting sqref="BK4:CF14">
    <cfRule type="expression" dxfId="123" priority="169169" stopIfTrue="1">
      <formula>IF($CA4&lt;&gt;"",1,0)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8DABD-2B8D-B048-AFB9-CA24DD4CC616}">
  <sheetPr codeName="Sheet18"/>
  <dimension ref="A1:TH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hidden="1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242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264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270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146</v>
      </c>
      <c r="C4" s="4" t="s">
        <v>5</v>
      </c>
      <c r="D4" s="4">
        <v>2006</v>
      </c>
      <c r="E4" s="9">
        <f>SUM(J4:P4)+SUM(J4:M4)*0.0000001+SUM(J4)*0.0000000000001</f>
        <v>138.45000916500462</v>
      </c>
      <c r="F4" s="3" t="str">
        <f>IF(OR(AND(AJ4&gt;=AN$21,AK4&gt;=AN$25,AJ4&lt;&gt;"",AI4=""),AND(AL4&gt;=AN$21,AM4&gt;=AN$25,AL4&lt;&gt;"",AI4=""),AND(BF4&gt;=BJ$21,BG4&gt;=BJ$25,BF4&lt;&gt;"",BE4=""),AND(BH4&gt;=BJ$21,BI4&gt;=BJ$25,BH4&lt;&gt;"",BE4=""),AND(CB4&gt;=CF$21,CC4&gt;=CF$25,CB4&lt;&gt;"",CA4=""),AND(CD4&gt;=CF$21,CE4&gt;=CF$25,CD4&lt;&gt;""),AND(DC4&gt;=DJ$21,DD4&gt;=DJ$25,DC4&lt;&gt;""),AND(DH4&gt;=DJ$21,DI4&gt;=DJ$25,DH4&lt;&gt;""),AND(EE4&gt;=EL$21,EF4&gt;=EL$25,EE4&lt;&gt;""),AND(EJ4&gt;=EL$21,EK4&gt;=EL$25,EJ4&lt;&gt;""),AND(FG4&gt;=FN$21,FH4&gt;=FN$25,FG4&lt;&gt;""),AND(FL4&gt;=FN$21,FM4&gt;=FN$25,FL4&lt;&gt;""),AND(GI4&gt;=GP$21,GJ4&gt;=GP$25,GI4&lt;&gt;""),AND(GN4&gt;=GP$21,GO4&gt;=GP$25,GN4&lt;&gt;""),AND(HK4&gt;=HR$21,HL4&gt;=HR$25,HK4&lt;&gt;""),AND(HP4&gt;=HR$21,HQ4&gt;=HR$25,HP4&lt;&gt;""),AND(IM4&gt;=IT$21,IN4&gt;=IT$25,IM4&lt;&gt;""),AND(IR4&gt;=IT$21,IS4&gt;=IT$25,IR4&lt;&gt;""),AND(JO4&gt;=JV$21,JP4&gt;=JV$25,JO4&lt;&gt;""),AND(JT4&gt;=JV$21,JU4&gt;=JV$25,JT4&lt;&gt;""),AND(KQ4&gt;=KX$21,KR4&gt;=KX$25,KQ4&lt;&gt;""),AND(KV4&gt;=KX$21,KW4&gt;=KX$25,KV4&lt;&gt;""),AND(LS4&gt;=LZ$21,LT4&gt;=LZ$25,LS4&lt;&gt;""),AND(LX4&gt;=LZ$21,LY4&gt;=LZ$25,LX4&lt;&gt;""),AND(MU4&gt;=NB$21,MV4&gt;=NB$25,MU4&lt;&gt;""),AND(MZ4&gt;=NB$21,NA4&gt;=NB$25,MZ4&lt;&gt;""),AND(NW4&gt;=OD$21,NX4&gt;=OD$25,NW4&lt;&gt;""),AND(OB4&gt;=OD$21,OC4&gt;=OD$25,OB4&lt;&gt;""),AND(OY4&gt;=PF$21,OZ4&gt;=PF$25,OY4&lt;&gt;""),AND(PD4&gt;=PF$21,PE4&gt;=PF$25,PD4&lt;&gt;""),AND(QA4&gt;=QH$21,QB4&gt;=QH$25,QA4&lt;&gt;""),AND(QF4&gt;=QH$21,QG4&gt;=QH$25,QF4&lt;&gt;""),AND(RC4&gt;=RJ$21,RD4&gt;=RJ$25,RC4&lt;&gt;""),AND(RH4&gt;=RJ$21,RI4&gt;=RJ$25,RH4&lt;&gt;""),AND(SE4&gt;=SL$21,SF4&gt;=SL$25,SE4&lt;&gt;""),AND(SJ4&gt;=SL$21,SK4&gt;=SL$25,SJ4&lt;&gt;"")),"P","")</f>
        <v>P</v>
      </c>
      <c r="G4" s="3" t="str">
        <f>IF(OR(AND(AK4&gt;=AN$25,AK4&lt;&gt;"",AI4=""),AND(AM4&gt;=AN$25,AM4&lt;&gt;"",AI4=""),AND(BG4&gt;=BJ$25,BG4&lt;&gt;"",BE4=""),AND(BI4&gt;=BJ$25,BI4&lt;&gt;"",BE4=""),AND(CC4&gt;=CF$25,CC4&lt;&gt;"",CA4=""),AND(CE4&gt;=CF$25,CE4&lt;&gt;"",CA4=""),AND(DD4&gt;=DJ$25,DD4&lt;&gt;""),AND(DI4&gt;=DJ$25,DI4&lt;&gt;""),AND(EF4&gt;=EL$25,EF4&lt;&gt;""),AND(EK4&gt;=EL$25,EK4&lt;&gt;""),AND(FH4&gt;=FN$25,FH4&lt;&gt;""),AND(FM4&gt;=FN$25,FM4&lt;&gt;""),AND(GJ4&gt;=GP$25,GJ4&lt;&gt;""),AND(GO4&gt;=GP$25,GO4&lt;&gt;""),AND(HL4&gt;=HR$25,HL4&lt;&gt;""),AND(HQ4&gt;=HR$25,HQ4&lt;&gt;""),AND(IN4&gt;=IT$25,IN4&lt;&gt;""),AND(IS4&gt;=IT$25,IS4&lt;&gt;""),AND(JP4&gt;=JV$25,JP4&lt;&gt;""),AND(JU4&gt;=JV$25,JU4&lt;&gt;""),AND(KR4&gt;=KX$25,KR4&lt;&gt;""),AND(KW4&gt;=KX$25,KW4&lt;&gt;""),AND(LT4&gt;=LZ$25,LT4&lt;&gt;""),AND(LY4&gt;=LZ$25,LY4&lt;&gt;""),AND(MV4&gt;=NB$25,MV4&lt;&gt;""),AND(NA4&gt;=NB$25,NA4&lt;&gt;""),AND(NX4&gt;=OD$25,NX4&lt;&gt;""),AND(OC4&gt;=OD$25,OC4&lt;&gt;""),AND(OZ4&gt;=PF$25,OZ4&lt;&gt;""),AND(PE4&gt;=PF$25,PE4&lt;&gt;""),AND(QB4&gt;=QH$25,QB4&lt;&gt;""),AND(QG4&gt;=QH$25,QG4&lt;&gt;""),AND(RD4&gt;=RJ$25,RD4&lt;&gt;""),AND(RI4&gt;=RJ$25,RI4&lt;&gt;""),AND(SF4&gt;=SL$25,SF4&lt;&gt;""),AND(SK4&gt;=SL$25,SK4&lt;&gt;"")),"P","")</f>
        <v>P</v>
      </c>
      <c r="H4" s="36" t="str">
        <f>IF(AND(G4="P",F4=""),"No DD",IF(OR(AND(AJ4&gt;=AN$24,AK4&gt;=AN$28,AJ4&lt;&gt;"",AI4=""),AND(AL4&gt;=AN$24,AM4&gt;=AN$28,AL4&lt;&gt;"",AI4=""),AND(BF4&gt;=BJ$24,BG4&gt;=BJ$28,BF4&lt;&gt;"",BE4=""),AND(BH4&gt;=BJ$24,BI4&gt;=BJ$28,BH4&lt;&gt;"",BE4=""),AND(CB4&gt;=CF$24,CC4&gt;=CF$28,CB4&lt;&gt;"",CA4=""),AND(CD4&gt;=CF$24,CE4&gt;=CF$28,CD4&lt;&gt;""),AND(DC4&gt;=DJ$24,DD4&gt;=DJ$28,DC4&lt;&gt;""),AND(DH4&gt;=DJ$24,DI4&gt;=DJ$28,DH4&lt;&gt;""),AND(EE4&gt;=EL$24,EF4&gt;=EL$28,EE4&lt;&gt;""),AND(EJ4&gt;=EL$24,EK4&gt;=EL$28,EJ4&lt;&gt;""),AND(FG4&gt;=FN$24,FH4&gt;=FN$28,FG4&lt;&gt;""),AND(FL4&gt;=FN$24,FM4&gt;=FN$28,FL4&lt;&gt;""),AND(GI4&gt;=GP$24,GJ4&gt;=GP$28,GI4&lt;&gt;""),AND(GN4&gt;=GP$24,GO4&gt;=GP$28,GN4&lt;&gt;""),AND(HK4&gt;=HR$24,HL4&gt;=HR$28,HK4&lt;&gt;""),AND(HP4&gt;=HR$24,HQ4&gt;=HR$28,HP4&lt;&gt;""),AND(IM4&gt;=IT$24,IN4&gt;=IT$28,IM4&lt;&gt;""),AND(IR4&gt;=IT$24,IS4&gt;=IT$28,IR4&lt;&gt;""),AND(JO4&gt;=JV$24,JP4&gt;=JV$28,JO4&lt;&gt;""),AND(JT4&gt;=JV$24,JU4&gt;=JV$28,JT4&lt;&gt;""),AND(KQ4&gt;=KX$24,KR4&gt;=KX$28,KQ4&lt;&gt;""),AND(KV4&gt;=KX$24,KW4&gt;=KX$28,KV4&lt;&gt;""),AND(LS4&gt;=LZ$24,LT4&gt;=LZ$28,LS4&lt;&gt;""),AND(LX4&gt;=LZ$24,LY4&gt;=LZ$28,LX4&lt;&gt;""),AND(MU4&gt;=NB$24,MV4&gt;=NB$28,MU4&lt;&gt;""),AND(MZ4&gt;=NB$24,NA4&gt;=NB$28,MZ4&lt;&gt;""),AND(NW4&gt;=OD$24,NX4&gt;=OD$28,NW4&lt;&gt;""),AND(OB4&gt;=OD$24,OC4&gt;=OD$28,OB4&lt;&gt;""),AND(OY4&gt;=PF$24,OZ4&gt;=PF$28,OY4&lt;&gt;""),AND(PD4&gt;=PF$24,PE4&gt;=PF$28,PD4&lt;&gt;""),AND(QA4&gt;=QH$24,QB4&gt;=QH$28,QA4&lt;&gt;""),AND(QF4&gt;=QH$24,QG4&gt;=QH$28,QF4&lt;&gt;""),AND(RC4&gt;=RJ$24,RD4&gt;=RJ$28,RC4&lt;&gt;""),AND(RH4&gt;=RJ$24,RI4&gt;=RJ$28,RH4&lt;&gt;""),AND(SE4&gt;=SL$24,SF4&gt;=SL$28,SE4&lt;&gt;""),AND(SJ4&gt;=SL$24,SK4&gt;=SL$28,SJ4&lt;&gt;"")),"Merit",IF(OR(AND(AJ4&gt;=AN$23,AK4&gt;=AN$27,AJ4&lt;&gt;"",AI4=""),AND(AL4&gt;=AN$23,AM4&gt;=AN$27,AL4&lt;&gt;"",AI4=""),AND(BF4&gt;=BJ$23,BG4&gt;=BJ$27,BF4&lt;&gt;"",BE4=""),AND(BH4&gt;=BJ$23,BI4&gt;=BJ$27,BH4&lt;&gt;"",BE4=""),AND(CB4&gt;=CF$23,CC4&gt;=CF$27,CB4&lt;&gt;"",CA4=""),AND(CD4&gt;=CF$23,CE4&gt;=CF$27,CD4&lt;&gt;""),AND(DC4&gt;=DJ$23,DD4&gt;=DJ$27,DC4&lt;&gt;""),AND(DH4&gt;=DJ$23,DI4&gt;=DJ$27,DH4&lt;&gt;""),AND(EE4&gt;=EL$23,EF4&gt;=EL$27,EE4&lt;&gt;""),AND(EJ4&gt;=EL$23,EK4&gt;=EL$27,EJ4&lt;&gt;""),AND(FG4&gt;=FN$23,FH4&gt;=FN$27,FG4&lt;&gt;""),AND(FL4&gt;=FN$23,FM4&gt;=FN$27,FL4&lt;&gt;""),AND(GI4&gt;=GP$23,GJ4&gt;=GP$27,GI4&lt;&gt;""),AND(GN4&gt;=GP$23,GO4&gt;=GP$27,GN4&lt;&gt;""),AND(HK4&gt;=HR$23,HL4&gt;=HR$27,HK4&lt;&gt;""),AND(HP4&gt;=HR$23,HQ4&gt;=HR$27,HP4&lt;&gt;""),AND(IM4&gt;=IT$23,IN4&gt;=IT$27,IM4&lt;&gt;""),AND(IR4&gt;=IT$23,IS4&gt;=IT$27,IR4&lt;&gt;""),AND(JO4&gt;=JV$23,JP4&gt;=JV$27,JO4&lt;&gt;""),AND(JT4&gt;=JV$23,JU4&gt;=JV$27,JT4&lt;&gt;""),AND(KQ4&gt;=KX$23,KR4&gt;=KX$27,KQ4&lt;&gt;""),AND(KV4&gt;=KX$23,KW4&gt;=KX$27,KV4&lt;&gt;""),AND(LS4&gt;=LZ$23,LT4&gt;=LZ$27,LS4&lt;&gt;""),AND(LX4&gt;=LZ$23,LY4&gt;=LZ$27,LX4&lt;&gt;""),AND(MU4&gt;=NB$23,MV4&gt;=NB$27,MU4&lt;&gt;""),AND(MZ4&gt;=NB$23,NA4&gt;=NB$27,MZ4&lt;&gt;""),AND(NW4&gt;=OD$23,NX4&gt;=OD$27,NW4&lt;&gt;""),AND(OB4&gt;=OD$23,OC4&gt;=OD$27,OB4&lt;&gt;""),AND(OY4&gt;=PF$23,OZ4&gt;=PF$27,OY4&lt;&gt;""),AND(PD4&gt;=PF$23,PE4&gt;=PF$27,PD4&lt;&gt;""),AND(QA4&gt;=QH$23,QB4&gt;=QH$27,QA4&lt;&gt;""),AND(QF4&gt;=QH$23,QG4&gt;=QH$27,QF4&lt;&gt;""),AND(RC4&gt;=RJ$23,RD4&gt;=RJ$27,RC4&lt;&gt;""),AND(RH4&gt;=RJ$23,RI4&gt;=RJ$27,RH4&lt;&gt;""),AND(SE4&gt;=SL$23,SF4&gt;=SL$27,SE4&lt;&gt;""),AND(SJ4&gt;=SL$23,SK4&gt;=SL$27,SJ4&lt;&gt;"")),"Excellence",IF(I4="P","Worlds Team",IF(F4="P","National Team","")))))</f>
        <v>Excellence</v>
      </c>
      <c r="I4" s="3" t="str">
        <f>IF(OR(AND(AJ4&gt;=AN$22,AK4&gt;=AN$26,AJ4&lt;&gt;"",AI4=""),AND(AL4&gt;=AN$22,AM4&gt;=AN$26,AL4&lt;&gt;"",AI4=""),AND(BF4&gt;=BJ$22,BG4&gt;=BJ$26,BF4&lt;&gt;"",BE4=""),AND(BH4&gt;=BJ$22,BI4&gt;=BJ$26,BH4&lt;&gt;"",BE4=""),AND(CB4&gt;=CF$22,CC4&gt;=CF$26,CB4&lt;&gt;"",CA4=""),AND(CD4&gt;=CF$22,CE4&gt;=CF$26,CD4&lt;&gt;""),AND(DC4&gt;=DJ$22,DD4&gt;=DJ$26,DC4&lt;&gt;""),AND(DH4&gt;=DJ$22,DI4&gt;=DJ$26,DH4&lt;&gt;""),AND(EE4&gt;=EL$22,EF4&gt;=EL$26,EE4&lt;&gt;""),AND(EJ4&gt;=EL$22,EK4&gt;=EL$26,EJ4&lt;&gt;""),AND(FG4&gt;=FN$22,FH4&gt;=FN$26,FG4&lt;&gt;""),AND(FL4&gt;=FN$22,FM4&gt;=FN$26,FL4&lt;&gt;""),AND(GI4&gt;=GP$22,GJ4&gt;=GP$26,GI4&lt;&gt;""),AND(GN4&gt;=GP$22,GO4&gt;=GP$26,GN4&lt;&gt;""),AND(HK4&gt;=HR$22,HL4&gt;=HR$26,HK4&lt;&gt;""),AND(HP4&gt;=HR$22,HQ4&gt;=HR$26,HP4&lt;&gt;""),AND(IM4&gt;=IT$22,IN4&gt;=IT$26,IM4&lt;&gt;""),AND(IR4&gt;=IT$22,IS4&gt;=IT$26,IR4&lt;&gt;""),AND(JO4&gt;=JV$22,JP4&gt;=JV$26,JO4&lt;&gt;""),AND(JT4&gt;=JV$22,JU4&gt;=JV$26,JT4&lt;&gt;""),AND(KQ4&gt;=KX$22,KR4&gt;=KX$26,KQ4&lt;&gt;""),AND(KV4&gt;=KX$22,KW4&gt;=KX$26,KV4&lt;&gt;""),AND(LS4&gt;=LZ$22,LT4&gt;=LZ$26,LS4&lt;&gt;""),AND(LX4&gt;=LZ$22,LY4&gt;=LZ$26,LX4&lt;&gt;""),AND(MU4&gt;=NB$22,MV4&gt;=NB$26,MU4&lt;&gt;""),AND(MZ4&gt;=NB$22,NA4&gt;=NB$26,MZ4&lt;&gt;""),AND(NW4&gt;=OD$22,NX4&gt;=OD$26,NW4&lt;&gt;""),AND(OB4&gt;=OD$22,OC4&gt;=OD$26,OB4&lt;&gt;""),AND(OY4&gt;=PF$22,OZ4&gt;=PF$26,OY4&lt;&gt;""),AND(PD4&gt;=PF$22,PE4&gt;=PF$26,PD4&lt;&gt;""),AND(QA4&gt;=QH$22,QB4&gt;=QH$26,QA4&lt;&gt;""),AND(QF4&gt;=QH$22,QG4&gt;=QH$26,QF4&lt;&gt;""),AND(RC4&gt;=RJ$22,RD4&gt;=RJ$26,RC4&lt;&gt;""),AND(RH4&gt;=RJ$22,RI4&gt;=RJ$26,RH4&lt;&gt;""),AND(SE4&gt;=SL$22,SF4&gt;=SL$26,SE4&lt;&gt;""),AND(SJ4&gt;=SL$22,SK4&gt;=SL$26,SJ4&lt;&gt;"")),"P","")</f>
        <v>P</v>
      </c>
      <c r="J4" s="8">
        <f>IF(COUNT(AK4,BG4,CC4)&gt;0,LARGE((AK4,BG4,CC4),1),0)</f>
        <v>46.1</v>
      </c>
      <c r="K4" s="8" t="str">
        <f>IF(J4=0,"",IF(J4=CC4,$BK$1,IF(J4=BG4,$AO$1,IF(J4=AK4,$S$1,""))))</f>
        <v>2025 Nationals</v>
      </c>
      <c r="L4" s="8">
        <f>IF(COUNT(AK4,BG4,CC4)&gt;1,LARGE((AK4,BG4,CC4),2),0)</f>
        <v>45.550000000000004</v>
      </c>
      <c r="M4" s="8" t="str">
        <f>IF(K4=0,"",IF(AND(L4=J4,L4=AK4,K4=BG4),$S$1,IF(AND(L4=J4,L4=AK4,L4=CC4),$S$1,IF(AND(L4=J4,L4=CC4,L4=BG4),$AO$1,IF(L4=CC4,$BK$1,IF(L4=BG4,$AO$1,IF(L4=AK4,$S$1,"")))))))</f>
        <v>2025 3rd Domestic Trial</v>
      </c>
      <c r="N4" s="8">
        <f>IF(MAX(AM4,BI4,CE4)&gt;0,MAX(AM4,BI4,CE4),0)</f>
        <v>46.800000000000004</v>
      </c>
      <c r="O4" s="8" t="str">
        <f>IF(N4=0,"",IF(N4=CE4,$BK$1,IF(N4=BI4,$AO$1,IF(N4=AM4,$S$1,""))))</f>
        <v>2025 Elite Canada</v>
      </c>
      <c r="P4" s="8" t="str">
        <f>IF(MAX(CG4:CH4)&gt;0,MAX(CG4:CH4),"")</f>
        <v/>
      </c>
      <c r="Q4" s="11" t="str">
        <f>IF(P4="","",IF(P4=CG4,"("&amp;CG$2&amp;")",IF(P4=CH4,"("&amp;CH$2&amp;")")))</f>
        <v/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/>
      </c>
      <c r="S4" s="19">
        <v>17.7</v>
      </c>
      <c r="T4" s="19">
        <v>4.3</v>
      </c>
      <c r="U4" s="19">
        <v>0</v>
      </c>
      <c r="V4" s="19">
        <v>0.7</v>
      </c>
      <c r="W4" s="19">
        <v>15.5</v>
      </c>
      <c r="X4" s="19">
        <v>6.1</v>
      </c>
      <c r="Y4" s="19">
        <v>0</v>
      </c>
      <c r="Z4" s="19">
        <v>0.7</v>
      </c>
      <c r="AA4" s="19">
        <v>18.100000000000001</v>
      </c>
      <c r="AB4" s="19">
        <v>4.3</v>
      </c>
      <c r="AC4" s="19">
        <v>0</v>
      </c>
      <c r="AD4" s="19">
        <v>0.7</v>
      </c>
      <c r="AE4" s="19">
        <v>16.899999999999999</v>
      </c>
      <c r="AF4" s="19">
        <v>6.1</v>
      </c>
      <c r="AG4" s="19">
        <v>0</v>
      </c>
      <c r="AH4" s="19">
        <v>0.7</v>
      </c>
      <c r="AI4" s="27"/>
      <c r="AJ4" s="40">
        <f>IF(SUM(T4,X4)&gt;0,SUM(T4,X4),"")</f>
        <v>10.399999999999999</v>
      </c>
      <c r="AK4" s="40">
        <f>IF(SUM(S4:T4,V4:X4,Z4)-U4-Y4&gt;0,SUM(S4:T4,V4:X4,Z4)-U4-Y4,"")</f>
        <v>45.000000000000007</v>
      </c>
      <c r="AL4" s="40">
        <f>IF(SUM(AB4,AF4)&gt;0,SUM(AB4,AF4),"")</f>
        <v>10.399999999999999</v>
      </c>
      <c r="AM4" s="40">
        <f>IF(SUM(AA4:AB4,AD4:AF4,AH4)-SUM(AC4,AG4)&gt;0,SUM(AA4:AB4,AD4:AF4,AH4)-SUM(AC4,AG4),"")</f>
        <v>46.800000000000004</v>
      </c>
      <c r="AN4" s="40">
        <f>IF(SUM(AK4,AM4)&gt;0,SUM(AK4,AM4),"")</f>
        <v>91.800000000000011</v>
      </c>
      <c r="AO4" s="18">
        <v>17.5</v>
      </c>
      <c r="AP4" s="18">
        <v>4.3</v>
      </c>
      <c r="AQ4" s="18">
        <v>0</v>
      </c>
      <c r="AR4" s="18">
        <v>0.7</v>
      </c>
      <c r="AS4" s="18">
        <v>16.8</v>
      </c>
      <c r="AT4" s="18">
        <v>6.1</v>
      </c>
      <c r="AU4" s="18">
        <v>0</v>
      </c>
      <c r="AV4" s="18">
        <v>0.7</v>
      </c>
      <c r="AW4" s="18">
        <v>17.7</v>
      </c>
      <c r="AX4" s="18">
        <v>4.3</v>
      </c>
      <c r="AY4" s="18">
        <v>0</v>
      </c>
      <c r="AZ4" s="18">
        <v>0.7</v>
      </c>
      <c r="BA4" s="18">
        <v>16.8</v>
      </c>
      <c r="BB4" s="18">
        <v>6.1</v>
      </c>
      <c r="BC4" s="18">
        <v>0</v>
      </c>
      <c r="BD4" s="18">
        <v>0.7</v>
      </c>
      <c r="BE4" s="28"/>
      <c r="BF4" s="11">
        <f>IF(SUM(AP4,AT4)&gt;0,SUM(AP4,AT4),"")</f>
        <v>10.399999999999999</v>
      </c>
      <c r="BG4" s="11">
        <f>IF(SUM(AO4:AP4,AR4:AT4,AV4)-AQ4-AU4&gt;0,SUM(AO4:AP4,AR4:AT4,AV4)-AQ4-AU4,"")</f>
        <v>46.1</v>
      </c>
      <c r="BH4" s="11">
        <f>IF(SUM(AX4,BB4)&gt;0,SUM(AX4,BB4),"")</f>
        <v>10.399999999999999</v>
      </c>
      <c r="BI4" s="11">
        <f>IF(SUM(AW4:AX4,AZ4:BB4,BD4)-SUM(AY4,BC4)&gt;0,SUM(AW4:AX4,AZ4:BB4,BD4)-SUM(AY4,BC4),"")</f>
        <v>46.300000000000004</v>
      </c>
      <c r="BJ4" s="11">
        <f>IF(SUM(BG4,BI4)&gt;0,SUM(BG4,BI4),"")</f>
        <v>92.4</v>
      </c>
      <c r="BK4" s="19">
        <v>17.600000000000001</v>
      </c>
      <c r="BL4" s="19">
        <v>4.3</v>
      </c>
      <c r="BM4" s="19">
        <v>0</v>
      </c>
      <c r="BN4" s="19">
        <v>0.7</v>
      </c>
      <c r="BO4" s="19">
        <v>16.149999999999999</v>
      </c>
      <c r="BP4" s="19">
        <v>6.1</v>
      </c>
      <c r="BQ4" s="19">
        <v>0</v>
      </c>
      <c r="BR4" s="19">
        <v>0.7</v>
      </c>
      <c r="BS4" s="19">
        <v>17.899999999999999</v>
      </c>
      <c r="BT4" s="19">
        <v>4.3</v>
      </c>
      <c r="BU4" s="19">
        <v>0</v>
      </c>
      <c r="BV4" s="19">
        <v>0.7</v>
      </c>
      <c r="BW4" s="19">
        <v>16.850000000000001</v>
      </c>
      <c r="BX4" s="19">
        <v>6.1</v>
      </c>
      <c r="BY4" s="19">
        <v>0</v>
      </c>
      <c r="BZ4" s="19">
        <v>0.7</v>
      </c>
      <c r="CA4" s="27" t="s">
        <v>53</v>
      </c>
      <c r="CB4" s="40">
        <f>IF(SUM(BL4,BP4)&gt;0,SUM(BL4,BP4),"")</f>
        <v>10.399999999999999</v>
      </c>
      <c r="CC4" s="40">
        <f>IF(SUM(BK4:BL4,BN4:BP4,BR4)-BM4-BQ4&gt;0,SUM(BK4:BL4,BN4:BP4,BR4)-BM4-BQ4,"")</f>
        <v>45.550000000000004</v>
      </c>
      <c r="CD4" s="40">
        <f>IF(SUM(BT4,BX4)&gt;0,SUM(BT4,BX4),"")</f>
        <v>10.399999999999999</v>
      </c>
      <c r="CE4" s="40">
        <f>IF(SUM(BS4:BT4,BV4:BX4,BZ4)-SUM(BU4,BY4)&gt;0,SUM(BS4:BT4,BV4:BX4,BZ4)-SUM(BU4,BY4),"")</f>
        <v>46.550000000000004</v>
      </c>
      <c r="CF4" s="40">
        <f>IF(SUM(CC4,CE4)&gt;0,SUM(CC4,CE4),"")</f>
        <v>92.100000000000009</v>
      </c>
      <c r="CG4" s="51" t="str">
        <f>IF(MAX(DD4,EF4,FH4,GJ4,HL4,IN4,JP4,KR4,LT4,MV4,NX4,OZ4,QB4,RD4,SF4)-IF(L4="",0,L4)&gt;0.001,MAX(DD4,EF4,FH4,GJ4,HL4,IN4,JP4,KR4,LT4,MV4,NX4,OZ4,QB4,RD4,SF4)-IF(L4="",0,L4),"")</f>
        <v/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17.600000000000001</v>
      </c>
      <c r="CJ4" s="17">
        <v>4.3</v>
      </c>
      <c r="CK4" s="17">
        <v>0.2</v>
      </c>
      <c r="CL4" s="17">
        <v>0</v>
      </c>
      <c r="CM4" s="17">
        <v>16.899999999999999</v>
      </c>
      <c r="CN4" s="17">
        <v>5.0999999999999996</v>
      </c>
      <c r="CO4" s="17">
        <v>0</v>
      </c>
      <c r="CP4" s="17">
        <v>1</v>
      </c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40">
        <f>IF(SUM(CJ4,CN4)&gt;0,SUM(CJ4,CN4),"")</f>
        <v>9.3999999999999986</v>
      </c>
      <c r="DD4" s="40">
        <f>IF(SUM(CI4:CJ4,CL4:CN4,CP4)-CK4-CO4&gt;0,SUM(CI4:CJ4,CL4:CN4,CP4)-CK4-CO4,"")</f>
        <v>44.699999999999996</v>
      </c>
      <c r="DE4" s="40" t="str">
        <f>IF(SUM(CQ4:CR4,CT4)-CS4&gt;0,SUM(CQ4:CR4,CT4)-CS4,"")</f>
        <v/>
      </c>
      <c r="DF4" s="40">
        <f>IF(SUM(CJ4,CN4,CR4)&gt;0,SUM(CJ4,CN4,CR4),"")</f>
        <v>9.3999999999999986</v>
      </c>
      <c r="DG4" s="40">
        <f>IF(SUM(DD4,DE4)&gt;0,SUM(DD4,DE4),"")</f>
        <v>44.699999999999996</v>
      </c>
      <c r="DH4" s="40" t="str">
        <f>IF(SUM(CV4,CZ4)&gt;0,SUM(CV4,CZ4),"")</f>
        <v/>
      </c>
      <c r="DI4" s="40" t="str">
        <f>IF(SUM(CU4:CV4,CX4:CZ4,DB4)-SUM(CW4,DA4)&gt;0,SUM(CU4:CV4,CX4:CZ4,DB4)-SUM(CW4,DA4),"")</f>
        <v/>
      </c>
      <c r="DJ4" s="40">
        <f>IF(SUM(DD4,DE4,DI4)&gt;0,SUM(DD4,DE4,DI4),"")</f>
        <v>44.699999999999996</v>
      </c>
      <c r="DK4" s="18">
        <v>17.2</v>
      </c>
      <c r="DL4" s="18">
        <v>4.3</v>
      </c>
      <c r="DM4" s="18">
        <v>0</v>
      </c>
      <c r="DN4" s="18">
        <v>0</v>
      </c>
      <c r="DO4" s="18">
        <v>14.8</v>
      </c>
      <c r="DP4" s="18">
        <v>2.9</v>
      </c>
      <c r="DQ4" s="18">
        <v>0</v>
      </c>
      <c r="DR4" s="18">
        <v>0</v>
      </c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>
        <f>IF(SUM(DL4,DP4)&gt;0,SUM(DL4,DP4),"")</f>
        <v>7.1999999999999993</v>
      </c>
      <c r="EF4" s="11">
        <f>IF(SUM(DK4:DL4,DN4:DP4,DR4)-DM4-DQ4&gt;0,SUM(DK4:DL4,DN4:DP4,DR4)-DM4-DQ4,"")</f>
        <v>39.199999999999996</v>
      </c>
      <c r="EG4" s="11" t="str">
        <f>IF(SUM(DS4:DT4,DV4)-DU4&gt;0,SUM(DS4:DT4,DV4)-DU4,"")</f>
        <v/>
      </c>
      <c r="EH4" s="11">
        <f>IF(SUM(DL4,DP4,DT4)&gt;0,SUM(DL4,DP4,DT4),"")</f>
        <v>7.1999999999999993</v>
      </c>
      <c r="EI4" s="11">
        <f>IF(SUM(EF4,EG4)&gt;0,SUM(EF4,EG4),"")</f>
        <v>39.199999999999996</v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>
        <f>IF(SUM(EF4,EG4,EK4)&gt;0,SUM(EF4,EG4,EK4),"")</f>
        <v>39.199999999999996</v>
      </c>
      <c r="EM4" s="17">
        <v>17.5</v>
      </c>
      <c r="EN4" s="17">
        <v>4.3</v>
      </c>
      <c r="EO4" s="17">
        <v>0</v>
      </c>
      <c r="EP4" s="17">
        <v>0</v>
      </c>
      <c r="EQ4" s="17">
        <v>16.899999999999999</v>
      </c>
      <c r="ER4" s="17">
        <v>6.1</v>
      </c>
      <c r="ES4" s="17">
        <v>0</v>
      </c>
      <c r="ET4" s="17">
        <v>0</v>
      </c>
      <c r="EU4" s="17">
        <v>16.899999999999999</v>
      </c>
      <c r="EV4" s="17">
        <v>6.1</v>
      </c>
      <c r="EW4" s="17">
        <v>0</v>
      </c>
      <c r="EX4" s="17">
        <v>0</v>
      </c>
      <c r="EY4" s="17"/>
      <c r="EZ4" s="17"/>
      <c r="FA4" s="17"/>
      <c r="FB4" s="17"/>
      <c r="FC4" s="17"/>
      <c r="FD4" s="17"/>
      <c r="FE4" s="17"/>
      <c r="FF4" s="17"/>
      <c r="FG4" s="40">
        <f>IF(SUM(EN4,ER4)&gt;0,SUM(EN4,ER4),"")</f>
        <v>10.399999999999999</v>
      </c>
      <c r="FH4" s="40">
        <f>IF(SUM(EM4:EN4,EP4:ER4,ET4)-EO4-ES4&gt;0,SUM(EM4:EN4,EP4:ER4,ET4)-EO4-ES4,"")</f>
        <v>44.800000000000004</v>
      </c>
      <c r="FI4" s="40">
        <f>IF(SUM(EU4:EV4,EX4)-EW4&gt;0,SUM(EU4:EV4,EX4)-EW4,"")</f>
        <v>23</v>
      </c>
      <c r="FJ4" s="40">
        <f>IF(SUM(EN4,ER4,EV4)&gt;0,SUM(EN4,ER4,EV4),"")</f>
        <v>16.5</v>
      </c>
      <c r="FK4" s="40">
        <f>IF(SUM(FH4,FI4)&gt;0,SUM(FH4,FI4),"")</f>
        <v>67.800000000000011</v>
      </c>
      <c r="FL4" s="40" t="str">
        <f>IF(SUM(EZ4,FD4)&gt;0,SUM(EZ4,FD4),"")</f>
        <v/>
      </c>
      <c r="FM4" s="40" t="str">
        <f>IF(SUM(EY4:EZ4,FB4:FD4,FF4)-SUM(FA4,FE4)&gt;0,SUM(EY4:EZ4,FB4:FD4,FF4)-SUM(FA4,FE4),"")</f>
        <v/>
      </c>
      <c r="FN4" s="40">
        <f>IF(SUM(FH4,FI4,FM4)&gt;0,SUM(FH4,FI4,FM4),"")</f>
        <v>67.800000000000011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17.600000000000001</v>
      </c>
      <c r="SN4" s="26">
        <f>IF($CA4="P",BL4,(BL4+AP4)/2)</f>
        <v>4.3</v>
      </c>
      <c r="SO4" s="26">
        <f>IF($CA4="P",BM4,(BM4+AQ4)/2)</f>
        <v>0</v>
      </c>
      <c r="SP4" s="26">
        <f>IF($CA4="P",BN4,(BN4+AR4)/2)</f>
        <v>0.7</v>
      </c>
      <c r="SQ4" s="26">
        <f>IF($CA4="P",BO4,(BO4+AS4)/2)</f>
        <v>16.149999999999999</v>
      </c>
      <c r="SR4" s="26">
        <f>IF($CA4="P",BP4,(BP4+AT4)/2)</f>
        <v>6.1</v>
      </c>
      <c r="SS4" s="26">
        <f>IF($CA4="P",BQ4,(BQ4+AU4)/2)</f>
        <v>0</v>
      </c>
      <c r="ST4" s="26">
        <f>IF($CA4="P",BR4,(BR4+AV4)/2)</f>
        <v>0.7</v>
      </c>
      <c r="SU4" s="26">
        <f>IF($CA4="P",BS4,(BS4+AW4)/2)</f>
        <v>17.899999999999999</v>
      </c>
      <c r="SV4" s="26">
        <f>IF($CA4="P",BT4,(BT4+AX4)/2)</f>
        <v>4.3</v>
      </c>
      <c r="SW4" s="26">
        <f>IF($CA4="P",BU4,(BU4+AY4)/2)</f>
        <v>0</v>
      </c>
      <c r="SX4" s="26">
        <f>IF($CA4="P",BV4,(BV4+AZ4)/2)</f>
        <v>0.7</v>
      </c>
      <c r="SY4" s="26">
        <f>IF($CA4="P",BW4,(BW4+BA4)/2)</f>
        <v>16.850000000000001</v>
      </c>
      <c r="SZ4" s="26">
        <f>IF($CA4="P",BX4,(BX4+BB4)/2)</f>
        <v>6.1</v>
      </c>
      <c r="TA4" s="26">
        <f>IF($CA4="P",BY4,(BY4+BC4)/2)</f>
        <v>0</v>
      </c>
      <c r="TB4" s="26">
        <f>IF($CA4="P",BZ4,(BZ4+BD4)/2)</f>
        <v>0.7</v>
      </c>
      <c r="TC4" s="28" t="s">
        <v>53</v>
      </c>
      <c r="TD4" s="11">
        <f>IF(SUM(SN4,SR4)&gt;0,SUM(SN4,SR4),"")</f>
        <v>10.399999999999999</v>
      </c>
      <c r="TE4" s="11">
        <f>IF(SUM(SM4:SN4,SP4:SR4,ST4)-SO4-SS4&gt;0,SUM(SM4:SN4,SP4:SR4,ST4)-SO4-SS4,"")</f>
        <v>45.550000000000004</v>
      </c>
      <c r="TF4" s="11">
        <f>IF(SUM(SV4,SZ4)&gt;0,SUM(SV4,SZ4),"")</f>
        <v>10.399999999999999</v>
      </c>
      <c r="TG4" s="11">
        <f>IF(SUM(SU4:SV4,SX4:SZ4,TB4)-SUM(SW4,TA4)&gt;0,SUM(SU4:SV4,SX4:SZ4,TB4)-SUM(SW4,TA4),"")</f>
        <v>46.550000000000004</v>
      </c>
      <c r="TH4" s="11">
        <f>IF(SUM(TE4,TG4)&gt;0,SUM(TE4,TG4),"")</f>
        <v>92.100000000000009</v>
      </c>
    </row>
    <row r="5" spans="1:528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181</v>
      </c>
      <c r="C5" s="4" t="s">
        <v>7</v>
      </c>
      <c r="D5" s="4">
        <v>2003</v>
      </c>
      <c r="E5" s="9">
        <f>SUM(J5:P5)+SUM(J5:M5)*0.0000001+SUM(J5)*0.0000000000001</f>
        <v>138.00000912000459</v>
      </c>
      <c r="F5" s="3" t="str">
        <f>IF(OR(AND(AJ5&gt;=AN$21,AK5&gt;=AN$25,AJ5&lt;&gt;"",AI5=""),AND(AL5&gt;=AN$21,AM5&gt;=AN$25,AL5&lt;&gt;"",AI5=""),AND(BF5&gt;=BJ$21,BG5&gt;=BJ$25,BF5&lt;&gt;"",BE5=""),AND(BH5&gt;=BJ$21,BI5&gt;=BJ$25,BH5&lt;&gt;"",BE5=""),AND(CB5&gt;=CF$21,CC5&gt;=CF$25,CB5&lt;&gt;"",CA5=""),AND(CD5&gt;=CF$21,CE5&gt;=CF$25,CD5&lt;&gt;""),AND(DC5&gt;=DJ$21,DD5&gt;=DJ$25,DC5&lt;&gt;""),AND(DH5&gt;=DJ$21,DI5&gt;=DJ$25,DH5&lt;&gt;""),AND(EE5&gt;=EL$21,EF5&gt;=EL$25,EE5&lt;&gt;""),AND(EJ5&gt;=EL$21,EK5&gt;=EL$25,EJ5&lt;&gt;""),AND(FG5&gt;=FN$21,FH5&gt;=FN$25,FG5&lt;&gt;""),AND(FL5&gt;=FN$21,FM5&gt;=FN$25,FL5&lt;&gt;""),AND(GI5&gt;=GP$21,GJ5&gt;=GP$25,GI5&lt;&gt;""),AND(GN5&gt;=GP$21,GO5&gt;=GP$25,GN5&lt;&gt;""),AND(HK5&gt;=HR$21,HL5&gt;=HR$25,HK5&lt;&gt;""),AND(HP5&gt;=HR$21,HQ5&gt;=HR$25,HP5&lt;&gt;""),AND(IM5&gt;=IT$21,IN5&gt;=IT$25,IM5&lt;&gt;""),AND(IR5&gt;=IT$21,IS5&gt;=IT$25,IR5&lt;&gt;""),AND(JO5&gt;=JV$21,JP5&gt;=JV$25,JO5&lt;&gt;""),AND(JT5&gt;=JV$21,JU5&gt;=JV$25,JT5&lt;&gt;""),AND(KQ5&gt;=KX$21,KR5&gt;=KX$25,KQ5&lt;&gt;""),AND(KV5&gt;=KX$21,KW5&gt;=KX$25,KV5&lt;&gt;""),AND(LS5&gt;=LZ$21,LT5&gt;=LZ$25,LS5&lt;&gt;""),AND(LX5&gt;=LZ$21,LY5&gt;=LZ$25,LX5&lt;&gt;""),AND(MU5&gt;=NB$21,MV5&gt;=NB$25,MU5&lt;&gt;""),AND(MZ5&gt;=NB$21,NA5&gt;=NB$25,MZ5&lt;&gt;""),AND(NW5&gt;=OD$21,NX5&gt;=OD$25,NW5&lt;&gt;""),AND(OB5&gt;=OD$21,OC5&gt;=OD$25,OB5&lt;&gt;""),AND(OY5&gt;=PF$21,OZ5&gt;=PF$25,OY5&lt;&gt;""),AND(PD5&gt;=PF$21,PE5&gt;=PF$25,PD5&lt;&gt;""),AND(QA5&gt;=QH$21,QB5&gt;=QH$25,QA5&lt;&gt;""),AND(QF5&gt;=QH$21,QG5&gt;=QH$25,QF5&lt;&gt;""),AND(RC5&gt;=RJ$21,RD5&gt;=RJ$25,RC5&lt;&gt;""),AND(RH5&gt;=RJ$21,RI5&gt;=RJ$25,RH5&lt;&gt;""),AND(SE5&gt;=SL$21,SF5&gt;=SL$25,SE5&lt;&gt;""),AND(SJ5&gt;=SL$21,SK5&gt;=SL$25,SJ5&lt;&gt;"")),"P","")</f>
        <v>P</v>
      </c>
      <c r="G5" s="3" t="str">
        <f>IF(OR(AND(AK5&gt;=AN$25,AK5&lt;&gt;"",AI5=""),AND(AM5&gt;=AN$25,AM5&lt;&gt;"",AI5=""),AND(BG5&gt;=BJ$25,BG5&lt;&gt;"",BE5=""),AND(BI5&gt;=BJ$25,BI5&lt;&gt;"",BE5=""),AND(CC5&gt;=CF$25,CC5&lt;&gt;"",CA5=""),AND(CE5&gt;=CF$25,CE5&lt;&gt;"",CA5=""),AND(DD5&gt;=DJ$25,DD5&lt;&gt;""),AND(DI5&gt;=DJ$25,DI5&lt;&gt;""),AND(EF5&gt;=EL$25,EF5&lt;&gt;""),AND(EK5&gt;=EL$25,EK5&lt;&gt;""),AND(FH5&gt;=FN$25,FH5&lt;&gt;""),AND(FM5&gt;=FN$25,FM5&lt;&gt;""),AND(GJ5&gt;=GP$25,GJ5&lt;&gt;""),AND(GO5&gt;=GP$25,GO5&lt;&gt;""),AND(HL5&gt;=HR$25,HL5&lt;&gt;""),AND(HQ5&gt;=HR$25,HQ5&lt;&gt;""),AND(IN5&gt;=IT$25,IN5&lt;&gt;""),AND(IS5&gt;=IT$25,IS5&lt;&gt;""),AND(JP5&gt;=JV$25,JP5&lt;&gt;""),AND(JU5&gt;=JV$25,JU5&lt;&gt;""),AND(KR5&gt;=KX$25,KR5&lt;&gt;""),AND(KW5&gt;=KX$25,KW5&lt;&gt;""),AND(LT5&gt;=LZ$25,LT5&lt;&gt;""),AND(LY5&gt;=LZ$25,LY5&lt;&gt;""),AND(MV5&gt;=NB$25,MV5&lt;&gt;""),AND(NA5&gt;=NB$25,NA5&lt;&gt;""),AND(NX5&gt;=OD$25,NX5&lt;&gt;""),AND(OC5&gt;=OD$25,OC5&lt;&gt;""),AND(OZ5&gt;=PF$25,OZ5&lt;&gt;""),AND(PE5&gt;=PF$25,PE5&lt;&gt;""),AND(QB5&gt;=QH$25,QB5&lt;&gt;""),AND(QG5&gt;=QH$25,QG5&lt;&gt;""),AND(RD5&gt;=RJ$25,RD5&lt;&gt;""),AND(RI5&gt;=RJ$25,RI5&lt;&gt;""),AND(SF5&gt;=SL$25,SF5&lt;&gt;""),AND(SK5&gt;=SL$25,SK5&lt;&gt;"")),"P","")</f>
        <v>P</v>
      </c>
      <c r="H5" s="36" t="str">
        <f>IF(AND(G5="P",F5=""),"No DD",IF(OR(AND(AJ5&gt;=AN$24,AK5&gt;=AN$28,AJ5&lt;&gt;"",AI5=""),AND(AL5&gt;=AN$24,AM5&gt;=AN$28,AL5&lt;&gt;"",AI5=""),AND(BF5&gt;=BJ$24,BG5&gt;=BJ$28,BF5&lt;&gt;"",BE5=""),AND(BH5&gt;=BJ$24,BI5&gt;=BJ$28,BH5&lt;&gt;"",BE5=""),AND(CB5&gt;=CF$24,CC5&gt;=CF$28,CB5&lt;&gt;"",CA5=""),AND(CD5&gt;=CF$24,CE5&gt;=CF$28,CD5&lt;&gt;""),AND(DC5&gt;=DJ$24,DD5&gt;=DJ$28,DC5&lt;&gt;""),AND(DH5&gt;=DJ$24,DI5&gt;=DJ$28,DH5&lt;&gt;""),AND(EE5&gt;=EL$24,EF5&gt;=EL$28,EE5&lt;&gt;""),AND(EJ5&gt;=EL$24,EK5&gt;=EL$28,EJ5&lt;&gt;""),AND(FG5&gt;=FN$24,FH5&gt;=FN$28,FG5&lt;&gt;""),AND(FL5&gt;=FN$24,FM5&gt;=FN$28,FL5&lt;&gt;""),AND(GI5&gt;=GP$24,GJ5&gt;=GP$28,GI5&lt;&gt;""),AND(GN5&gt;=GP$24,GO5&gt;=GP$28,GN5&lt;&gt;""),AND(HK5&gt;=HR$24,HL5&gt;=HR$28,HK5&lt;&gt;""),AND(HP5&gt;=HR$24,HQ5&gt;=HR$28,HP5&lt;&gt;""),AND(IM5&gt;=IT$24,IN5&gt;=IT$28,IM5&lt;&gt;""),AND(IR5&gt;=IT$24,IS5&gt;=IT$28,IR5&lt;&gt;""),AND(JO5&gt;=JV$24,JP5&gt;=JV$28,JO5&lt;&gt;""),AND(JT5&gt;=JV$24,JU5&gt;=JV$28,JT5&lt;&gt;""),AND(KQ5&gt;=KX$24,KR5&gt;=KX$28,KQ5&lt;&gt;""),AND(KV5&gt;=KX$24,KW5&gt;=KX$28,KV5&lt;&gt;""),AND(LS5&gt;=LZ$24,LT5&gt;=LZ$28,LS5&lt;&gt;""),AND(LX5&gt;=LZ$24,LY5&gt;=LZ$28,LX5&lt;&gt;""),AND(MU5&gt;=NB$24,MV5&gt;=NB$28,MU5&lt;&gt;""),AND(MZ5&gt;=NB$24,NA5&gt;=NB$28,MZ5&lt;&gt;""),AND(NW5&gt;=OD$24,NX5&gt;=OD$28,NW5&lt;&gt;""),AND(OB5&gt;=OD$24,OC5&gt;=OD$28,OB5&lt;&gt;""),AND(OY5&gt;=PF$24,OZ5&gt;=PF$28,OY5&lt;&gt;""),AND(PD5&gt;=PF$24,PE5&gt;=PF$28,PD5&lt;&gt;""),AND(QA5&gt;=QH$24,QB5&gt;=QH$28,QA5&lt;&gt;""),AND(QF5&gt;=QH$24,QG5&gt;=QH$28,QF5&lt;&gt;""),AND(RC5&gt;=RJ$24,RD5&gt;=RJ$28,RC5&lt;&gt;""),AND(RH5&gt;=RJ$24,RI5&gt;=RJ$28,RH5&lt;&gt;""),AND(SE5&gt;=SL$24,SF5&gt;=SL$28,SE5&lt;&gt;""),AND(SJ5&gt;=SL$24,SK5&gt;=SL$28,SJ5&lt;&gt;"")),"Merit",IF(OR(AND(AJ5&gt;=AN$23,AK5&gt;=AN$27,AJ5&lt;&gt;"",AI5=""),AND(AL5&gt;=AN$23,AM5&gt;=AN$27,AL5&lt;&gt;"",AI5=""),AND(BF5&gt;=BJ$23,BG5&gt;=BJ$27,BF5&lt;&gt;"",BE5=""),AND(BH5&gt;=BJ$23,BI5&gt;=BJ$27,BH5&lt;&gt;"",BE5=""),AND(CB5&gt;=CF$23,CC5&gt;=CF$27,CB5&lt;&gt;"",CA5=""),AND(CD5&gt;=CF$23,CE5&gt;=CF$27,CD5&lt;&gt;""),AND(DC5&gt;=DJ$23,DD5&gt;=DJ$27,DC5&lt;&gt;""),AND(DH5&gt;=DJ$23,DI5&gt;=DJ$27,DH5&lt;&gt;""),AND(EE5&gt;=EL$23,EF5&gt;=EL$27,EE5&lt;&gt;""),AND(EJ5&gt;=EL$23,EK5&gt;=EL$27,EJ5&lt;&gt;""),AND(FG5&gt;=FN$23,FH5&gt;=FN$27,FG5&lt;&gt;""),AND(FL5&gt;=FN$23,FM5&gt;=FN$27,FL5&lt;&gt;""),AND(GI5&gt;=GP$23,GJ5&gt;=GP$27,GI5&lt;&gt;""),AND(GN5&gt;=GP$23,GO5&gt;=GP$27,GN5&lt;&gt;""),AND(HK5&gt;=HR$23,HL5&gt;=HR$27,HK5&lt;&gt;""),AND(HP5&gt;=HR$23,HQ5&gt;=HR$27,HP5&lt;&gt;""),AND(IM5&gt;=IT$23,IN5&gt;=IT$27,IM5&lt;&gt;""),AND(IR5&gt;=IT$23,IS5&gt;=IT$27,IR5&lt;&gt;""),AND(JO5&gt;=JV$23,JP5&gt;=JV$27,JO5&lt;&gt;""),AND(JT5&gt;=JV$23,JU5&gt;=JV$27,JT5&lt;&gt;""),AND(KQ5&gt;=KX$23,KR5&gt;=KX$27,KQ5&lt;&gt;""),AND(KV5&gt;=KX$23,KW5&gt;=KX$27,KV5&lt;&gt;""),AND(LS5&gt;=LZ$23,LT5&gt;=LZ$27,LS5&lt;&gt;""),AND(LX5&gt;=LZ$23,LY5&gt;=LZ$27,LX5&lt;&gt;""),AND(MU5&gt;=NB$23,MV5&gt;=NB$27,MU5&lt;&gt;""),AND(MZ5&gt;=NB$23,NA5&gt;=NB$27,MZ5&lt;&gt;""),AND(NW5&gt;=OD$23,NX5&gt;=OD$27,NW5&lt;&gt;""),AND(OB5&gt;=OD$23,OC5&gt;=OD$27,OB5&lt;&gt;""),AND(OY5&gt;=PF$23,OZ5&gt;=PF$27,OY5&lt;&gt;""),AND(PD5&gt;=PF$23,PE5&gt;=PF$27,PD5&lt;&gt;""),AND(QA5&gt;=QH$23,QB5&gt;=QH$27,QA5&lt;&gt;""),AND(QF5&gt;=QH$23,QG5&gt;=QH$27,QF5&lt;&gt;""),AND(RC5&gt;=RJ$23,RD5&gt;=RJ$27,RC5&lt;&gt;""),AND(RH5&gt;=RJ$23,RI5&gt;=RJ$27,RH5&lt;&gt;""),AND(SE5&gt;=SL$23,SF5&gt;=SL$27,SE5&lt;&gt;""),AND(SJ5&gt;=SL$23,SK5&gt;=SL$27,SJ5&lt;&gt;"")),"Excellence",IF(I5="P","Worlds Team",IF(F5="P","National Team","")))))</f>
        <v>Excellence</v>
      </c>
      <c r="I5" s="3" t="str">
        <f>IF(OR(AND(AJ5&gt;=AN$22,AK5&gt;=AN$26,AJ5&lt;&gt;"",AI5=""),AND(AL5&gt;=AN$22,AM5&gt;=AN$26,AL5&lt;&gt;"",AI5=""),AND(BF5&gt;=BJ$22,BG5&gt;=BJ$26,BF5&lt;&gt;"",BE5=""),AND(BH5&gt;=BJ$22,BI5&gt;=BJ$26,BH5&lt;&gt;"",BE5=""),AND(CB5&gt;=CF$22,CC5&gt;=CF$26,CB5&lt;&gt;"",CA5=""),AND(CD5&gt;=CF$22,CE5&gt;=CF$26,CD5&lt;&gt;""),AND(DC5&gt;=DJ$22,DD5&gt;=DJ$26,DC5&lt;&gt;""),AND(DH5&gt;=DJ$22,DI5&gt;=DJ$26,DH5&lt;&gt;""),AND(EE5&gt;=EL$22,EF5&gt;=EL$26,EE5&lt;&gt;""),AND(EJ5&gt;=EL$22,EK5&gt;=EL$26,EJ5&lt;&gt;""),AND(FG5&gt;=FN$22,FH5&gt;=FN$26,FG5&lt;&gt;""),AND(FL5&gt;=FN$22,FM5&gt;=FN$26,FL5&lt;&gt;""),AND(GI5&gt;=GP$22,GJ5&gt;=GP$26,GI5&lt;&gt;""),AND(GN5&gt;=GP$22,GO5&gt;=GP$26,GN5&lt;&gt;""),AND(HK5&gt;=HR$22,HL5&gt;=HR$26,HK5&lt;&gt;""),AND(HP5&gt;=HR$22,HQ5&gt;=HR$26,HP5&lt;&gt;""),AND(IM5&gt;=IT$22,IN5&gt;=IT$26,IM5&lt;&gt;""),AND(IR5&gt;=IT$22,IS5&gt;=IT$26,IR5&lt;&gt;""),AND(JO5&gt;=JV$22,JP5&gt;=JV$26,JO5&lt;&gt;""),AND(JT5&gt;=JV$22,JU5&gt;=JV$26,JT5&lt;&gt;""),AND(KQ5&gt;=KX$22,KR5&gt;=KX$26,KQ5&lt;&gt;""),AND(KV5&gt;=KX$22,KW5&gt;=KX$26,KV5&lt;&gt;""),AND(LS5&gt;=LZ$22,LT5&gt;=LZ$26,LS5&lt;&gt;""),AND(LX5&gt;=LZ$22,LY5&gt;=LZ$26,LX5&lt;&gt;""),AND(MU5&gt;=NB$22,MV5&gt;=NB$26,MU5&lt;&gt;""),AND(MZ5&gt;=NB$22,NA5&gt;=NB$26,MZ5&lt;&gt;""),AND(NW5&gt;=OD$22,NX5&gt;=OD$26,NW5&lt;&gt;""),AND(OB5&gt;=OD$22,OC5&gt;=OD$26,OB5&lt;&gt;""),AND(OY5&gt;=PF$22,OZ5&gt;=PF$26,OY5&lt;&gt;""),AND(PD5&gt;=PF$22,PE5&gt;=PF$26,PD5&lt;&gt;""),AND(QA5&gt;=QH$22,QB5&gt;=QH$26,QA5&lt;&gt;""),AND(QF5&gt;=QH$22,QG5&gt;=QH$26,QF5&lt;&gt;""),AND(RC5&gt;=RJ$22,RD5&gt;=RJ$26,RC5&lt;&gt;""),AND(RH5&gt;=RJ$22,RI5&gt;=RJ$26,RH5&lt;&gt;""),AND(SE5&gt;=SL$22,SF5&gt;=SL$26,SE5&lt;&gt;""),AND(SJ5&gt;=SL$22,SK5&gt;=SL$26,SJ5&lt;&gt;"")),"P","")</f>
        <v>P</v>
      </c>
      <c r="J5" s="8">
        <f>IF(COUNT(AK5,BG5,CC5)&gt;0,LARGE((AK5,BG5,CC5),1),0)</f>
        <v>46</v>
      </c>
      <c r="K5" s="8" t="str">
        <f>IF(J5=0,"",IF(J5=CC5,$BK$1,IF(J5=BG5,$AO$1,IF(J5=AK5,$S$1,""))))</f>
        <v>2025 Elite Canada</v>
      </c>
      <c r="L5" s="8">
        <f>IF(COUNT(AK5,BG5,CC5)&gt;1,LARGE((AK5,BG5,CC5),2),0)</f>
        <v>45.199999999999996</v>
      </c>
      <c r="M5" s="8" t="str">
        <f>IF(K5=0,"",IF(AND(L5=J5,L5=AK5,K5=BG5),$S$1,IF(AND(L5=J5,L5=AK5,L5=CC5),$S$1,IF(AND(L5=J5,L5=CC5,L5=BG5),$AO$1,IF(L5=CC5,$BK$1,IF(L5=BG5,$AO$1,IF(L5=AK5,$S$1,"")))))))</f>
        <v>2025 Nationals</v>
      </c>
      <c r="N5" s="8">
        <f>IF(MAX(AM5,BI5,CE5)&gt;0,MAX(AM5,BI5,CE5),0)</f>
        <v>45.6</v>
      </c>
      <c r="O5" s="8" t="str">
        <f>IF(N5=0,"",IF(N5=CE5,$BK$1,IF(N5=BI5,$AO$1,IF(N5=AM5,$S$1,""))))</f>
        <v>2025 Elite Canada</v>
      </c>
      <c r="P5" s="8">
        <f>IF(MAX(CG5:CH5)&gt;0,MAX(CG5:CH5),"")</f>
        <v>1.2000000000000099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POR (July 6)</v>
      </c>
      <c r="S5" s="19">
        <v>17.100000000000001</v>
      </c>
      <c r="T5" s="19">
        <v>6.1</v>
      </c>
      <c r="U5" s="19">
        <v>0</v>
      </c>
      <c r="V5" s="19">
        <v>0.7</v>
      </c>
      <c r="W5" s="19">
        <v>17.100000000000001</v>
      </c>
      <c r="X5" s="19">
        <v>4.3</v>
      </c>
      <c r="Y5" s="19">
        <v>0</v>
      </c>
      <c r="Z5" s="19">
        <v>0.7</v>
      </c>
      <c r="AA5" s="19">
        <v>16.100000000000001</v>
      </c>
      <c r="AB5" s="19">
        <v>6.1</v>
      </c>
      <c r="AC5" s="19">
        <v>0</v>
      </c>
      <c r="AD5" s="19">
        <v>0.7</v>
      </c>
      <c r="AE5" s="19">
        <v>17.7</v>
      </c>
      <c r="AF5" s="19">
        <v>4.3</v>
      </c>
      <c r="AG5" s="19">
        <v>0</v>
      </c>
      <c r="AH5" s="19">
        <v>0.7</v>
      </c>
      <c r="AI5" s="27"/>
      <c r="AJ5" s="40">
        <f>IF(SUM(T5,X5)&gt;0,SUM(T5,X5),"")</f>
        <v>10.399999999999999</v>
      </c>
      <c r="AK5" s="40">
        <f>IF(SUM(S5:T5,V5:X5,Z5)-U5-Y5&gt;0,SUM(S5:T5,V5:X5,Z5)-U5-Y5,"")</f>
        <v>46</v>
      </c>
      <c r="AL5" s="40">
        <f>IF(SUM(AB5,AF5)&gt;0,SUM(AB5,AF5),"")</f>
        <v>10.399999999999999</v>
      </c>
      <c r="AM5" s="40">
        <f>IF(SUM(AA5:AB5,AD5:AF5,AH5)-SUM(AC5,AG5)&gt;0,SUM(AA5:AB5,AD5:AF5,AH5)-SUM(AC5,AG5),"")</f>
        <v>45.6</v>
      </c>
      <c r="AN5" s="40">
        <f>IF(SUM(AK5,AM5)&gt;0,SUM(AK5,AM5),"")</f>
        <v>91.6</v>
      </c>
      <c r="AO5" s="18">
        <v>16.7</v>
      </c>
      <c r="AP5" s="18">
        <v>6.5</v>
      </c>
      <c r="AQ5" s="18">
        <v>0.4</v>
      </c>
      <c r="AR5" s="18">
        <v>0.7</v>
      </c>
      <c r="AS5" s="18">
        <v>17.2</v>
      </c>
      <c r="AT5" s="18">
        <v>3.8</v>
      </c>
      <c r="AU5" s="18">
        <v>0</v>
      </c>
      <c r="AV5" s="18">
        <v>0.7</v>
      </c>
      <c r="AW5" s="18">
        <v>16.2</v>
      </c>
      <c r="AX5" s="18">
        <v>4.2</v>
      </c>
      <c r="AY5" s="18">
        <v>0.4</v>
      </c>
      <c r="AZ5" s="18">
        <v>0.7</v>
      </c>
      <c r="BA5" s="18">
        <v>17.2</v>
      </c>
      <c r="BB5" s="18">
        <v>6.1</v>
      </c>
      <c r="BC5" s="18">
        <v>0</v>
      </c>
      <c r="BD5" s="18">
        <v>0.7</v>
      </c>
      <c r="BE5" s="28"/>
      <c r="BF5" s="11">
        <f>IF(SUM(AP5,AT5)&gt;0,SUM(AP5,AT5),"")</f>
        <v>10.3</v>
      </c>
      <c r="BG5" s="11">
        <f>IF(SUM(AO5:AP5,AR5:AT5,AV5)-AQ5-AU5&gt;0,SUM(AO5:AP5,AR5:AT5,AV5)-AQ5-AU5,"")</f>
        <v>45.199999999999996</v>
      </c>
      <c r="BH5" s="11">
        <f>IF(SUM(AX5,BB5)&gt;0,SUM(AX5,BB5),"")</f>
        <v>10.3</v>
      </c>
      <c r="BI5" s="11">
        <f>IF(SUM(AW5:AX5,AZ5:BB5,BD5)-SUM(AY5,BC5)&gt;0,SUM(AW5:AX5,AZ5:BB5,BD5)-SUM(AY5,BC5),"")</f>
        <v>44.7</v>
      </c>
      <c r="BJ5" s="11">
        <f>IF(SUM(BG5,BI5)&gt;0,SUM(BG5,BI5),"")</f>
        <v>89.9</v>
      </c>
      <c r="BK5" s="19">
        <v>15</v>
      </c>
      <c r="BL5" s="19">
        <v>2.9</v>
      </c>
      <c r="BM5" s="19">
        <v>0</v>
      </c>
      <c r="BN5" s="19">
        <v>0.7</v>
      </c>
      <c r="BO5" s="19">
        <v>11.8</v>
      </c>
      <c r="BP5" s="19">
        <v>2.9</v>
      </c>
      <c r="BQ5" s="19">
        <v>0</v>
      </c>
      <c r="BR5" s="19">
        <v>0.7</v>
      </c>
      <c r="BS5" s="19">
        <v>14.5</v>
      </c>
      <c r="BT5" s="19">
        <v>3.9</v>
      </c>
      <c r="BU5" s="19">
        <v>0.2</v>
      </c>
      <c r="BV5" s="19">
        <v>0</v>
      </c>
      <c r="BW5" s="19">
        <v>16.399999999999999</v>
      </c>
      <c r="BX5" s="19">
        <v>4.0999999999999996</v>
      </c>
      <c r="BY5" s="19">
        <v>0</v>
      </c>
      <c r="BZ5" s="19">
        <v>0</v>
      </c>
      <c r="CA5" s="27"/>
      <c r="CB5" s="40">
        <f>IF(SUM(BL5,BP5)&gt;0,SUM(BL5,BP5),"")</f>
        <v>5.8</v>
      </c>
      <c r="CC5" s="40">
        <f>IF(SUM(BK5:BL5,BN5:BP5,BR5)-BM5-BQ5&gt;0,SUM(BK5:BL5,BN5:BP5,BR5)-BM5-BQ5,"")</f>
        <v>34</v>
      </c>
      <c r="CD5" s="40">
        <f>IF(SUM(BT5,BX5)&gt;0,SUM(BT5,BX5),"")</f>
        <v>8</v>
      </c>
      <c r="CE5" s="40">
        <f>IF(SUM(BS5:BT5,BV5:BX5,BZ5)-SUM(BU5,BY5)&gt;0,SUM(BS5:BT5,BV5:BX5,BZ5)-SUM(BU5,BY5),"")</f>
        <v>38.699999999999996</v>
      </c>
      <c r="CF5" s="40">
        <f>IF(SUM(CC5,CE5)&gt;0,SUM(CC5,CE5),"")</f>
        <v>72.699999999999989</v>
      </c>
      <c r="CG5" s="51">
        <f>IF(MAX(DD5,EF5,FH5,GJ5,HL5,IN5,JP5,KR5,LT5,MV5,NX5,OZ5,QB5,RD5,SF5)-IF(L5="",0,L5)&gt;0.001,MAX(DD5,EF5,FH5,GJ5,HL5,IN5,JP5,KR5,LT5,MV5,NX5,OZ5,QB5,RD5,SF5)-IF(L5="",0,L5),"")</f>
        <v>1.2000000000000099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16.8</v>
      </c>
      <c r="CJ5" s="17">
        <v>5.3</v>
      </c>
      <c r="CK5" s="17">
        <v>0</v>
      </c>
      <c r="CL5" s="17">
        <v>1</v>
      </c>
      <c r="CM5" s="17">
        <v>16.8</v>
      </c>
      <c r="CN5" s="17">
        <v>5.5</v>
      </c>
      <c r="CO5" s="17">
        <v>0</v>
      </c>
      <c r="CP5" s="17">
        <v>1</v>
      </c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10.8</v>
      </c>
      <c r="DD5" s="40">
        <f>IF(SUM(CI5:CJ5,CL5:CN5,CP5)-CK5-CO5&gt;0,SUM(CI5:CJ5,CL5:CN5,CP5)-CK5-CO5,"")</f>
        <v>46.400000000000006</v>
      </c>
      <c r="DE5" s="40" t="str">
        <f>IF(SUM(CQ5:CR5,CT5)-CS5&gt;0,SUM(CQ5:CR5,CT5)-CS5,"")</f>
        <v/>
      </c>
      <c r="DF5" s="40">
        <f>IF(SUM(CJ5,CN5,CR5)&gt;0,SUM(CJ5,CN5,CR5),"")</f>
        <v>10.8</v>
      </c>
      <c r="DG5" s="40">
        <f>IF(SUM(DD5,DE5)&gt;0,SUM(DD5,DE5),"")</f>
        <v>46.400000000000006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46.400000000000006</v>
      </c>
      <c r="DK5" s="18">
        <v>15.8</v>
      </c>
      <c r="DL5" s="18">
        <v>4.2</v>
      </c>
      <c r="DM5" s="18">
        <v>0.4</v>
      </c>
      <c r="DN5" s="18">
        <v>0</v>
      </c>
      <c r="DO5" s="18">
        <v>15.1</v>
      </c>
      <c r="DP5" s="18">
        <v>6.6</v>
      </c>
      <c r="DQ5" s="18">
        <v>0.2</v>
      </c>
      <c r="DR5" s="18">
        <v>0</v>
      </c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>
        <f>IF(SUM(DL5,DP5)&gt;0,SUM(DL5,DP5),"")</f>
        <v>10.8</v>
      </c>
      <c r="EF5" s="11">
        <f>IF(SUM(DK5:DL5,DN5:DP5,DR5)-DM5-DQ5&gt;0,SUM(DK5:DL5,DN5:DP5,DR5)-DM5-DQ5,"")</f>
        <v>41.1</v>
      </c>
      <c r="EG5" s="11" t="str">
        <f>IF(SUM(DS5:DT5,DV5)-DU5&gt;0,SUM(DS5:DT5,DV5)-DU5,"")</f>
        <v/>
      </c>
      <c r="EH5" s="11">
        <f>IF(SUM(DL5,DP5,DT5)&gt;0,SUM(DL5,DP5,DT5),"")</f>
        <v>10.8</v>
      </c>
      <c r="EI5" s="11">
        <f>IF(SUM(EF5,EG5)&gt;0,SUM(EF5,EG5),"")</f>
        <v>41.1</v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>
        <f>IF(SUM(EF5,EG5,EK5)&gt;0,SUM(EF5,EG5,EK5),"")</f>
        <v>41.1</v>
      </c>
      <c r="EM5" s="17">
        <v>15.1</v>
      </c>
      <c r="EN5" s="17">
        <v>4.2</v>
      </c>
      <c r="EO5" s="17">
        <v>0.4</v>
      </c>
      <c r="EP5" s="17">
        <v>0</v>
      </c>
      <c r="EQ5" s="17">
        <v>16.600000000000001</v>
      </c>
      <c r="ER5" s="17">
        <v>6.3</v>
      </c>
      <c r="ES5" s="17">
        <v>0.4</v>
      </c>
      <c r="ET5" s="17">
        <v>0</v>
      </c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>
        <f>IF(SUM(EN5,ER5)&gt;0,SUM(EN5,ER5),"")</f>
        <v>10.5</v>
      </c>
      <c r="FH5" s="40">
        <f>IF(SUM(EM5:EN5,EP5:ER5,ET5)-EO5-ES5&gt;0,SUM(EM5:EN5,EP5:ER5,ET5)-EO5-ES5,"")</f>
        <v>41.400000000000006</v>
      </c>
      <c r="FI5" s="40" t="str">
        <f>IF(SUM(EU5:EV5,EX5)-EW5&gt;0,SUM(EU5:EV5,EX5)-EW5,"")</f>
        <v/>
      </c>
      <c r="FJ5" s="40">
        <f>IF(SUM(EN5,ER5,EV5)&gt;0,SUM(EN5,ER5,EV5),"")</f>
        <v>10.5</v>
      </c>
      <c r="FK5" s="40">
        <f>IF(SUM(FH5,FI5)&gt;0,SUM(FH5,FI5),"")</f>
        <v>41.400000000000006</v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>
        <f>IF(SUM(FH5,FI5,FM5)&gt;0,SUM(FH5,FI5,FM5),"")</f>
        <v>41.400000000000006</v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15.85</v>
      </c>
      <c r="SN5" s="26">
        <f>IF($CA5="P",BL5,(BL5+AP5)/2)</f>
        <v>4.7</v>
      </c>
      <c r="SO5" s="26">
        <f>IF($CA5="P",BM5,(BM5+AQ5)/2)</f>
        <v>0.2</v>
      </c>
      <c r="SP5" s="26">
        <f>IF($CA5="P",BN5,(BN5+AR5)/2)</f>
        <v>0.7</v>
      </c>
      <c r="SQ5" s="26">
        <f>IF($CA5="P",BO5,(BO5+AS5)/2)</f>
        <v>14.5</v>
      </c>
      <c r="SR5" s="26">
        <f>IF($CA5="P",BP5,(BP5+AT5)/2)</f>
        <v>3.3499999999999996</v>
      </c>
      <c r="SS5" s="26">
        <f>IF($CA5="P",BQ5,(BQ5+AU5)/2)</f>
        <v>0</v>
      </c>
      <c r="ST5" s="26">
        <f>IF($CA5="P",BR5,(BR5+AV5)/2)</f>
        <v>0.7</v>
      </c>
      <c r="SU5" s="26">
        <f>IF($CA5="P",BS5,(BS5+AW5)/2)</f>
        <v>15.35</v>
      </c>
      <c r="SV5" s="26">
        <f>IF($CA5="P",BT5,(BT5+AX5)/2)</f>
        <v>4.05</v>
      </c>
      <c r="SW5" s="26">
        <f>IF($CA5="P",BU5,(BU5+AY5)/2)</f>
        <v>0.30000000000000004</v>
      </c>
      <c r="SX5" s="26">
        <f>IF($CA5="P",BV5,(BV5+AZ5)/2)</f>
        <v>0.35</v>
      </c>
      <c r="SY5" s="26">
        <f>IF($CA5="P",BW5,(BW5+BA5)/2)</f>
        <v>16.799999999999997</v>
      </c>
      <c r="SZ5" s="26">
        <f>IF($CA5="P",BX5,(BX5+BB5)/2)</f>
        <v>5.0999999999999996</v>
      </c>
      <c r="TA5" s="26">
        <f>IF($CA5="P",BY5,(BY5+BC5)/2)</f>
        <v>0</v>
      </c>
      <c r="TB5" s="26">
        <f>IF($CA5="P",BZ5,(BZ5+BD5)/2)</f>
        <v>0.35</v>
      </c>
      <c r="TC5" s="28" t="s">
        <v>53</v>
      </c>
      <c r="TD5" s="11">
        <f>IF(SUM(SN5,SR5)&gt;0,SUM(SN5,SR5),"")</f>
        <v>8.0500000000000007</v>
      </c>
      <c r="TE5" s="11">
        <f>IF(SUM(SM5:SN5,SP5:SR5,ST5)-SO5-SS5&gt;0,SUM(SM5:SN5,SP5:SR5,ST5)-SO5-SS5,"")</f>
        <v>39.6</v>
      </c>
      <c r="TF5" s="11">
        <f>IF(SUM(SV5,SZ5)&gt;0,SUM(SV5,SZ5),"")</f>
        <v>9.1499999999999986</v>
      </c>
      <c r="TG5" s="11">
        <f>IF(SUM(SU5:SV5,SX5:SZ5,TB5)-SUM(SW5,TA5)&gt;0,SUM(SU5:SV5,SX5:SZ5,TB5)-SUM(SW5,TA5),"")</f>
        <v>41.7</v>
      </c>
      <c r="TH5" s="11">
        <f>IF(SUM(TE5,TG5)&gt;0,SUM(TE5,TG5),"")</f>
        <v>81.300000000000011</v>
      </c>
    </row>
    <row r="6" spans="1:528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135.40000880000449</v>
      </c>
      <c r="F6" s="3" t="str">
        <f>IF(OR(AND(AJ6&gt;=AN$21,AK6&gt;=AN$25,AJ6&lt;&gt;"",AI6=""),AND(AL6&gt;=AN$21,AM6&gt;=AN$25,AL6&lt;&gt;"",AI6=""),AND(BF6&gt;=BJ$21,BG6&gt;=BJ$25,BF6&lt;&gt;"",BE6=""),AND(BH6&gt;=BJ$21,BI6&gt;=BJ$25,BH6&lt;&gt;"",BE6=""),AND(CB6&gt;=CF$21,CC6&gt;=CF$25,CB6&lt;&gt;"",CA6=""),AND(CD6&gt;=CF$21,CE6&gt;=CF$25,CD6&lt;&gt;""),AND(DC6&gt;=DJ$21,DD6&gt;=DJ$25,DC6&lt;&gt;""),AND(DH6&gt;=DJ$21,DI6&gt;=DJ$25,DH6&lt;&gt;""),AND(EE6&gt;=EL$21,EF6&gt;=EL$25,EE6&lt;&gt;""),AND(EJ6&gt;=EL$21,EK6&gt;=EL$25,EJ6&lt;&gt;""),AND(FG6&gt;=FN$21,FH6&gt;=FN$25,FG6&lt;&gt;""),AND(FL6&gt;=FN$21,FM6&gt;=FN$25,FL6&lt;&gt;""),AND(GI6&gt;=GP$21,GJ6&gt;=GP$25,GI6&lt;&gt;""),AND(GN6&gt;=GP$21,GO6&gt;=GP$25,GN6&lt;&gt;""),AND(HK6&gt;=HR$21,HL6&gt;=HR$25,HK6&lt;&gt;""),AND(HP6&gt;=HR$21,HQ6&gt;=HR$25,HP6&lt;&gt;""),AND(IM6&gt;=IT$21,IN6&gt;=IT$25,IM6&lt;&gt;""),AND(IR6&gt;=IT$21,IS6&gt;=IT$25,IR6&lt;&gt;""),AND(JO6&gt;=JV$21,JP6&gt;=JV$25,JO6&lt;&gt;""),AND(JT6&gt;=JV$21,JU6&gt;=JV$25,JT6&lt;&gt;""),AND(KQ6&gt;=KX$21,KR6&gt;=KX$25,KQ6&lt;&gt;""),AND(KV6&gt;=KX$21,KW6&gt;=KX$25,KV6&lt;&gt;""),AND(LS6&gt;=LZ$21,LT6&gt;=LZ$25,LS6&lt;&gt;""),AND(LX6&gt;=LZ$21,LY6&gt;=LZ$25,LX6&lt;&gt;""),AND(MU6&gt;=NB$21,MV6&gt;=NB$25,MU6&lt;&gt;""),AND(MZ6&gt;=NB$21,NA6&gt;=NB$25,MZ6&lt;&gt;""),AND(NW6&gt;=OD$21,NX6&gt;=OD$25,NW6&lt;&gt;""),AND(OB6&gt;=OD$21,OC6&gt;=OD$25,OB6&lt;&gt;""),AND(OY6&gt;=PF$21,OZ6&gt;=PF$25,OY6&lt;&gt;""),AND(PD6&gt;=PF$21,PE6&gt;=PF$25,PD6&lt;&gt;""),AND(QA6&gt;=QH$21,QB6&gt;=QH$25,QA6&lt;&gt;""),AND(QF6&gt;=QH$21,QG6&gt;=QH$25,QF6&lt;&gt;""),AND(RC6&gt;=RJ$21,RD6&gt;=RJ$25,RC6&lt;&gt;""),AND(RH6&gt;=RJ$21,RI6&gt;=RJ$25,RH6&lt;&gt;""),AND(SE6&gt;=SL$21,SF6&gt;=SL$25,SE6&lt;&gt;""),AND(SJ6&gt;=SL$21,SK6&gt;=SL$25,SJ6&lt;&gt;"")),"P","")</f>
        <v>P</v>
      </c>
      <c r="G6" s="3" t="str">
        <f>IF(OR(AND(AK6&gt;=AN$25,AK6&lt;&gt;"",AI6=""),AND(AM6&gt;=AN$25,AM6&lt;&gt;"",AI6=""),AND(BG6&gt;=BJ$25,BG6&lt;&gt;"",BE6=""),AND(BI6&gt;=BJ$25,BI6&lt;&gt;"",BE6=""),AND(CC6&gt;=CF$25,CC6&lt;&gt;"",CA6=""),AND(CE6&gt;=CF$25,CE6&lt;&gt;"",CA6=""),AND(DD6&gt;=DJ$25,DD6&lt;&gt;""),AND(DI6&gt;=DJ$25,DI6&lt;&gt;""),AND(EF6&gt;=EL$25,EF6&lt;&gt;""),AND(EK6&gt;=EL$25,EK6&lt;&gt;""),AND(FH6&gt;=FN$25,FH6&lt;&gt;""),AND(FM6&gt;=FN$25,FM6&lt;&gt;""),AND(GJ6&gt;=GP$25,GJ6&lt;&gt;""),AND(GO6&gt;=GP$25,GO6&lt;&gt;""),AND(HL6&gt;=HR$25,HL6&lt;&gt;""),AND(HQ6&gt;=HR$25,HQ6&lt;&gt;""),AND(IN6&gt;=IT$25,IN6&lt;&gt;""),AND(IS6&gt;=IT$25,IS6&lt;&gt;""),AND(JP6&gt;=JV$25,JP6&lt;&gt;""),AND(JU6&gt;=JV$25,JU6&lt;&gt;""),AND(KR6&gt;=KX$25,KR6&lt;&gt;""),AND(KW6&gt;=KX$25,KW6&lt;&gt;""),AND(LT6&gt;=LZ$25,LT6&lt;&gt;""),AND(LY6&gt;=LZ$25,LY6&lt;&gt;""),AND(MV6&gt;=NB$25,MV6&lt;&gt;""),AND(NA6&gt;=NB$25,NA6&lt;&gt;""),AND(NX6&gt;=OD$25,NX6&lt;&gt;""),AND(OC6&gt;=OD$25,OC6&lt;&gt;""),AND(OZ6&gt;=PF$25,OZ6&lt;&gt;""),AND(PE6&gt;=PF$25,PE6&lt;&gt;""),AND(QB6&gt;=QH$25,QB6&lt;&gt;""),AND(QG6&gt;=QH$25,QG6&lt;&gt;""),AND(RD6&gt;=RJ$25,RD6&lt;&gt;""),AND(RI6&gt;=RJ$25,RI6&lt;&gt;""),AND(SF6&gt;=SL$25,SF6&lt;&gt;""),AND(SK6&gt;=SL$25,SK6&lt;&gt;"")),"P","")</f>
        <v>P</v>
      </c>
      <c r="H6" s="36" t="str">
        <f>IF(AND(G6="P",F6=""),"No DD",IF(OR(AND(AJ6&gt;=AN$24,AK6&gt;=AN$28,AJ6&lt;&gt;"",AI6=""),AND(AL6&gt;=AN$24,AM6&gt;=AN$28,AL6&lt;&gt;"",AI6=""),AND(BF6&gt;=BJ$24,BG6&gt;=BJ$28,BF6&lt;&gt;"",BE6=""),AND(BH6&gt;=BJ$24,BI6&gt;=BJ$28,BH6&lt;&gt;"",BE6=""),AND(CB6&gt;=CF$24,CC6&gt;=CF$28,CB6&lt;&gt;"",CA6=""),AND(CD6&gt;=CF$24,CE6&gt;=CF$28,CD6&lt;&gt;""),AND(DC6&gt;=DJ$24,DD6&gt;=DJ$28,DC6&lt;&gt;""),AND(DH6&gt;=DJ$24,DI6&gt;=DJ$28,DH6&lt;&gt;""),AND(EE6&gt;=EL$24,EF6&gt;=EL$28,EE6&lt;&gt;""),AND(EJ6&gt;=EL$24,EK6&gt;=EL$28,EJ6&lt;&gt;""),AND(FG6&gt;=FN$24,FH6&gt;=FN$28,FG6&lt;&gt;""),AND(FL6&gt;=FN$24,FM6&gt;=FN$28,FL6&lt;&gt;""),AND(GI6&gt;=GP$24,GJ6&gt;=GP$28,GI6&lt;&gt;""),AND(GN6&gt;=GP$24,GO6&gt;=GP$28,GN6&lt;&gt;""),AND(HK6&gt;=HR$24,HL6&gt;=HR$28,HK6&lt;&gt;""),AND(HP6&gt;=HR$24,HQ6&gt;=HR$28,HP6&lt;&gt;""),AND(IM6&gt;=IT$24,IN6&gt;=IT$28,IM6&lt;&gt;""),AND(IR6&gt;=IT$24,IS6&gt;=IT$28,IR6&lt;&gt;""),AND(JO6&gt;=JV$24,JP6&gt;=JV$28,JO6&lt;&gt;""),AND(JT6&gt;=JV$24,JU6&gt;=JV$28,JT6&lt;&gt;""),AND(KQ6&gt;=KX$24,KR6&gt;=KX$28,KQ6&lt;&gt;""),AND(KV6&gt;=KX$24,KW6&gt;=KX$28,KV6&lt;&gt;""),AND(LS6&gt;=LZ$24,LT6&gt;=LZ$28,LS6&lt;&gt;""),AND(LX6&gt;=LZ$24,LY6&gt;=LZ$28,LX6&lt;&gt;""),AND(MU6&gt;=NB$24,MV6&gt;=NB$28,MU6&lt;&gt;""),AND(MZ6&gt;=NB$24,NA6&gt;=NB$28,MZ6&lt;&gt;""),AND(NW6&gt;=OD$24,NX6&gt;=OD$28,NW6&lt;&gt;""),AND(OB6&gt;=OD$24,OC6&gt;=OD$28,OB6&lt;&gt;""),AND(OY6&gt;=PF$24,OZ6&gt;=PF$28,OY6&lt;&gt;""),AND(PD6&gt;=PF$24,PE6&gt;=PF$28,PD6&lt;&gt;""),AND(QA6&gt;=QH$24,QB6&gt;=QH$28,QA6&lt;&gt;""),AND(QF6&gt;=QH$24,QG6&gt;=QH$28,QF6&lt;&gt;""),AND(RC6&gt;=RJ$24,RD6&gt;=RJ$28,RC6&lt;&gt;""),AND(RH6&gt;=RJ$24,RI6&gt;=RJ$28,RH6&lt;&gt;""),AND(SE6&gt;=SL$24,SF6&gt;=SL$28,SE6&lt;&gt;""),AND(SJ6&gt;=SL$24,SK6&gt;=SL$28,SJ6&lt;&gt;"")),"Merit",IF(OR(AND(AJ6&gt;=AN$23,AK6&gt;=AN$27,AJ6&lt;&gt;"",AI6=""),AND(AL6&gt;=AN$23,AM6&gt;=AN$27,AL6&lt;&gt;"",AI6=""),AND(BF6&gt;=BJ$23,BG6&gt;=BJ$27,BF6&lt;&gt;"",BE6=""),AND(BH6&gt;=BJ$23,BI6&gt;=BJ$27,BH6&lt;&gt;"",BE6=""),AND(CB6&gt;=CF$23,CC6&gt;=CF$27,CB6&lt;&gt;"",CA6=""),AND(CD6&gt;=CF$23,CE6&gt;=CF$27,CD6&lt;&gt;""),AND(DC6&gt;=DJ$23,DD6&gt;=DJ$27,DC6&lt;&gt;""),AND(DH6&gt;=DJ$23,DI6&gt;=DJ$27,DH6&lt;&gt;""),AND(EE6&gt;=EL$23,EF6&gt;=EL$27,EE6&lt;&gt;""),AND(EJ6&gt;=EL$23,EK6&gt;=EL$27,EJ6&lt;&gt;""),AND(FG6&gt;=FN$23,FH6&gt;=FN$27,FG6&lt;&gt;""),AND(FL6&gt;=FN$23,FM6&gt;=FN$27,FL6&lt;&gt;""),AND(GI6&gt;=GP$23,GJ6&gt;=GP$27,GI6&lt;&gt;""),AND(GN6&gt;=GP$23,GO6&gt;=GP$27,GN6&lt;&gt;""),AND(HK6&gt;=HR$23,HL6&gt;=HR$27,HK6&lt;&gt;""),AND(HP6&gt;=HR$23,HQ6&gt;=HR$27,HP6&lt;&gt;""),AND(IM6&gt;=IT$23,IN6&gt;=IT$27,IM6&lt;&gt;""),AND(IR6&gt;=IT$23,IS6&gt;=IT$27,IR6&lt;&gt;""),AND(JO6&gt;=JV$23,JP6&gt;=JV$27,JO6&lt;&gt;""),AND(JT6&gt;=JV$23,JU6&gt;=JV$27,JT6&lt;&gt;""),AND(KQ6&gt;=KX$23,KR6&gt;=KX$27,KQ6&lt;&gt;""),AND(KV6&gt;=KX$23,KW6&gt;=KX$27,KV6&lt;&gt;""),AND(LS6&gt;=LZ$23,LT6&gt;=LZ$27,LS6&lt;&gt;""),AND(LX6&gt;=LZ$23,LY6&gt;=LZ$27,LX6&lt;&gt;""),AND(MU6&gt;=NB$23,MV6&gt;=NB$27,MU6&lt;&gt;""),AND(MZ6&gt;=NB$23,NA6&gt;=NB$27,MZ6&lt;&gt;""),AND(NW6&gt;=OD$23,NX6&gt;=OD$27,NW6&lt;&gt;""),AND(OB6&gt;=OD$23,OC6&gt;=OD$27,OB6&lt;&gt;""),AND(OY6&gt;=PF$23,OZ6&gt;=PF$27,OY6&lt;&gt;""),AND(PD6&gt;=PF$23,PE6&gt;=PF$27,PD6&lt;&gt;""),AND(QA6&gt;=QH$23,QB6&gt;=QH$27,QA6&lt;&gt;""),AND(QF6&gt;=QH$23,QG6&gt;=QH$27,QF6&lt;&gt;""),AND(RC6&gt;=RJ$23,RD6&gt;=RJ$27,RC6&lt;&gt;""),AND(RH6&gt;=RJ$23,RI6&gt;=RJ$27,RH6&lt;&gt;""),AND(SE6&gt;=SL$23,SF6&gt;=SL$27,SE6&lt;&gt;""),AND(SJ6&gt;=SL$23,SK6&gt;=SL$27,SJ6&lt;&gt;"")),"Excellence",IF(I6="P","Worlds Team",IF(F6="P","National Team","")))))</f>
        <v>Worlds Team</v>
      </c>
      <c r="I6" s="3" t="str">
        <f>IF(OR(AND(AJ6&gt;=AN$22,AK6&gt;=AN$26,AJ6&lt;&gt;"",AI6=""),AND(AL6&gt;=AN$22,AM6&gt;=AN$26,AL6&lt;&gt;"",AI6=""),AND(BF6&gt;=BJ$22,BG6&gt;=BJ$26,BF6&lt;&gt;"",BE6=""),AND(BH6&gt;=BJ$22,BI6&gt;=BJ$26,BH6&lt;&gt;"",BE6=""),AND(CB6&gt;=CF$22,CC6&gt;=CF$26,CB6&lt;&gt;"",CA6=""),AND(CD6&gt;=CF$22,CE6&gt;=CF$26,CD6&lt;&gt;""),AND(DC6&gt;=DJ$22,DD6&gt;=DJ$26,DC6&lt;&gt;""),AND(DH6&gt;=DJ$22,DI6&gt;=DJ$26,DH6&lt;&gt;""),AND(EE6&gt;=EL$22,EF6&gt;=EL$26,EE6&lt;&gt;""),AND(EJ6&gt;=EL$22,EK6&gt;=EL$26,EJ6&lt;&gt;""),AND(FG6&gt;=FN$22,FH6&gt;=FN$26,FG6&lt;&gt;""),AND(FL6&gt;=FN$22,FM6&gt;=FN$26,FL6&lt;&gt;""),AND(GI6&gt;=GP$22,GJ6&gt;=GP$26,GI6&lt;&gt;""),AND(GN6&gt;=GP$22,GO6&gt;=GP$26,GN6&lt;&gt;""),AND(HK6&gt;=HR$22,HL6&gt;=HR$26,HK6&lt;&gt;""),AND(HP6&gt;=HR$22,HQ6&gt;=HR$26,HP6&lt;&gt;""),AND(IM6&gt;=IT$22,IN6&gt;=IT$26,IM6&lt;&gt;""),AND(IR6&gt;=IT$22,IS6&gt;=IT$26,IR6&lt;&gt;""),AND(JO6&gt;=JV$22,JP6&gt;=JV$26,JO6&lt;&gt;""),AND(JT6&gt;=JV$22,JU6&gt;=JV$26,JT6&lt;&gt;""),AND(KQ6&gt;=KX$22,KR6&gt;=KX$26,KQ6&lt;&gt;""),AND(KV6&gt;=KX$22,KW6&gt;=KX$26,KV6&lt;&gt;""),AND(LS6&gt;=LZ$22,LT6&gt;=LZ$26,LS6&lt;&gt;""),AND(LX6&gt;=LZ$22,LY6&gt;=LZ$26,LX6&lt;&gt;""),AND(MU6&gt;=NB$22,MV6&gt;=NB$26,MU6&lt;&gt;""),AND(MZ6&gt;=NB$22,NA6&gt;=NB$26,MZ6&lt;&gt;""),AND(NW6&gt;=OD$22,NX6&gt;=OD$26,NW6&lt;&gt;""),AND(OB6&gt;=OD$22,OC6&gt;=OD$26,OB6&lt;&gt;""),AND(OY6&gt;=PF$22,OZ6&gt;=PF$26,OY6&lt;&gt;""),AND(PD6&gt;=PF$22,PE6&gt;=PF$26,PD6&lt;&gt;""),AND(QA6&gt;=QH$22,QB6&gt;=QH$26,QA6&lt;&gt;""),AND(QF6&gt;=QH$22,QG6&gt;=QH$26,QF6&lt;&gt;""),AND(RC6&gt;=RJ$22,RD6&gt;=RJ$26,RC6&lt;&gt;""),AND(RH6&gt;=RJ$22,RI6&gt;=RJ$26,RH6&lt;&gt;""),AND(SE6&gt;=SL$22,SF6&gt;=SL$26,SE6&lt;&gt;""),AND(SJ6&gt;=SL$22,SK6&gt;=SL$26,SJ6&lt;&gt;"")),"P","")</f>
        <v>P</v>
      </c>
      <c r="J6" s="8">
        <f>IF(COUNT(AK6,BG6,CC6)&gt;0,LARGE((AK6,BG6,CC6),1),0)</f>
        <v>44.800000000000004</v>
      </c>
      <c r="K6" s="8" t="str">
        <f>IF(J6=0,"",IF(J6=CC6,$BK$1,IF(J6=BG6,$AO$1,IF(J6=AK6,$S$1,""))))</f>
        <v>2025 3rd Domestic Trial</v>
      </c>
      <c r="L6" s="8">
        <f>IF(COUNT(AK6,BG6,CC6)&gt;1,LARGE((AK6,BG6,CC6),2),0)</f>
        <v>43.2</v>
      </c>
      <c r="M6" s="8" t="str">
        <f>IF(K6=0,"",IF(AND(L6=J6,L6=AK6,K6=BG6),$S$1,IF(AND(L6=J6,L6=AK6,L6=CC6),$S$1,IF(AND(L6=J6,L6=CC6,L6=BG6),$AO$1,IF(L6=CC6,$BK$1,IF(L6=BG6,$AO$1,IF(L6=AK6,$S$1,"")))))))</f>
        <v>2025 Elite Canada</v>
      </c>
      <c r="N6" s="8">
        <f>IF(MAX(AM6,BI6,CE6)&gt;0,MAX(AM6,BI6,CE6),0)</f>
        <v>46.5</v>
      </c>
      <c r="O6" s="8" t="str">
        <f>IF(N6=0,"",IF(N6=CE6,$BK$1,IF(N6=BI6,$AO$1,IF(N6=AM6,$S$1,""))))</f>
        <v>2025 Nationals</v>
      </c>
      <c r="P6" s="8">
        <f>IF(MAX(CG6:CH6)&gt;0,MAX(CG6:CH6),"")</f>
        <v>0.90000000000000568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 Cup POR (July 6)</v>
      </c>
      <c r="S6" s="19">
        <v>15</v>
      </c>
      <c r="T6" s="19">
        <v>5</v>
      </c>
      <c r="U6" s="19">
        <v>0</v>
      </c>
      <c r="V6" s="19">
        <v>0.7</v>
      </c>
      <c r="W6" s="19">
        <v>16.600000000000001</v>
      </c>
      <c r="X6" s="19">
        <v>5.2</v>
      </c>
      <c r="Y6" s="19">
        <v>0</v>
      </c>
      <c r="Z6" s="19">
        <v>0.7</v>
      </c>
      <c r="AA6" s="19">
        <v>16.5</v>
      </c>
      <c r="AB6" s="19">
        <v>5</v>
      </c>
      <c r="AC6" s="19">
        <v>0</v>
      </c>
      <c r="AD6" s="19">
        <v>0.7</v>
      </c>
      <c r="AE6" s="19">
        <v>14.7</v>
      </c>
      <c r="AF6" s="19">
        <v>5.2</v>
      </c>
      <c r="AG6" s="19">
        <v>0.2</v>
      </c>
      <c r="AH6" s="19">
        <v>0.7</v>
      </c>
      <c r="AI6" s="27"/>
      <c r="AJ6" s="40">
        <f>IF(SUM(T6,X6)&gt;0,SUM(T6,X6),"")</f>
        <v>10.199999999999999</v>
      </c>
      <c r="AK6" s="40">
        <f>IF(SUM(S6:T6,V6:X6,Z6)-U6-Y6&gt;0,SUM(S6:T6,V6:X6,Z6)-U6-Y6,"")</f>
        <v>43.2</v>
      </c>
      <c r="AL6" s="40">
        <f>IF(SUM(AB6,AF6)&gt;0,SUM(AB6,AF6),"")</f>
        <v>10.199999999999999</v>
      </c>
      <c r="AM6" s="40">
        <f>IF(SUM(AA6:AB6,AD6:AF6,AH6)-SUM(AC6,AG6)&gt;0,SUM(AA6:AB6,AD6:AF6,AH6)-SUM(AC6,AG6),"")</f>
        <v>42.6</v>
      </c>
      <c r="AN6" s="40">
        <f>IF(SUM(AK6,AM6)&gt;0,SUM(AK6,AM6),"")</f>
        <v>85.800000000000011</v>
      </c>
      <c r="AO6" s="18">
        <v>14.9</v>
      </c>
      <c r="AP6" s="18">
        <v>5</v>
      </c>
      <c r="AQ6" s="18">
        <v>0.2</v>
      </c>
      <c r="AR6" s="18">
        <v>0.7</v>
      </c>
      <c r="AS6" s="18">
        <v>16.8</v>
      </c>
      <c r="AT6" s="18">
        <v>5.2</v>
      </c>
      <c r="AU6" s="18">
        <v>0</v>
      </c>
      <c r="AV6" s="18">
        <v>0.7</v>
      </c>
      <c r="AW6" s="18">
        <v>17.5</v>
      </c>
      <c r="AX6" s="18">
        <v>5</v>
      </c>
      <c r="AY6" s="18">
        <v>0</v>
      </c>
      <c r="AZ6" s="18">
        <v>0.7</v>
      </c>
      <c r="BA6" s="18">
        <v>17.399999999999999</v>
      </c>
      <c r="BB6" s="18">
        <v>5.2</v>
      </c>
      <c r="BC6" s="18">
        <v>0</v>
      </c>
      <c r="BD6" s="18">
        <v>0.7</v>
      </c>
      <c r="BE6" s="28"/>
      <c r="BF6" s="11">
        <f>IF(SUM(AP6,AT6)&gt;0,SUM(AP6,AT6),"")</f>
        <v>10.199999999999999</v>
      </c>
      <c r="BG6" s="11">
        <f>IF(SUM(AO6:AP6,AR6:AT6,AV6)-AQ6-AU6&gt;0,SUM(AO6:AP6,AR6:AT6,AV6)-AQ6-AU6,"")</f>
        <v>43.1</v>
      </c>
      <c r="BH6" s="11">
        <f>IF(SUM(AX6,BB6)&gt;0,SUM(AX6,BB6),"")</f>
        <v>10.199999999999999</v>
      </c>
      <c r="BI6" s="11">
        <f>IF(SUM(AW6:AX6,AZ6:BB6,BD6)-SUM(AY6,BC6)&gt;0,SUM(AW6:AX6,AZ6:BB6,BD6)-SUM(AY6,BC6),"")</f>
        <v>46.5</v>
      </c>
      <c r="BJ6" s="11">
        <f>IF(SUM(BG6,BI6)&gt;0,SUM(BG6,BI6),"")</f>
        <v>89.6</v>
      </c>
      <c r="BK6" s="19">
        <v>16.5</v>
      </c>
      <c r="BL6" s="19">
        <v>5</v>
      </c>
      <c r="BM6" s="19">
        <v>0</v>
      </c>
      <c r="BN6" s="19">
        <v>0.7</v>
      </c>
      <c r="BO6" s="19">
        <v>16.7</v>
      </c>
      <c r="BP6" s="19">
        <v>5.2</v>
      </c>
      <c r="BQ6" s="19">
        <v>0</v>
      </c>
      <c r="BR6" s="19">
        <v>0.7</v>
      </c>
      <c r="BS6" s="19">
        <v>16.3</v>
      </c>
      <c r="BT6" s="19">
        <v>5</v>
      </c>
      <c r="BU6" s="19">
        <v>0</v>
      </c>
      <c r="BV6" s="19">
        <v>0.7</v>
      </c>
      <c r="BW6" s="19">
        <v>14.5</v>
      </c>
      <c r="BX6" s="19">
        <v>5.2</v>
      </c>
      <c r="BY6" s="19">
        <v>0</v>
      </c>
      <c r="BZ6" s="19">
        <v>0.7</v>
      </c>
      <c r="CA6" s="27"/>
      <c r="CB6" s="40">
        <f>IF(SUM(BL6,BP6)&gt;0,SUM(BL6,BP6),"")</f>
        <v>10.199999999999999</v>
      </c>
      <c r="CC6" s="40">
        <f>IF(SUM(BK6:BL6,BN6:BP6,BR6)-BM6-BQ6&gt;0,SUM(BK6:BL6,BN6:BP6,BR6)-BM6-BQ6,"")</f>
        <v>44.800000000000004</v>
      </c>
      <c r="CD6" s="40">
        <f>IF(SUM(BT6,BX6)&gt;0,SUM(BT6,BX6),"")</f>
        <v>10.199999999999999</v>
      </c>
      <c r="CE6" s="40">
        <f>IF(SUM(BS6:BT6,BV6:BX6,BZ6)-SUM(BU6,BY6)&gt;0,SUM(BS6:BT6,BV6:BX6,BZ6)-SUM(BU6,BY6),"")</f>
        <v>42.400000000000006</v>
      </c>
      <c r="CF6" s="40">
        <f>IF(SUM(CC6,CE6)&gt;0,SUM(CC6,CE6),"")</f>
        <v>87.200000000000017</v>
      </c>
      <c r="CG6" s="51">
        <f>IF(MAX(DD6,EF6,FH6,GJ6,HL6,IN6,JP6,KR6,LT6,MV6,NX6,OZ6,QB6,RD6,SF6)-IF(L6="",0,L6)&gt;0.001,MAX(DD6,EF6,FH6,GJ6,HL6,IN6,JP6,KR6,LT6,MV6,NX6,OZ6,QB6,RD6,SF6)-IF(L6="",0,L6),"")</f>
        <v>0.90000000000000568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16.600000000000001</v>
      </c>
      <c r="CJ6" s="17">
        <v>5</v>
      </c>
      <c r="CK6" s="17">
        <v>0</v>
      </c>
      <c r="CL6" s="17">
        <v>0</v>
      </c>
      <c r="CM6" s="17">
        <v>17.3</v>
      </c>
      <c r="CN6" s="17">
        <v>5.2</v>
      </c>
      <c r="CO6" s="17">
        <v>0</v>
      </c>
      <c r="CP6" s="17">
        <v>0</v>
      </c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10.199999999999999</v>
      </c>
      <c r="DD6" s="40">
        <f>IF(SUM(CI6:CJ6,CL6:CN6,CP6)-CK6-CO6&gt;0,SUM(CI6:CJ6,CL6:CN6,CP6)-CK6-CO6,"")</f>
        <v>44.100000000000009</v>
      </c>
      <c r="DE6" s="40" t="str">
        <f>IF(SUM(CQ6:CR6,CT6)-CS6&gt;0,SUM(CQ6:CR6,CT6)-CS6,"")</f>
        <v/>
      </c>
      <c r="DF6" s="40">
        <f>IF(SUM(CJ6,CN6,CR6)&gt;0,SUM(CJ6,CN6,CR6),"")</f>
        <v>10.199999999999999</v>
      </c>
      <c r="DG6" s="40">
        <f>IF(SUM(DD6,DE6)&gt;0,SUM(DD6,DE6),"")</f>
        <v>44.100000000000009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44.100000000000009</v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 t="str">
        <f>IF(SUM(FP6,FT6)&gt;0,SUM(FP6,FT6),"")</f>
        <v/>
      </c>
      <c r="GJ6" s="11" t="str">
        <f>IF(SUM(FO6:FP6,FR6:FT6,FV6)-FQ6-FU6&gt;0,SUM(FO6:FP6,FR6:FT6,FV6)-FQ6-FU6,"")</f>
        <v/>
      </c>
      <c r="GK6" s="11" t="str">
        <f>IF(SUM(FW6:FX6,FZ6)-FY6&gt;0,SUM(FW6:FX6,FZ6)-FY6,"")</f>
        <v/>
      </c>
      <c r="GL6" s="11" t="str">
        <f>IF(SUM(FP6,FT6,FX6)&gt;0,SUM(FP6,FT6,FX6),"")</f>
        <v/>
      </c>
      <c r="GM6" s="11" t="str">
        <f>IF(SUM(GJ6,GK6)&gt;0,SUM(GJ6,GK6),"")</f>
        <v/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 t="str">
        <f>IF(SUM(GJ6,GK6,GO6)&gt;0,SUM(GJ6,GK6,GO6),"")</f>
        <v/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15.7</v>
      </c>
      <c r="SN6" s="26">
        <f>IF($CA6="P",BL6,(BL6+AP6)/2)</f>
        <v>5</v>
      </c>
      <c r="SO6" s="26">
        <f>IF($CA6="P",BM6,(BM6+AQ6)/2)</f>
        <v>0.1</v>
      </c>
      <c r="SP6" s="26">
        <f>IF($CA6="P",BN6,(BN6+AR6)/2)</f>
        <v>0.7</v>
      </c>
      <c r="SQ6" s="26">
        <f>IF($CA6="P",BO6,(BO6+AS6)/2)</f>
        <v>16.75</v>
      </c>
      <c r="SR6" s="26">
        <f>IF($CA6="P",BP6,(BP6+AT6)/2)</f>
        <v>5.2</v>
      </c>
      <c r="SS6" s="26">
        <f>IF($CA6="P",BQ6,(BQ6+AU6)/2)</f>
        <v>0</v>
      </c>
      <c r="ST6" s="26">
        <f>IF($CA6="P",BR6,(BR6+AV6)/2)</f>
        <v>0.7</v>
      </c>
      <c r="SU6" s="26">
        <f>IF($CA6="P",BS6,(BS6+AW6)/2)</f>
        <v>16.899999999999999</v>
      </c>
      <c r="SV6" s="26">
        <f>IF($CA6="P",BT6,(BT6+AX6)/2)</f>
        <v>5</v>
      </c>
      <c r="SW6" s="26">
        <f>IF($CA6="P",BU6,(BU6+AY6)/2)</f>
        <v>0</v>
      </c>
      <c r="SX6" s="26">
        <f>IF($CA6="P",BV6,(BV6+AZ6)/2)</f>
        <v>0.7</v>
      </c>
      <c r="SY6" s="26">
        <f>IF($CA6="P",BW6,(BW6+BA6)/2)</f>
        <v>15.95</v>
      </c>
      <c r="SZ6" s="26">
        <f>IF($CA6="P",BX6,(BX6+BB6)/2)</f>
        <v>5.2</v>
      </c>
      <c r="TA6" s="26">
        <f>IF($CA6="P",BY6,(BY6+BC6)/2)</f>
        <v>0</v>
      </c>
      <c r="TB6" s="26">
        <f>IF($CA6="P",BZ6,(BZ6+BD6)/2)</f>
        <v>0.7</v>
      </c>
      <c r="TC6" s="28" t="s">
        <v>53</v>
      </c>
      <c r="TD6" s="11">
        <f>IF(SUM(SN6,SR6)&gt;0,SUM(SN6,SR6),"")</f>
        <v>10.199999999999999</v>
      </c>
      <c r="TE6" s="11">
        <f>IF(SUM(SM6:SN6,SP6:SR6,ST6)-SO6-SS6&gt;0,SUM(SM6:SN6,SP6:SR6,ST6)-SO6-SS6,"")</f>
        <v>43.95</v>
      </c>
      <c r="TF6" s="11">
        <f>IF(SUM(SV6,SZ6)&gt;0,SUM(SV6,SZ6),"")</f>
        <v>10.199999999999999</v>
      </c>
      <c r="TG6" s="11">
        <f>IF(SUM(SU6:SV6,SX6:SZ6,TB6)-SUM(SW6,TA6)&gt;0,SUM(SU6:SV6,SX6:SZ6,TB6)-SUM(SW6,TA6),"")</f>
        <v>44.45</v>
      </c>
      <c r="TH6" s="11">
        <f>IF(SUM(TE6,TG6)&gt;0,SUM(TE6,TG6),"")</f>
        <v>88.4</v>
      </c>
    </row>
    <row r="7" spans="1:528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134</v>
      </c>
      <c r="C7" s="4" t="s">
        <v>5</v>
      </c>
      <c r="D7" s="4">
        <v>2003</v>
      </c>
      <c r="E7" s="9">
        <f>SUM(J7:P7)+SUM(J7:M7)*0.0000001+SUM(J7)*0.0000000000001</f>
        <v>134.20000888000448</v>
      </c>
      <c r="F7" s="3" t="str">
        <f>IF(OR(AND(AJ7&gt;=AN$21,AK7&gt;=AN$25,AJ7&lt;&gt;"",AI7=""),AND(AL7&gt;=AN$21,AM7&gt;=AN$25,AL7&lt;&gt;"",AI7=""),AND(BF7&gt;=BJ$21,BG7&gt;=BJ$25,BF7&lt;&gt;"",BE7=""),AND(BH7&gt;=BJ$21,BI7&gt;=BJ$25,BH7&lt;&gt;"",BE7=""),AND(CB7&gt;=CF$21,CC7&gt;=CF$25,CB7&lt;&gt;"",CA7=""),AND(CD7&gt;=CF$21,CE7&gt;=CF$25,CD7&lt;&gt;""),AND(DC7&gt;=DJ$21,DD7&gt;=DJ$25,DC7&lt;&gt;""),AND(DH7&gt;=DJ$21,DI7&gt;=DJ$25,DH7&lt;&gt;""),AND(EE7&gt;=EL$21,EF7&gt;=EL$25,EE7&lt;&gt;""),AND(EJ7&gt;=EL$21,EK7&gt;=EL$25,EJ7&lt;&gt;""),AND(FG7&gt;=FN$21,FH7&gt;=FN$25,FG7&lt;&gt;""),AND(FL7&gt;=FN$21,FM7&gt;=FN$25,FL7&lt;&gt;""),AND(GI7&gt;=GP$21,GJ7&gt;=GP$25,GI7&lt;&gt;""),AND(GN7&gt;=GP$21,GO7&gt;=GP$25,GN7&lt;&gt;""),AND(HK7&gt;=HR$21,HL7&gt;=HR$25,HK7&lt;&gt;""),AND(HP7&gt;=HR$21,HQ7&gt;=HR$25,HP7&lt;&gt;""),AND(IM7&gt;=IT$21,IN7&gt;=IT$25,IM7&lt;&gt;""),AND(IR7&gt;=IT$21,IS7&gt;=IT$25,IR7&lt;&gt;""),AND(JO7&gt;=JV$21,JP7&gt;=JV$25,JO7&lt;&gt;""),AND(JT7&gt;=JV$21,JU7&gt;=JV$25,JT7&lt;&gt;""),AND(KQ7&gt;=KX$21,KR7&gt;=KX$25,KQ7&lt;&gt;""),AND(KV7&gt;=KX$21,KW7&gt;=KX$25,KV7&lt;&gt;""),AND(LS7&gt;=LZ$21,LT7&gt;=LZ$25,LS7&lt;&gt;""),AND(LX7&gt;=LZ$21,LY7&gt;=LZ$25,LX7&lt;&gt;""),AND(MU7&gt;=NB$21,MV7&gt;=NB$25,MU7&lt;&gt;""),AND(MZ7&gt;=NB$21,NA7&gt;=NB$25,MZ7&lt;&gt;""),AND(NW7&gt;=OD$21,NX7&gt;=OD$25,NW7&lt;&gt;""),AND(OB7&gt;=OD$21,OC7&gt;=OD$25,OB7&lt;&gt;""),AND(OY7&gt;=PF$21,OZ7&gt;=PF$25,OY7&lt;&gt;""),AND(PD7&gt;=PF$21,PE7&gt;=PF$25,PD7&lt;&gt;""),AND(QA7&gt;=QH$21,QB7&gt;=QH$25,QA7&lt;&gt;""),AND(QF7&gt;=QH$21,QG7&gt;=QH$25,QF7&lt;&gt;""),AND(RC7&gt;=RJ$21,RD7&gt;=RJ$25,RC7&lt;&gt;""),AND(RH7&gt;=RJ$21,RI7&gt;=RJ$25,RH7&lt;&gt;""),AND(SE7&gt;=SL$21,SF7&gt;=SL$25,SE7&lt;&gt;""),AND(SJ7&gt;=SL$21,SK7&gt;=SL$25,SJ7&lt;&gt;"")),"P","")</f>
        <v>P</v>
      </c>
      <c r="G7" s="3" t="str">
        <f>IF(OR(AND(AK7&gt;=AN$25,AK7&lt;&gt;"",AI7=""),AND(AM7&gt;=AN$25,AM7&lt;&gt;"",AI7=""),AND(BG7&gt;=BJ$25,BG7&lt;&gt;"",BE7=""),AND(BI7&gt;=BJ$25,BI7&lt;&gt;"",BE7=""),AND(CC7&gt;=CF$25,CC7&lt;&gt;"",CA7=""),AND(CE7&gt;=CF$25,CE7&lt;&gt;"",CA7=""),AND(DD7&gt;=DJ$25,DD7&lt;&gt;""),AND(DI7&gt;=DJ$25,DI7&lt;&gt;""),AND(EF7&gt;=EL$25,EF7&lt;&gt;""),AND(EK7&gt;=EL$25,EK7&lt;&gt;""),AND(FH7&gt;=FN$25,FH7&lt;&gt;""),AND(FM7&gt;=FN$25,FM7&lt;&gt;""),AND(GJ7&gt;=GP$25,GJ7&lt;&gt;""),AND(GO7&gt;=GP$25,GO7&lt;&gt;""),AND(HL7&gt;=HR$25,HL7&lt;&gt;""),AND(HQ7&gt;=HR$25,HQ7&lt;&gt;""),AND(IN7&gt;=IT$25,IN7&lt;&gt;""),AND(IS7&gt;=IT$25,IS7&lt;&gt;""),AND(JP7&gt;=JV$25,JP7&lt;&gt;""),AND(JU7&gt;=JV$25,JU7&lt;&gt;""),AND(KR7&gt;=KX$25,KR7&lt;&gt;""),AND(KW7&gt;=KX$25,KW7&lt;&gt;""),AND(LT7&gt;=LZ$25,LT7&lt;&gt;""),AND(LY7&gt;=LZ$25,LY7&lt;&gt;""),AND(MV7&gt;=NB$25,MV7&lt;&gt;""),AND(NA7&gt;=NB$25,NA7&lt;&gt;""),AND(NX7&gt;=OD$25,NX7&lt;&gt;""),AND(OC7&gt;=OD$25,OC7&lt;&gt;""),AND(OZ7&gt;=PF$25,OZ7&lt;&gt;""),AND(PE7&gt;=PF$25,PE7&lt;&gt;""),AND(QB7&gt;=QH$25,QB7&lt;&gt;""),AND(QG7&gt;=QH$25,QG7&lt;&gt;""),AND(RD7&gt;=RJ$25,RD7&lt;&gt;""),AND(RI7&gt;=RJ$25,RI7&lt;&gt;""),AND(SF7&gt;=SL$25,SF7&lt;&gt;""),AND(SK7&gt;=SL$25,SK7&lt;&gt;"")),"P","")</f>
        <v>P</v>
      </c>
      <c r="H7" s="36" t="str">
        <f>IF(AND(G7="P",F7=""),"No DD",IF(OR(AND(AJ7&gt;=AN$24,AK7&gt;=AN$28,AJ7&lt;&gt;"",AI7=""),AND(AL7&gt;=AN$24,AM7&gt;=AN$28,AL7&lt;&gt;"",AI7=""),AND(BF7&gt;=BJ$24,BG7&gt;=BJ$28,BF7&lt;&gt;"",BE7=""),AND(BH7&gt;=BJ$24,BI7&gt;=BJ$28,BH7&lt;&gt;"",BE7=""),AND(CB7&gt;=CF$24,CC7&gt;=CF$28,CB7&lt;&gt;"",CA7=""),AND(CD7&gt;=CF$24,CE7&gt;=CF$28,CD7&lt;&gt;""),AND(DC7&gt;=DJ$24,DD7&gt;=DJ$28,DC7&lt;&gt;""),AND(DH7&gt;=DJ$24,DI7&gt;=DJ$28,DH7&lt;&gt;""),AND(EE7&gt;=EL$24,EF7&gt;=EL$28,EE7&lt;&gt;""),AND(EJ7&gt;=EL$24,EK7&gt;=EL$28,EJ7&lt;&gt;""),AND(FG7&gt;=FN$24,FH7&gt;=FN$28,FG7&lt;&gt;""),AND(FL7&gt;=FN$24,FM7&gt;=FN$28,FL7&lt;&gt;""),AND(GI7&gt;=GP$24,GJ7&gt;=GP$28,GI7&lt;&gt;""),AND(GN7&gt;=GP$24,GO7&gt;=GP$28,GN7&lt;&gt;""),AND(HK7&gt;=HR$24,HL7&gt;=HR$28,HK7&lt;&gt;""),AND(HP7&gt;=HR$24,HQ7&gt;=HR$28,HP7&lt;&gt;""),AND(IM7&gt;=IT$24,IN7&gt;=IT$28,IM7&lt;&gt;""),AND(IR7&gt;=IT$24,IS7&gt;=IT$28,IR7&lt;&gt;""),AND(JO7&gt;=JV$24,JP7&gt;=JV$28,JO7&lt;&gt;""),AND(JT7&gt;=JV$24,JU7&gt;=JV$28,JT7&lt;&gt;""),AND(KQ7&gt;=KX$24,KR7&gt;=KX$28,KQ7&lt;&gt;""),AND(KV7&gt;=KX$24,KW7&gt;=KX$28,KV7&lt;&gt;""),AND(LS7&gt;=LZ$24,LT7&gt;=LZ$28,LS7&lt;&gt;""),AND(LX7&gt;=LZ$24,LY7&gt;=LZ$28,LX7&lt;&gt;""),AND(MU7&gt;=NB$24,MV7&gt;=NB$28,MU7&lt;&gt;""),AND(MZ7&gt;=NB$24,NA7&gt;=NB$28,MZ7&lt;&gt;""),AND(NW7&gt;=OD$24,NX7&gt;=OD$28,NW7&lt;&gt;""),AND(OB7&gt;=OD$24,OC7&gt;=OD$28,OB7&lt;&gt;""),AND(OY7&gt;=PF$24,OZ7&gt;=PF$28,OY7&lt;&gt;""),AND(PD7&gt;=PF$24,PE7&gt;=PF$28,PD7&lt;&gt;""),AND(QA7&gt;=QH$24,QB7&gt;=QH$28,QA7&lt;&gt;""),AND(QF7&gt;=QH$24,QG7&gt;=QH$28,QF7&lt;&gt;""),AND(RC7&gt;=RJ$24,RD7&gt;=RJ$28,RC7&lt;&gt;""),AND(RH7&gt;=RJ$24,RI7&gt;=RJ$28,RH7&lt;&gt;""),AND(SE7&gt;=SL$24,SF7&gt;=SL$28,SE7&lt;&gt;""),AND(SJ7&gt;=SL$24,SK7&gt;=SL$28,SJ7&lt;&gt;"")),"Merit",IF(OR(AND(AJ7&gt;=AN$23,AK7&gt;=AN$27,AJ7&lt;&gt;"",AI7=""),AND(AL7&gt;=AN$23,AM7&gt;=AN$27,AL7&lt;&gt;"",AI7=""),AND(BF7&gt;=BJ$23,BG7&gt;=BJ$27,BF7&lt;&gt;"",BE7=""),AND(BH7&gt;=BJ$23,BI7&gt;=BJ$27,BH7&lt;&gt;"",BE7=""),AND(CB7&gt;=CF$23,CC7&gt;=CF$27,CB7&lt;&gt;"",CA7=""),AND(CD7&gt;=CF$23,CE7&gt;=CF$27,CD7&lt;&gt;""),AND(DC7&gt;=DJ$23,DD7&gt;=DJ$27,DC7&lt;&gt;""),AND(DH7&gt;=DJ$23,DI7&gt;=DJ$27,DH7&lt;&gt;""),AND(EE7&gt;=EL$23,EF7&gt;=EL$27,EE7&lt;&gt;""),AND(EJ7&gt;=EL$23,EK7&gt;=EL$27,EJ7&lt;&gt;""),AND(FG7&gt;=FN$23,FH7&gt;=FN$27,FG7&lt;&gt;""),AND(FL7&gt;=FN$23,FM7&gt;=FN$27,FL7&lt;&gt;""),AND(GI7&gt;=GP$23,GJ7&gt;=GP$27,GI7&lt;&gt;""),AND(GN7&gt;=GP$23,GO7&gt;=GP$27,GN7&lt;&gt;""),AND(HK7&gt;=HR$23,HL7&gt;=HR$27,HK7&lt;&gt;""),AND(HP7&gt;=HR$23,HQ7&gt;=HR$27,HP7&lt;&gt;""),AND(IM7&gt;=IT$23,IN7&gt;=IT$27,IM7&lt;&gt;""),AND(IR7&gt;=IT$23,IS7&gt;=IT$27,IR7&lt;&gt;""),AND(JO7&gt;=JV$23,JP7&gt;=JV$27,JO7&lt;&gt;""),AND(JT7&gt;=JV$23,JU7&gt;=JV$27,JT7&lt;&gt;""),AND(KQ7&gt;=KX$23,KR7&gt;=KX$27,KQ7&lt;&gt;""),AND(KV7&gt;=KX$23,KW7&gt;=KX$27,KV7&lt;&gt;""),AND(LS7&gt;=LZ$23,LT7&gt;=LZ$27,LS7&lt;&gt;""),AND(LX7&gt;=LZ$23,LY7&gt;=LZ$27,LX7&lt;&gt;""),AND(MU7&gt;=NB$23,MV7&gt;=NB$27,MU7&lt;&gt;""),AND(MZ7&gt;=NB$23,NA7&gt;=NB$27,MZ7&lt;&gt;""),AND(NW7&gt;=OD$23,NX7&gt;=OD$27,NW7&lt;&gt;""),AND(OB7&gt;=OD$23,OC7&gt;=OD$27,OB7&lt;&gt;""),AND(OY7&gt;=PF$23,OZ7&gt;=PF$27,OY7&lt;&gt;""),AND(PD7&gt;=PF$23,PE7&gt;=PF$27,PD7&lt;&gt;""),AND(QA7&gt;=QH$23,QB7&gt;=QH$27,QA7&lt;&gt;""),AND(QF7&gt;=QH$23,QG7&gt;=QH$27,QF7&lt;&gt;""),AND(RC7&gt;=RJ$23,RD7&gt;=RJ$27,RC7&lt;&gt;""),AND(RH7&gt;=RJ$23,RI7&gt;=RJ$27,RH7&lt;&gt;""),AND(SE7&gt;=SL$23,SF7&gt;=SL$27,SE7&lt;&gt;""),AND(SJ7&gt;=SL$23,SK7&gt;=SL$27,SJ7&lt;&gt;"")),"Excellence",IF(I7="P","Worlds Team",IF(F7="P","National Team","")))))</f>
        <v>Worlds Team</v>
      </c>
      <c r="I7" s="3" t="str">
        <f>IF(OR(AND(AJ7&gt;=AN$22,AK7&gt;=AN$26,AJ7&lt;&gt;"",AI7=""),AND(AL7&gt;=AN$22,AM7&gt;=AN$26,AL7&lt;&gt;"",AI7=""),AND(BF7&gt;=BJ$22,BG7&gt;=BJ$26,BF7&lt;&gt;"",BE7=""),AND(BH7&gt;=BJ$22,BI7&gt;=BJ$26,BH7&lt;&gt;"",BE7=""),AND(CB7&gt;=CF$22,CC7&gt;=CF$26,CB7&lt;&gt;"",CA7=""),AND(CD7&gt;=CF$22,CE7&gt;=CF$26,CD7&lt;&gt;""),AND(DC7&gt;=DJ$22,DD7&gt;=DJ$26,DC7&lt;&gt;""),AND(DH7&gt;=DJ$22,DI7&gt;=DJ$26,DH7&lt;&gt;""),AND(EE7&gt;=EL$22,EF7&gt;=EL$26,EE7&lt;&gt;""),AND(EJ7&gt;=EL$22,EK7&gt;=EL$26,EJ7&lt;&gt;""),AND(FG7&gt;=FN$22,FH7&gt;=FN$26,FG7&lt;&gt;""),AND(FL7&gt;=FN$22,FM7&gt;=FN$26,FL7&lt;&gt;""),AND(GI7&gt;=GP$22,GJ7&gt;=GP$26,GI7&lt;&gt;""),AND(GN7&gt;=GP$22,GO7&gt;=GP$26,GN7&lt;&gt;""),AND(HK7&gt;=HR$22,HL7&gt;=HR$26,HK7&lt;&gt;""),AND(HP7&gt;=HR$22,HQ7&gt;=HR$26,HP7&lt;&gt;""),AND(IM7&gt;=IT$22,IN7&gt;=IT$26,IM7&lt;&gt;""),AND(IR7&gt;=IT$22,IS7&gt;=IT$26,IR7&lt;&gt;""),AND(JO7&gt;=JV$22,JP7&gt;=JV$26,JO7&lt;&gt;""),AND(JT7&gt;=JV$22,JU7&gt;=JV$26,JT7&lt;&gt;""),AND(KQ7&gt;=KX$22,KR7&gt;=KX$26,KQ7&lt;&gt;""),AND(KV7&gt;=KX$22,KW7&gt;=KX$26,KV7&lt;&gt;""),AND(LS7&gt;=LZ$22,LT7&gt;=LZ$26,LS7&lt;&gt;""),AND(LX7&gt;=LZ$22,LY7&gt;=LZ$26,LX7&lt;&gt;""),AND(MU7&gt;=NB$22,MV7&gt;=NB$26,MU7&lt;&gt;""),AND(MZ7&gt;=NB$22,NA7&gt;=NB$26,MZ7&lt;&gt;""),AND(NW7&gt;=OD$22,NX7&gt;=OD$26,NW7&lt;&gt;""),AND(OB7&gt;=OD$22,OC7&gt;=OD$26,OB7&lt;&gt;""),AND(OY7&gt;=PF$22,OZ7&gt;=PF$26,OY7&lt;&gt;""),AND(PD7&gt;=PF$22,PE7&gt;=PF$26,PD7&lt;&gt;""),AND(QA7&gt;=QH$22,QB7&gt;=QH$26,QA7&lt;&gt;""),AND(QF7&gt;=QH$22,QG7&gt;=QH$26,QF7&lt;&gt;""),AND(RC7&gt;=RJ$22,RD7&gt;=RJ$26,RC7&lt;&gt;""),AND(RH7&gt;=RJ$22,RI7&gt;=RJ$26,RH7&lt;&gt;""),AND(SE7&gt;=SL$22,SF7&gt;=SL$26,SE7&lt;&gt;""),AND(SJ7&gt;=SL$22,SK7&gt;=SL$26,SJ7&lt;&gt;"")),"P","")</f>
        <v>P</v>
      </c>
      <c r="J7" s="8">
        <f>IF(COUNT(AK7,BG7,CC7)&gt;0,LARGE((AK7,BG7,CC7),1),0)</f>
        <v>44.5</v>
      </c>
      <c r="K7" s="8" t="str">
        <f>IF(J7=0,"",IF(J7=CC7,$BK$1,IF(J7=BG7,$AO$1,IF(J7=AK7,$S$1,""))))</f>
        <v>2025 3rd Domestic Trial</v>
      </c>
      <c r="L7" s="8">
        <f>IF(COUNT(AK7,BG7,CC7)&gt;1,LARGE((AK7,BG7,CC7),2),0)</f>
        <v>44.300000000000004</v>
      </c>
      <c r="M7" s="8" t="str">
        <f>IF(K7=0,"",IF(AND(L7=J7,L7=AK7,K7=BG7),$S$1,IF(AND(L7=J7,L7=AK7,L7=CC7),$S$1,IF(AND(L7=J7,L7=CC7,L7=BG7),$AO$1,IF(L7=CC7,$BK$1,IF(L7=BG7,$AO$1,IF(L7=AK7,$S$1,"")))))))</f>
        <v>2025 Elite Canada</v>
      </c>
      <c r="N7" s="8">
        <f>IF(MAX(AM7,BI7,CE7)&gt;0,MAX(AM7,BI7,CE7),0)</f>
        <v>45.4</v>
      </c>
      <c r="O7" s="8" t="str">
        <f>IF(N7=0,"",IF(N7=CE7,$BK$1,IF(N7=BI7,$AO$1,IF(N7=AM7,$S$1,""))))</f>
        <v>2025 Nationals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17.7</v>
      </c>
      <c r="T7" s="19">
        <v>4.0999999999999996</v>
      </c>
      <c r="U7" s="19">
        <v>0</v>
      </c>
      <c r="V7" s="19">
        <v>0</v>
      </c>
      <c r="W7" s="19">
        <v>18.2</v>
      </c>
      <c r="X7" s="19">
        <v>3.6</v>
      </c>
      <c r="Y7" s="19">
        <v>0</v>
      </c>
      <c r="Z7" s="19">
        <v>0.7</v>
      </c>
      <c r="AA7" s="19">
        <v>14.3</v>
      </c>
      <c r="AB7" s="19">
        <v>2.9</v>
      </c>
      <c r="AC7" s="19">
        <v>1.1000000000000001</v>
      </c>
      <c r="AD7" s="19">
        <v>0.7</v>
      </c>
      <c r="AE7" s="19">
        <v>17.100000000000001</v>
      </c>
      <c r="AF7" s="19">
        <v>4.3</v>
      </c>
      <c r="AG7" s="19">
        <v>0</v>
      </c>
      <c r="AH7" s="19">
        <v>0.7</v>
      </c>
      <c r="AI7" s="27"/>
      <c r="AJ7" s="40">
        <f>IF(SUM(T7,X7)&gt;0,SUM(T7,X7),"")</f>
        <v>7.6999999999999993</v>
      </c>
      <c r="AK7" s="40">
        <f>IF(SUM(S7:T7,V7:X7,Z7)-U7-Y7&gt;0,SUM(S7:T7,V7:X7,Z7)-U7-Y7,"")</f>
        <v>44.300000000000004</v>
      </c>
      <c r="AL7" s="40">
        <f>IF(SUM(AB7,AF7)&gt;0,SUM(AB7,AF7),"")</f>
        <v>7.1999999999999993</v>
      </c>
      <c r="AM7" s="40">
        <f>IF(SUM(AA7:AB7,AD7:AF7,AH7)-SUM(AC7,AG7)&gt;0,SUM(AA7:AB7,AD7:AF7,AH7)-SUM(AC7,AG7),"")</f>
        <v>38.9</v>
      </c>
      <c r="AN7" s="40">
        <f>IF(SUM(AK7,AM7)&gt;0,SUM(AK7,AM7),"")</f>
        <v>83.2</v>
      </c>
      <c r="AO7" s="18">
        <v>14</v>
      </c>
      <c r="AP7" s="18">
        <v>2.9</v>
      </c>
      <c r="AQ7" s="18">
        <v>0</v>
      </c>
      <c r="AR7" s="18">
        <v>0.7</v>
      </c>
      <c r="AS7" s="18">
        <v>17.399999999999999</v>
      </c>
      <c r="AT7" s="18">
        <v>3.6</v>
      </c>
      <c r="AU7" s="18">
        <v>0.2</v>
      </c>
      <c r="AV7" s="18">
        <v>0.7</v>
      </c>
      <c r="AW7" s="18">
        <v>16.7</v>
      </c>
      <c r="AX7" s="18">
        <v>6.1</v>
      </c>
      <c r="AY7" s="18">
        <v>0</v>
      </c>
      <c r="AZ7" s="18">
        <v>0.7</v>
      </c>
      <c r="BA7" s="18">
        <v>17.600000000000001</v>
      </c>
      <c r="BB7" s="18">
        <v>3.6</v>
      </c>
      <c r="BC7" s="18">
        <v>0</v>
      </c>
      <c r="BD7" s="18">
        <v>0.7</v>
      </c>
      <c r="BE7" s="28"/>
      <c r="BF7" s="11">
        <f>IF(SUM(AP7,AT7)&gt;0,SUM(AP7,AT7),"")</f>
        <v>6.5</v>
      </c>
      <c r="BG7" s="11">
        <f>IF(SUM(AO7:AP7,AR7:AT7,AV7)-AQ7-AU7&gt;0,SUM(AO7:AP7,AR7:AT7,AV7)-AQ7-AU7,"")</f>
        <v>39.1</v>
      </c>
      <c r="BH7" s="11">
        <f>IF(SUM(AX7,BB7)&gt;0,SUM(AX7,BB7),"")</f>
        <v>9.6999999999999993</v>
      </c>
      <c r="BI7" s="11">
        <f>IF(SUM(AW7:AX7,AZ7:BB7,BD7)-SUM(AY7,BC7)&gt;0,SUM(AW7:AX7,AZ7:BB7,BD7)-SUM(AY7,BC7),"")</f>
        <v>45.4</v>
      </c>
      <c r="BJ7" s="11">
        <f>IF(SUM(BG7,BI7)&gt;0,SUM(BG7,BI7),"")</f>
        <v>84.5</v>
      </c>
      <c r="BK7" s="19">
        <v>16</v>
      </c>
      <c r="BL7" s="19">
        <v>6.1</v>
      </c>
      <c r="BM7" s="19">
        <v>0</v>
      </c>
      <c r="BN7" s="19">
        <v>0.7</v>
      </c>
      <c r="BO7" s="19">
        <v>16.7</v>
      </c>
      <c r="BP7" s="19">
        <v>4.3</v>
      </c>
      <c r="BQ7" s="19">
        <v>0</v>
      </c>
      <c r="BR7" s="19">
        <v>0.7</v>
      </c>
      <c r="BS7" s="19">
        <v>16.100000000000001</v>
      </c>
      <c r="BT7" s="19">
        <v>6.1</v>
      </c>
      <c r="BU7" s="19">
        <v>0</v>
      </c>
      <c r="BV7" s="19">
        <v>0.7</v>
      </c>
      <c r="BW7" s="19">
        <v>16.399999999999999</v>
      </c>
      <c r="BX7" s="19">
        <v>4.3</v>
      </c>
      <c r="BY7" s="19">
        <v>0</v>
      </c>
      <c r="BZ7" s="19">
        <v>0.7</v>
      </c>
      <c r="CA7" s="27"/>
      <c r="CB7" s="40">
        <f>IF(SUM(BL7,BP7)&gt;0,SUM(BL7,BP7),"")</f>
        <v>10.399999999999999</v>
      </c>
      <c r="CC7" s="40">
        <f>IF(SUM(BK7:BL7,BN7:BP7,BR7)-BM7-BQ7&gt;0,SUM(BK7:BL7,BN7:BP7,BR7)-BM7-BQ7,"")</f>
        <v>44.5</v>
      </c>
      <c r="CD7" s="40">
        <f>IF(SUM(BT7,BX7)&gt;0,SUM(BT7,BX7),"")</f>
        <v>10.399999999999999</v>
      </c>
      <c r="CE7" s="40">
        <f>IF(SUM(BS7:BT7,BV7:BX7,BZ7)-SUM(BU7,BY7)&gt;0,SUM(BS7:BT7,BV7:BX7,BZ7)-SUM(BU7,BY7),"")</f>
        <v>44.3</v>
      </c>
      <c r="CF7" s="40">
        <f>IF(SUM(CC7,CE7)&gt;0,SUM(CC7,CE7),"")</f>
        <v>88.8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>
        <v>15.2</v>
      </c>
      <c r="EN7" s="17">
        <v>6.1</v>
      </c>
      <c r="EO7" s="17">
        <v>0</v>
      </c>
      <c r="EP7" s="17">
        <v>0</v>
      </c>
      <c r="EQ7" s="17">
        <v>16.899999999999999</v>
      </c>
      <c r="ER7" s="17">
        <v>4.3</v>
      </c>
      <c r="ES7" s="17">
        <v>0</v>
      </c>
      <c r="ET7" s="17">
        <v>0</v>
      </c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>
        <f>IF(SUM(EN7,ER7)&gt;0,SUM(EN7,ER7),"")</f>
        <v>10.399999999999999</v>
      </c>
      <c r="FH7" s="40">
        <f>IF(SUM(EM7:EN7,EP7:ER7,ET7)-EO7-ES7&gt;0,SUM(EM7:EN7,EP7:ER7,ET7)-EO7-ES7,"")</f>
        <v>42.499999999999993</v>
      </c>
      <c r="FI7" s="40" t="str">
        <f>IF(SUM(EU7:EV7,EX7)-EW7&gt;0,SUM(EU7:EV7,EX7)-EW7,"")</f>
        <v/>
      </c>
      <c r="FJ7" s="40">
        <f>IF(SUM(EN7,ER7,EV7)&gt;0,SUM(EN7,ER7,EV7),"")</f>
        <v>10.399999999999999</v>
      </c>
      <c r="FK7" s="40">
        <f>IF(SUM(FH7,FI7)&gt;0,SUM(FH7,FI7),"")</f>
        <v>42.499999999999993</v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>
        <f>IF(SUM(FH7,FI7,FM7)&gt;0,SUM(FH7,FI7,FM7),"")</f>
        <v>42.499999999999993</v>
      </c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 t="str">
        <f>IF(SUM(FP7,FT7)&gt;0,SUM(FP7,FT7),"")</f>
        <v/>
      </c>
      <c r="GJ7" s="11" t="str">
        <f>IF(SUM(FO7:FP7,FR7:FT7,FV7)-FQ7-FU7&gt;0,SUM(FO7:FP7,FR7:FT7,FV7)-FQ7-FU7,"")</f>
        <v/>
      </c>
      <c r="GK7" s="11" t="str">
        <f>IF(SUM(FW7:FX7,FZ7)-FY7&gt;0,SUM(FW7:FX7,FZ7)-FY7,"")</f>
        <v/>
      </c>
      <c r="GL7" s="11" t="str">
        <f>IF(SUM(FP7,FT7,FX7)&gt;0,SUM(FP7,FT7,FX7),"")</f>
        <v/>
      </c>
      <c r="GM7" s="11" t="str">
        <f>IF(SUM(GJ7,GK7)&gt;0,SUM(GJ7,GK7),"")</f>
        <v/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 t="str">
        <f>IF(SUM(GJ7,GK7,GO7)&gt;0,SUM(GJ7,GK7,GO7),"")</f>
        <v/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15</v>
      </c>
      <c r="SN7" s="26">
        <f>IF($CA7="P",BL7,(BL7+AP7)/2)</f>
        <v>4.5</v>
      </c>
      <c r="SO7" s="26">
        <f>IF($CA7="P",BM7,(BM7+AQ7)/2)</f>
        <v>0</v>
      </c>
      <c r="SP7" s="26">
        <f>IF($CA7="P",BN7,(BN7+AR7)/2)</f>
        <v>0.7</v>
      </c>
      <c r="SQ7" s="26">
        <f>IF($CA7="P",BO7,(BO7+AS7)/2)</f>
        <v>17.049999999999997</v>
      </c>
      <c r="SR7" s="26">
        <f>IF($CA7="P",BP7,(BP7+AT7)/2)</f>
        <v>3.95</v>
      </c>
      <c r="SS7" s="26">
        <f>IF($CA7="P",BQ7,(BQ7+AU7)/2)</f>
        <v>0.1</v>
      </c>
      <c r="ST7" s="26">
        <f>IF($CA7="P",BR7,(BR7+AV7)/2)</f>
        <v>0.7</v>
      </c>
      <c r="SU7" s="26">
        <f>IF($CA7="P",BS7,(BS7+AW7)/2)</f>
        <v>16.399999999999999</v>
      </c>
      <c r="SV7" s="26">
        <f>IF($CA7="P",BT7,(BT7+AX7)/2)</f>
        <v>6.1</v>
      </c>
      <c r="SW7" s="26">
        <f>IF($CA7="P",BU7,(BU7+AY7)/2)</f>
        <v>0</v>
      </c>
      <c r="SX7" s="26">
        <f>IF($CA7="P",BV7,(BV7+AZ7)/2)</f>
        <v>0.7</v>
      </c>
      <c r="SY7" s="26">
        <f>IF($CA7="P",BW7,(BW7+BA7)/2)</f>
        <v>17</v>
      </c>
      <c r="SZ7" s="26">
        <f>IF($CA7="P",BX7,(BX7+BB7)/2)</f>
        <v>3.95</v>
      </c>
      <c r="TA7" s="26">
        <f>IF($CA7="P",BY7,(BY7+BC7)/2)</f>
        <v>0</v>
      </c>
      <c r="TB7" s="26">
        <f>IF($CA7="P",BZ7,(BZ7+BD7)/2)</f>
        <v>0.7</v>
      </c>
      <c r="TC7" s="28" t="s">
        <v>53</v>
      </c>
      <c r="TD7" s="11">
        <f>IF(SUM(SN7,SR7)&gt;0,SUM(SN7,SR7),"")</f>
        <v>8.4499999999999993</v>
      </c>
      <c r="TE7" s="11">
        <f>IF(SUM(SM7:SN7,SP7:SR7,ST7)-SO7-SS7&gt;0,SUM(SM7:SN7,SP7:SR7,ST7)-SO7-SS7,"")</f>
        <v>41.800000000000004</v>
      </c>
      <c r="TF7" s="11">
        <f>IF(SUM(SV7,SZ7)&gt;0,SUM(SV7,SZ7),"")</f>
        <v>10.050000000000001</v>
      </c>
      <c r="TG7" s="11">
        <f>IF(SUM(SU7:SV7,SX7:SZ7,TB7)-SUM(SW7,TA7)&gt;0,SUM(SU7:SV7,SX7:SZ7,TB7)-SUM(SW7,TA7),"")</f>
        <v>44.850000000000009</v>
      </c>
      <c r="TH7" s="11">
        <f>IF(SUM(TE7,TG7)&gt;0,SUM(TE7,TG7),"")</f>
        <v>86.65</v>
      </c>
    </row>
    <row r="8" spans="1:528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131</v>
      </c>
      <c r="C8" s="4" t="s">
        <v>3</v>
      </c>
      <c r="D8" s="4">
        <v>2004</v>
      </c>
      <c r="E8" s="9">
        <f>SUM(J8:P8)+SUM(J8:M8)*0.0000001+SUM(J8)*0.0000000000001</f>
        <v>130.0000085500044</v>
      </c>
      <c r="F8" s="3" t="str">
        <f>IF(OR(AND(AJ8&gt;=AN$21,AK8&gt;=AN$25,AJ8&lt;&gt;"",AI8=""),AND(AL8&gt;=AN$21,AM8&gt;=AN$25,AL8&lt;&gt;"",AI8=""),AND(BF8&gt;=BJ$21,BG8&gt;=BJ$25,BF8&lt;&gt;"",BE8=""),AND(BH8&gt;=BJ$21,BI8&gt;=BJ$25,BH8&lt;&gt;"",BE8=""),AND(CB8&gt;=CF$21,CC8&gt;=CF$25,CB8&lt;&gt;"",CA8=""),AND(CD8&gt;=CF$21,CE8&gt;=CF$25,CD8&lt;&gt;""),AND(DC8&gt;=DJ$21,DD8&gt;=DJ$25,DC8&lt;&gt;""),AND(DH8&gt;=DJ$21,DI8&gt;=DJ$25,DH8&lt;&gt;""),AND(EE8&gt;=EL$21,EF8&gt;=EL$25,EE8&lt;&gt;""),AND(EJ8&gt;=EL$21,EK8&gt;=EL$25,EJ8&lt;&gt;""),AND(FG8&gt;=FN$21,FH8&gt;=FN$25,FG8&lt;&gt;""),AND(FL8&gt;=FN$21,FM8&gt;=FN$25,FL8&lt;&gt;""),AND(GI8&gt;=GP$21,GJ8&gt;=GP$25,GI8&lt;&gt;""),AND(GN8&gt;=GP$21,GO8&gt;=GP$25,GN8&lt;&gt;""),AND(HK8&gt;=HR$21,HL8&gt;=HR$25,HK8&lt;&gt;""),AND(HP8&gt;=HR$21,HQ8&gt;=HR$25,HP8&lt;&gt;""),AND(IM8&gt;=IT$21,IN8&gt;=IT$25,IM8&lt;&gt;""),AND(IR8&gt;=IT$21,IS8&gt;=IT$25,IR8&lt;&gt;""),AND(JO8&gt;=JV$21,JP8&gt;=JV$25,JO8&lt;&gt;""),AND(JT8&gt;=JV$21,JU8&gt;=JV$25,JT8&lt;&gt;""),AND(KQ8&gt;=KX$21,KR8&gt;=KX$25,KQ8&lt;&gt;""),AND(KV8&gt;=KX$21,KW8&gt;=KX$25,KV8&lt;&gt;""),AND(LS8&gt;=LZ$21,LT8&gt;=LZ$25,LS8&lt;&gt;""),AND(LX8&gt;=LZ$21,LY8&gt;=LZ$25,LX8&lt;&gt;""),AND(MU8&gt;=NB$21,MV8&gt;=NB$25,MU8&lt;&gt;""),AND(MZ8&gt;=NB$21,NA8&gt;=NB$25,MZ8&lt;&gt;""),AND(NW8&gt;=OD$21,NX8&gt;=OD$25,NW8&lt;&gt;""),AND(OB8&gt;=OD$21,OC8&gt;=OD$25,OB8&lt;&gt;""),AND(OY8&gt;=PF$21,OZ8&gt;=PF$25,OY8&lt;&gt;""),AND(PD8&gt;=PF$21,PE8&gt;=PF$25,PD8&lt;&gt;""),AND(QA8&gt;=QH$21,QB8&gt;=QH$25,QA8&lt;&gt;""),AND(QF8&gt;=QH$21,QG8&gt;=QH$25,QF8&lt;&gt;""),AND(RC8&gt;=RJ$21,RD8&gt;=RJ$25,RC8&lt;&gt;""),AND(RH8&gt;=RJ$21,RI8&gt;=RJ$25,RH8&lt;&gt;""),AND(SE8&gt;=SL$21,SF8&gt;=SL$25,SE8&lt;&gt;""),AND(SJ8&gt;=SL$21,SK8&gt;=SL$25,SJ8&lt;&gt;"")),"P","")</f>
        <v>P</v>
      </c>
      <c r="G8" s="3" t="str">
        <f>IF(OR(AND(AK8&gt;=AN$25,AK8&lt;&gt;"",AI8=""),AND(AM8&gt;=AN$25,AM8&lt;&gt;"",AI8=""),AND(BG8&gt;=BJ$25,BG8&lt;&gt;"",BE8=""),AND(BI8&gt;=BJ$25,BI8&lt;&gt;"",BE8=""),AND(CC8&gt;=CF$25,CC8&lt;&gt;"",CA8=""),AND(CE8&gt;=CF$25,CE8&lt;&gt;"",CA8=""),AND(DD8&gt;=DJ$25,DD8&lt;&gt;""),AND(DI8&gt;=DJ$25,DI8&lt;&gt;""),AND(EF8&gt;=EL$25,EF8&lt;&gt;""),AND(EK8&gt;=EL$25,EK8&lt;&gt;""),AND(FH8&gt;=FN$25,FH8&lt;&gt;""),AND(FM8&gt;=FN$25,FM8&lt;&gt;""),AND(GJ8&gt;=GP$25,GJ8&lt;&gt;""),AND(GO8&gt;=GP$25,GO8&lt;&gt;""),AND(HL8&gt;=HR$25,HL8&lt;&gt;""),AND(HQ8&gt;=HR$25,HQ8&lt;&gt;""),AND(IN8&gt;=IT$25,IN8&lt;&gt;""),AND(IS8&gt;=IT$25,IS8&lt;&gt;""),AND(JP8&gt;=JV$25,JP8&lt;&gt;""),AND(JU8&gt;=JV$25,JU8&lt;&gt;""),AND(KR8&gt;=KX$25,KR8&lt;&gt;""),AND(KW8&gt;=KX$25,KW8&lt;&gt;""),AND(LT8&gt;=LZ$25,LT8&lt;&gt;""),AND(LY8&gt;=LZ$25,LY8&lt;&gt;""),AND(MV8&gt;=NB$25,MV8&lt;&gt;""),AND(NA8&gt;=NB$25,NA8&lt;&gt;""),AND(NX8&gt;=OD$25,NX8&lt;&gt;""),AND(OC8&gt;=OD$25,OC8&lt;&gt;""),AND(OZ8&gt;=PF$25,OZ8&lt;&gt;""),AND(PE8&gt;=PF$25,PE8&lt;&gt;""),AND(QB8&gt;=QH$25,QB8&lt;&gt;""),AND(QG8&gt;=QH$25,QG8&lt;&gt;""),AND(RD8&gt;=RJ$25,RD8&lt;&gt;""),AND(RI8&gt;=RJ$25,RI8&lt;&gt;""),AND(SF8&gt;=SL$25,SF8&lt;&gt;""),AND(SK8&gt;=SL$25,SK8&lt;&gt;"")),"P","")</f>
        <v>P</v>
      </c>
      <c r="H8" s="36" t="str">
        <f>IF(AND(G8="P",F8=""),"No DD",IF(OR(AND(AJ8&gt;=AN$24,AK8&gt;=AN$28,AJ8&lt;&gt;"",AI8=""),AND(AL8&gt;=AN$24,AM8&gt;=AN$28,AL8&lt;&gt;"",AI8=""),AND(BF8&gt;=BJ$24,BG8&gt;=BJ$28,BF8&lt;&gt;"",BE8=""),AND(BH8&gt;=BJ$24,BI8&gt;=BJ$28,BH8&lt;&gt;"",BE8=""),AND(CB8&gt;=CF$24,CC8&gt;=CF$28,CB8&lt;&gt;"",CA8=""),AND(CD8&gt;=CF$24,CE8&gt;=CF$28,CD8&lt;&gt;""),AND(DC8&gt;=DJ$24,DD8&gt;=DJ$28,DC8&lt;&gt;""),AND(DH8&gt;=DJ$24,DI8&gt;=DJ$28,DH8&lt;&gt;""),AND(EE8&gt;=EL$24,EF8&gt;=EL$28,EE8&lt;&gt;""),AND(EJ8&gt;=EL$24,EK8&gt;=EL$28,EJ8&lt;&gt;""),AND(FG8&gt;=FN$24,FH8&gt;=FN$28,FG8&lt;&gt;""),AND(FL8&gt;=FN$24,FM8&gt;=FN$28,FL8&lt;&gt;""),AND(GI8&gt;=GP$24,GJ8&gt;=GP$28,GI8&lt;&gt;""),AND(GN8&gt;=GP$24,GO8&gt;=GP$28,GN8&lt;&gt;""),AND(HK8&gt;=HR$24,HL8&gt;=HR$28,HK8&lt;&gt;""),AND(HP8&gt;=HR$24,HQ8&gt;=HR$28,HP8&lt;&gt;""),AND(IM8&gt;=IT$24,IN8&gt;=IT$28,IM8&lt;&gt;""),AND(IR8&gt;=IT$24,IS8&gt;=IT$28,IR8&lt;&gt;""),AND(JO8&gt;=JV$24,JP8&gt;=JV$28,JO8&lt;&gt;""),AND(JT8&gt;=JV$24,JU8&gt;=JV$28,JT8&lt;&gt;""),AND(KQ8&gt;=KX$24,KR8&gt;=KX$28,KQ8&lt;&gt;""),AND(KV8&gt;=KX$24,KW8&gt;=KX$28,KV8&lt;&gt;""),AND(LS8&gt;=LZ$24,LT8&gt;=LZ$28,LS8&lt;&gt;""),AND(LX8&gt;=LZ$24,LY8&gt;=LZ$28,LX8&lt;&gt;""),AND(MU8&gt;=NB$24,MV8&gt;=NB$28,MU8&lt;&gt;""),AND(MZ8&gt;=NB$24,NA8&gt;=NB$28,MZ8&lt;&gt;""),AND(NW8&gt;=OD$24,NX8&gt;=OD$28,NW8&lt;&gt;""),AND(OB8&gt;=OD$24,OC8&gt;=OD$28,OB8&lt;&gt;""),AND(OY8&gt;=PF$24,OZ8&gt;=PF$28,OY8&lt;&gt;""),AND(PD8&gt;=PF$24,PE8&gt;=PF$28,PD8&lt;&gt;""),AND(QA8&gt;=QH$24,QB8&gt;=QH$28,QA8&lt;&gt;""),AND(QF8&gt;=QH$24,QG8&gt;=QH$28,QF8&lt;&gt;""),AND(RC8&gt;=RJ$24,RD8&gt;=RJ$28,RC8&lt;&gt;""),AND(RH8&gt;=RJ$24,RI8&gt;=RJ$28,RH8&lt;&gt;""),AND(SE8&gt;=SL$24,SF8&gt;=SL$28,SE8&lt;&gt;""),AND(SJ8&gt;=SL$24,SK8&gt;=SL$28,SJ8&lt;&gt;"")),"Merit",IF(OR(AND(AJ8&gt;=AN$23,AK8&gt;=AN$27,AJ8&lt;&gt;"",AI8=""),AND(AL8&gt;=AN$23,AM8&gt;=AN$27,AL8&lt;&gt;"",AI8=""),AND(BF8&gt;=BJ$23,BG8&gt;=BJ$27,BF8&lt;&gt;"",BE8=""),AND(BH8&gt;=BJ$23,BI8&gt;=BJ$27,BH8&lt;&gt;"",BE8=""),AND(CB8&gt;=CF$23,CC8&gt;=CF$27,CB8&lt;&gt;"",CA8=""),AND(CD8&gt;=CF$23,CE8&gt;=CF$27,CD8&lt;&gt;""),AND(DC8&gt;=DJ$23,DD8&gt;=DJ$27,DC8&lt;&gt;""),AND(DH8&gt;=DJ$23,DI8&gt;=DJ$27,DH8&lt;&gt;""),AND(EE8&gt;=EL$23,EF8&gt;=EL$27,EE8&lt;&gt;""),AND(EJ8&gt;=EL$23,EK8&gt;=EL$27,EJ8&lt;&gt;""),AND(FG8&gt;=FN$23,FH8&gt;=FN$27,FG8&lt;&gt;""),AND(FL8&gt;=FN$23,FM8&gt;=FN$27,FL8&lt;&gt;""),AND(GI8&gt;=GP$23,GJ8&gt;=GP$27,GI8&lt;&gt;""),AND(GN8&gt;=GP$23,GO8&gt;=GP$27,GN8&lt;&gt;""),AND(HK8&gt;=HR$23,HL8&gt;=HR$27,HK8&lt;&gt;""),AND(HP8&gt;=HR$23,HQ8&gt;=HR$27,HP8&lt;&gt;""),AND(IM8&gt;=IT$23,IN8&gt;=IT$27,IM8&lt;&gt;""),AND(IR8&gt;=IT$23,IS8&gt;=IT$27,IR8&lt;&gt;""),AND(JO8&gt;=JV$23,JP8&gt;=JV$27,JO8&lt;&gt;""),AND(JT8&gt;=JV$23,JU8&gt;=JV$27,JT8&lt;&gt;""),AND(KQ8&gt;=KX$23,KR8&gt;=KX$27,KQ8&lt;&gt;""),AND(KV8&gt;=KX$23,KW8&gt;=KX$27,KV8&lt;&gt;""),AND(LS8&gt;=LZ$23,LT8&gt;=LZ$27,LS8&lt;&gt;""),AND(LX8&gt;=LZ$23,LY8&gt;=LZ$27,LX8&lt;&gt;""),AND(MU8&gt;=NB$23,MV8&gt;=NB$27,MU8&lt;&gt;""),AND(MZ8&gt;=NB$23,NA8&gt;=NB$27,MZ8&lt;&gt;""),AND(NW8&gt;=OD$23,NX8&gt;=OD$27,NW8&lt;&gt;""),AND(OB8&gt;=OD$23,OC8&gt;=OD$27,OB8&lt;&gt;""),AND(OY8&gt;=PF$23,OZ8&gt;=PF$27,OY8&lt;&gt;""),AND(PD8&gt;=PF$23,PE8&gt;=PF$27,PD8&lt;&gt;""),AND(QA8&gt;=QH$23,QB8&gt;=QH$27,QA8&lt;&gt;""),AND(QF8&gt;=QH$23,QG8&gt;=QH$27,QF8&lt;&gt;""),AND(RC8&gt;=RJ$23,RD8&gt;=RJ$27,RC8&lt;&gt;""),AND(RH8&gt;=RJ$23,RI8&gt;=RJ$27,RH8&lt;&gt;""),AND(SE8&gt;=SL$23,SF8&gt;=SL$27,SE8&lt;&gt;""),AND(SJ8&gt;=SL$23,SK8&gt;=SL$27,SJ8&lt;&gt;"")),"Excellence",IF(I8="P","Worlds Team",IF(F8="P","National Team","")))))</f>
        <v>Worlds Team</v>
      </c>
      <c r="I8" s="3" t="str">
        <f>IF(OR(AND(AJ8&gt;=AN$22,AK8&gt;=AN$26,AJ8&lt;&gt;"",AI8=""),AND(AL8&gt;=AN$22,AM8&gt;=AN$26,AL8&lt;&gt;"",AI8=""),AND(BF8&gt;=BJ$22,BG8&gt;=BJ$26,BF8&lt;&gt;"",BE8=""),AND(BH8&gt;=BJ$22,BI8&gt;=BJ$26,BH8&lt;&gt;"",BE8=""),AND(CB8&gt;=CF$22,CC8&gt;=CF$26,CB8&lt;&gt;"",CA8=""),AND(CD8&gt;=CF$22,CE8&gt;=CF$26,CD8&lt;&gt;""),AND(DC8&gt;=DJ$22,DD8&gt;=DJ$26,DC8&lt;&gt;""),AND(DH8&gt;=DJ$22,DI8&gt;=DJ$26,DH8&lt;&gt;""),AND(EE8&gt;=EL$22,EF8&gt;=EL$26,EE8&lt;&gt;""),AND(EJ8&gt;=EL$22,EK8&gt;=EL$26,EJ8&lt;&gt;""),AND(FG8&gt;=FN$22,FH8&gt;=FN$26,FG8&lt;&gt;""),AND(FL8&gt;=FN$22,FM8&gt;=FN$26,FL8&lt;&gt;""),AND(GI8&gt;=GP$22,GJ8&gt;=GP$26,GI8&lt;&gt;""),AND(GN8&gt;=GP$22,GO8&gt;=GP$26,GN8&lt;&gt;""),AND(HK8&gt;=HR$22,HL8&gt;=HR$26,HK8&lt;&gt;""),AND(HP8&gt;=HR$22,HQ8&gt;=HR$26,HP8&lt;&gt;""),AND(IM8&gt;=IT$22,IN8&gt;=IT$26,IM8&lt;&gt;""),AND(IR8&gt;=IT$22,IS8&gt;=IT$26,IR8&lt;&gt;""),AND(JO8&gt;=JV$22,JP8&gt;=JV$26,JO8&lt;&gt;""),AND(JT8&gt;=JV$22,JU8&gt;=JV$26,JT8&lt;&gt;""),AND(KQ8&gt;=KX$22,KR8&gt;=KX$26,KQ8&lt;&gt;""),AND(KV8&gt;=KX$22,KW8&gt;=KX$26,KV8&lt;&gt;""),AND(LS8&gt;=LZ$22,LT8&gt;=LZ$26,LS8&lt;&gt;""),AND(LX8&gt;=LZ$22,LY8&gt;=LZ$26,LX8&lt;&gt;""),AND(MU8&gt;=NB$22,MV8&gt;=NB$26,MU8&lt;&gt;""),AND(MZ8&gt;=NB$22,NA8&gt;=NB$26,MZ8&lt;&gt;""),AND(NW8&gt;=OD$22,NX8&gt;=OD$26,NW8&lt;&gt;""),AND(OB8&gt;=OD$22,OC8&gt;=OD$26,OB8&lt;&gt;""),AND(OY8&gt;=PF$22,OZ8&gt;=PF$26,OY8&lt;&gt;""),AND(PD8&gt;=PF$22,PE8&gt;=PF$26,PD8&lt;&gt;""),AND(QA8&gt;=QH$22,QB8&gt;=QH$26,QA8&lt;&gt;""),AND(QF8&gt;=QH$22,QG8&gt;=QH$26,QF8&lt;&gt;""),AND(RC8&gt;=RJ$22,RD8&gt;=RJ$26,RC8&lt;&gt;""),AND(RH8&gt;=RJ$22,RI8&gt;=RJ$26,RH8&lt;&gt;""),AND(SE8&gt;=SL$22,SF8&gt;=SL$26,SE8&lt;&gt;""),AND(SJ8&gt;=SL$22,SK8&gt;=SL$26,SJ8&lt;&gt;"")),"P","")</f>
        <v>P</v>
      </c>
      <c r="J8" s="8">
        <f>IF(COUNT(AK8,BG8,CC8)&gt;0,LARGE((AK8,BG8,CC8),1),0)</f>
        <v>44</v>
      </c>
      <c r="K8" s="8" t="str">
        <f>IF(J8=0,"",IF(J8=CC8,$BK$1,IF(J8=BG8,$AO$1,IF(J8=AK8,$S$1,""))))</f>
        <v>2025 Elite Canada</v>
      </c>
      <c r="L8" s="8">
        <f>IF(COUNT(AK8,BG8,CC8)&gt;1,LARGE((AK8,BG8,CC8),2),0)</f>
        <v>41.5</v>
      </c>
      <c r="M8" s="8" t="str">
        <f>IF(K8=0,"",IF(AND(L8=J8,L8=AK8,K8=BG8),$S$1,IF(AND(L8=J8,L8=AK8,L8=CC8),$S$1,IF(AND(L8=J8,L8=CC8,L8=BG8),$AO$1,IF(L8=CC8,$BK$1,IF(L8=BG8,$AO$1,IF(L8=AK8,$S$1,"")))))))</f>
        <v>2025 3rd Domestic Trial</v>
      </c>
      <c r="N8" s="8">
        <f>IF(MAX(AM8,BI8,CE8)&gt;0,MAX(AM8,BI8,CE8),0)</f>
        <v>44.5</v>
      </c>
      <c r="O8" s="8" t="str">
        <f>IF(N8=0,"",IF(N8=CE8,$BK$1,IF(N8=BI8,$AO$1,IF(N8=AM8,$S$1,""))))</f>
        <v>2025 Elite Canada</v>
      </c>
      <c r="P8" s="8" t="str">
        <f>IF(MAX(CG8:CH8)&gt;0,MAX(CG8:CH8),"")</f>
        <v/>
      </c>
      <c r="Q8" s="11" t="str">
        <f>IF(P8="","",IF(P8=CG8,"("&amp;CG$2&amp;")",IF(P8=CH8,"("&amp;CH$2&amp;")")))</f>
        <v/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/>
      </c>
      <c r="S8" s="19">
        <v>16.399999999999999</v>
      </c>
      <c r="T8" s="19">
        <v>4.3</v>
      </c>
      <c r="U8" s="19">
        <v>0.2</v>
      </c>
      <c r="V8" s="19">
        <v>0.7</v>
      </c>
      <c r="W8" s="19">
        <v>17.600000000000001</v>
      </c>
      <c r="X8" s="19">
        <v>4.5</v>
      </c>
      <c r="Y8" s="19">
        <v>0</v>
      </c>
      <c r="Z8" s="19">
        <v>0.7</v>
      </c>
      <c r="AA8" s="19">
        <v>17.7</v>
      </c>
      <c r="AB8" s="19">
        <v>4.5</v>
      </c>
      <c r="AC8" s="19">
        <v>0</v>
      </c>
      <c r="AD8" s="19">
        <v>0.7</v>
      </c>
      <c r="AE8" s="19">
        <v>16.8</v>
      </c>
      <c r="AF8" s="19">
        <v>4.3</v>
      </c>
      <c r="AG8" s="19">
        <v>0.2</v>
      </c>
      <c r="AH8" s="19">
        <v>0.7</v>
      </c>
      <c r="AI8" s="27"/>
      <c r="AJ8" s="40">
        <f>IF(SUM(T8,X8)&gt;0,SUM(T8,X8),"")</f>
        <v>8.8000000000000007</v>
      </c>
      <c r="AK8" s="40">
        <f>IF(SUM(S8:T8,V8:X8,Z8)-U8-Y8&gt;0,SUM(S8:T8,V8:X8,Z8)-U8-Y8,"")</f>
        <v>44</v>
      </c>
      <c r="AL8" s="40">
        <f>IF(SUM(AB8,AF8)&gt;0,SUM(AB8,AF8),"")</f>
        <v>8.8000000000000007</v>
      </c>
      <c r="AM8" s="40">
        <f>IF(SUM(AA8:AB8,AD8:AF8,AH8)-SUM(AC8,AG8)&gt;0,SUM(AA8:AB8,AD8:AF8,AH8)-SUM(AC8,AG8),"")</f>
        <v>44.5</v>
      </c>
      <c r="AN8" s="40">
        <f>IF(SUM(AK8,AM8)&gt;0,SUM(AK8,AM8),"")</f>
        <v>88.5</v>
      </c>
      <c r="AO8" s="18">
        <v>15.4</v>
      </c>
      <c r="AP8" s="18">
        <v>1.9</v>
      </c>
      <c r="AQ8" s="18">
        <v>0</v>
      </c>
      <c r="AR8" s="18">
        <v>0</v>
      </c>
      <c r="AS8" s="18">
        <v>16.7</v>
      </c>
      <c r="AT8" s="18">
        <v>4.3</v>
      </c>
      <c r="AU8" s="18">
        <v>0</v>
      </c>
      <c r="AV8" s="18">
        <v>0.7</v>
      </c>
      <c r="AW8" s="18">
        <v>15.6</v>
      </c>
      <c r="AX8" s="18">
        <v>1.9</v>
      </c>
      <c r="AY8" s="18">
        <v>0</v>
      </c>
      <c r="AZ8" s="18">
        <v>0</v>
      </c>
      <c r="BA8" s="18">
        <v>17.7</v>
      </c>
      <c r="BB8" s="18">
        <v>3.6</v>
      </c>
      <c r="BC8" s="18">
        <v>0</v>
      </c>
      <c r="BD8" s="18">
        <v>0.7</v>
      </c>
      <c r="BE8" s="28"/>
      <c r="BF8" s="11">
        <f>IF(SUM(AP8,AT8)&gt;0,SUM(AP8,AT8),"")</f>
        <v>6.1999999999999993</v>
      </c>
      <c r="BG8" s="11">
        <f>IF(SUM(AO8:AP8,AR8:AT8,AV8)-AQ8-AU8&gt;0,SUM(AO8:AP8,AR8:AT8,AV8)-AQ8-AU8,"")</f>
        <v>39</v>
      </c>
      <c r="BH8" s="11">
        <f>IF(SUM(AX8,BB8)&gt;0,SUM(AX8,BB8),"")</f>
        <v>5.5</v>
      </c>
      <c r="BI8" s="11">
        <f>IF(SUM(AW8:AX8,AZ8:BB8,BD8)-SUM(AY8,BC8)&gt;0,SUM(AW8:AX8,AZ8:BB8,BD8)-SUM(AY8,BC8),"")</f>
        <v>39.500000000000007</v>
      </c>
      <c r="BJ8" s="11">
        <f>IF(SUM(BG8,BI8)&gt;0,SUM(BG8,BI8),"")</f>
        <v>78.5</v>
      </c>
      <c r="BK8" s="19">
        <v>15.899999999999999</v>
      </c>
      <c r="BL8" s="19">
        <v>3.0999999999999996</v>
      </c>
      <c r="BM8" s="19">
        <v>0.1</v>
      </c>
      <c r="BN8" s="19">
        <v>0.35</v>
      </c>
      <c r="BO8" s="19">
        <v>17.149999999999999</v>
      </c>
      <c r="BP8" s="19">
        <v>4.4000000000000004</v>
      </c>
      <c r="BQ8" s="19">
        <v>0</v>
      </c>
      <c r="BR8" s="19">
        <v>0.7</v>
      </c>
      <c r="BS8" s="19">
        <v>16.649999999999999</v>
      </c>
      <c r="BT8" s="19">
        <v>3.2</v>
      </c>
      <c r="BU8" s="19">
        <v>0</v>
      </c>
      <c r="BV8" s="19">
        <v>0.35</v>
      </c>
      <c r="BW8" s="19">
        <v>17.25</v>
      </c>
      <c r="BX8" s="19">
        <v>3.95</v>
      </c>
      <c r="BY8" s="19">
        <v>0.1</v>
      </c>
      <c r="BZ8" s="19">
        <v>0.7</v>
      </c>
      <c r="CA8" s="27" t="s">
        <v>53</v>
      </c>
      <c r="CB8" s="40">
        <f>IF(SUM(BL8,BP8)&gt;0,SUM(BL8,BP8),"")</f>
        <v>7.5</v>
      </c>
      <c r="CC8" s="40">
        <f>IF(SUM(BK8:BL8,BN8:BP8,BR8)-BM8-BQ8&gt;0,SUM(BK8:BL8,BN8:BP8,BR8)-BM8-BQ8,"")</f>
        <v>41.5</v>
      </c>
      <c r="CD8" s="40">
        <f>IF(SUM(BT8,BX8)&gt;0,SUM(BT8,BX8),"")</f>
        <v>7.15</v>
      </c>
      <c r="CE8" s="40">
        <f>IF(SUM(BS8:BT8,BV8:BX8,BZ8)-SUM(BU8,BY8)&gt;0,SUM(BS8:BT8,BV8:BX8,BZ8)-SUM(BU8,BY8),"")</f>
        <v>42.000000000000007</v>
      </c>
      <c r="CF8" s="40">
        <f>IF(SUM(CC8,CE8)&gt;0,SUM(CC8,CE8),"")</f>
        <v>83.5</v>
      </c>
      <c r="CG8" s="51" t="str">
        <f>IF(MAX(DD8,EF8,FH8,GJ8,HL8,IN8,JP8,KR8,LT8,MV8,NX8,OZ8,QB8,RD8,SF8)-IF(L8="",0,L8)&gt;0.001,MAX(DD8,EF8,FH8,GJ8,HL8,IN8,JP8,KR8,LT8,MV8,NX8,OZ8,QB8,RD8,SF8)-IF(L8="",0,L8),"")</f>
        <v/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15.899999999999999</v>
      </c>
      <c r="SN8" s="26">
        <f>IF($CA8="P",BL8,(BL8+AP8)/2)</f>
        <v>3.0999999999999996</v>
      </c>
      <c r="SO8" s="26">
        <f>IF($CA8="P",BM8,(BM8+AQ8)/2)</f>
        <v>0.1</v>
      </c>
      <c r="SP8" s="26">
        <f>IF($CA8="P",BN8,(BN8+AR8)/2)</f>
        <v>0.35</v>
      </c>
      <c r="SQ8" s="26">
        <f>IF($CA8="P",BO8,(BO8+AS8)/2)</f>
        <v>17.149999999999999</v>
      </c>
      <c r="SR8" s="26">
        <f>IF($CA8="P",BP8,(BP8+AT8)/2)</f>
        <v>4.4000000000000004</v>
      </c>
      <c r="SS8" s="26">
        <f>IF($CA8="P",BQ8,(BQ8+AU8)/2)</f>
        <v>0</v>
      </c>
      <c r="ST8" s="26">
        <f>IF($CA8="P",BR8,(BR8+AV8)/2)</f>
        <v>0.7</v>
      </c>
      <c r="SU8" s="26">
        <f>IF($CA8="P",BS8,(BS8+AW8)/2)</f>
        <v>16.649999999999999</v>
      </c>
      <c r="SV8" s="26">
        <f>IF($CA8="P",BT8,(BT8+AX8)/2)</f>
        <v>3.2</v>
      </c>
      <c r="SW8" s="26">
        <f>IF($CA8="P",BU8,(BU8+AY8)/2)</f>
        <v>0</v>
      </c>
      <c r="SX8" s="26">
        <f>IF($CA8="P",BV8,(BV8+AZ8)/2)</f>
        <v>0.35</v>
      </c>
      <c r="SY8" s="26">
        <f>IF($CA8="P",BW8,(BW8+BA8)/2)</f>
        <v>17.25</v>
      </c>
      <c r="SZ8" s="26">
        <f>IF($CA8="P",BX8,(BX8+BB8)/2)</f>
        <v>3.95</v>
      </c>
      <c r="TA8" s="26">
        <f>IF($CA8="P",BY8,(BY8+BC8)/2)</f>
        <v>0.1</v>
      </c>
      <c r="TB8" s="26">
        <f>IF($CA8="P",BZ8,(BZ8+BD8)/2)</f>
        <v>0.7</v>
      </c>
      <c r="TC8" s="28" t="s">
        <v>53</v>
      </c>
      <c r="TD8" s="11">
        <f>IF(SUM(SN8,SR8)&gt;0,SUM(SN8,SR8),"")</f>
        <v>7.5</v>
      </c>
      <c r="TE8" s="11">
        <f>IF(SUM(SM8:SN8,SP8:SR8,ST8)-SO8-SS8&gt;0,SUM(SM8:SN8,SP8:SR8,ST8)-SO8-SS8,"")</f>
        <v>41.5</v>
      </c>
      <c r="TF8" s="11">
        <f>IF(SUM(SV8,SZ8)&gt;0,SUM(SV8,SZ8),"")</f>
        <v>7.15</v>
      </c>
      <c r="TG8" s="11">
        <f>IF(SUM(SU8:SV8,SX8:SZ8,TB8)-SUM(SW8,TA8)&gt;0,SUM(SU8:SV8,SX8:SZ8,TB8)-SUM(SW8,TA8),"")</f>
        <v>42.000000000000007</v>
      </c>
      <c r="TH8" s="11">
        <f>IF(SUM(TE8,TG8)&gt;0,SUM(TE8,TG8),"")</f>
        <v>83.5</v>
      </c>
    </row>
    <row r="9" spans="1:528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171</v>
      </c>
      <c r="C9" s="4" t="s">
        <v>5</v>
      </c>
      <c r="D9" s="4">
        <v>2002</v>
      </c>
      <c r="E9" s="9">
        <f>SUM(J9:P9)+SUM(J9:M9)*0.0000001+SUM(J9)*0.0000000000001</f>
        <v>125.75000848500424</v>
      </c>
      <c r="F9" s="3" t="str">
        <f>IF(OR(AND(AJ9&gt;=AN$21,AK9&gt;=AN$25,AJ9&lt;&gt;"",AI9=""),AND(AL9&gt;=AN$21,AM9&gt;=AN$25,AL9&lt;&gt;"",AI9=""),AND(BF9&gt;=BJ$21,BG9&gt;=BJ$25,BF9&lt;&gt;"",BE9=""),AND(BH9&gt;=BJ$21,BI9&gt;=BJ$25,BH9&lt;&gt;"",BE9=""),AND(CB9&gt;=CF$21,CC9&gt;=CF$25,CB9&lt;&gt;"",CA9=""),AND(CD9&gt;=CF$21,CE9&gt;=CF$25,CD9&lt;&gt;""),AND(DC9&gt;=DJ$21,DD9&gt;=DJ$25,DC9&lt;&gt;""),AND(DH9&gt;=DJ$21,DI9&gt;=DJ$25,DH9&lt;&gt;""),AND(EE9&gt;=EL$21,EF9&gt;=EL$25,EE9&lt;&gt;""),AND(EJ9&gt;=EL$21,EK9&gt;=EL$25,EJ9&lt;&gt;""),AND(FG9&gt;=FN$21,FH9&gt;=FN$25,FG9&lt;&gt;""),AND(FL9&gt;=FN$21,FM9&gt;=FN$25,FL9&lt;&gt;""),AND(GI9&gt;=GP$21,GJ9&gt;=GP$25,GI9&lt;&gt;""),AND(GN9&gt;=GP$21,GO9&gt;=GP$25,GN9&lt;&gt;""),AND(HK9&gt;=HR$21,HL9&gt;=HR$25,HK9&lt;&gt;""),AND(HP9&gt;=HR$21,HQ9&gt;=HR$25,HP9&lt;&gt;""),AND(IM9&gt;=IT$21,IN9&gt;=IT$25,IM9&lt;&gt;""),AND(IR9&gt;=IT$21,IS9&gt;=IT$25,IR9&lt;&gt;""),AND(JO9&gt;=JV$21,JP9&gt;=JV$25,JO9&lt;&gt;""),AND(JT9&gt;=JV$21,JU9&gt;=JV$25,JT9&lt;&gt;""),AND(KQ9&gt;=KX$21,KR9&gt;=KX$25,KQ9&lt;&gt;""),AND(KV9&gt;=KX$21,KW9&gt;=KX$25,KV9&lt;&gt;""),AND(LS9&gt;=LZ$21,LT9&gt;=LZ$25,LS9&lt;&gt;""),AND(LX9&gt;=LZ$21,LY9&gt;=LZ$25,LX9&lt;&gt;""),AND(MU9&gt;=NB$21,MV9&gt;=NB$25,MU9&lt;&gt;""),AND(MZ9&gt;=NB$21,NA9&gt;=NB$25,MZ9&lt;&gt;""),AND(NW9&gt;=OD$21,NX9&gt;=OD$25,NW9&lt;&gt;""),AND(OB9&gt;=OD$21,OC9&gt;=OD$25,OB9&lt;&gt;""),AND(OY9&gt;=PF$21,OZ9&gt;=PF$25,OY9&lt;&gt;""),AND(PD9&gt;=PF$21,PE9&gt;=PF$25,PD9&lt;&gt;""),AND(QA9&gt;=QH$21,QB9&gt;=QH$25,QA9&lt;&gt;""),AND(QF9&gt;=QH$21,QG9&gt;=QH$25,QF9&lt;&gt;""),AND(RC9&gt;=RJ$21,RD9&gt;=RJ$25,RC9&lt;&gt;""),AND(RH9&gt;=RJ$21,RI9&gt;=RJ$25,RH9&lt;&gt;""),AND(SE9&gt;=SL$21,SF9&gt;=SL$25,SE9&lt;&gt;""),AND(SJ9&gt;=SL$21,SK9&gt;=SL$25,SJ9&lt;&gt;"")),"P","")</f>
        <v>P</v>
      </c>
      <c r="G9" s="3" t="str">
        <f>IF(OR(AND(AK9&gt;=AN$25,AK9&lt;&gt;"",AI9=""),AND(AM9&gt;=AN$25,AM9&lt;&gt;"",AI9=""),AND(BG9&gt;=BJ$25,BG9&lt;&gt;"",BE9=""),AND(BI9&gt;=BJ$25,BI9&lt;&gt;"",BE9=""),AND(CC9&gt;=CF$25,CC9&lt;&gt;"",CA9=""),AND(CE9&gt;=CF$25,CE9&lt;&gt;"",CA9=""),AND(DD9&gt;=DJ$25,DD9&lt;&gt;""),AND(DI9&gt;=DJ$25,DI9&lt;&gt;""),AND(EF9&gt;=EL$25,EF9&lt;&gt;""),AND(EK9&gt;=EL$25,EK9&lt;&gt;""),AND(FH9&gt;=FN$25,FH9&lt;&gt;""),AND(FM9&gt;=FN$25,FM9&lt;&gt;""),AND(GJ9&gt;=GP$25,GJ9&lt;&gt;""),AND(GO9&gt;=GP$25,GO9&lt;&gt;""),AND(HL9&gt;=HR$25,HL9&lt;&gt;""),AND(HQ9&gt;=HR$25,HQ9&lt;&gt;""),AND(IN9&gt;=IT$25,IN9&lt;&gt;""),AND(IS9&gt;=IT$25,IS9&lt;&gt;""),AND(JP9&gt;=JV$25,JP9&lt;&gt;""),AND(JU9&gt;=JV$25,JU9&lt;&gt;""),AND(KR9&gt;=KX$25,KR9&lt;&gt;""),AND(KW9&gt;=KX$25,KW9&lt;&gt;""),AND(LT9&gt;=LZ$25,LT9&lt;&gt;""),AND(LY9&gt;=LZ$25,LY9&lt;&gt;""),AND(MV9&gt;=NB$25,MV9&lt;&gt;""),AND(NA9&gt;=NB$25,NA9&lt;&gt;""),AND(NX9&gt;=OD$25,NX9&lt;&gt;""),AND(OC9&gt;=OD$25,OC9&lt;&gt;""),AND(OZ9&gt;=PF$25,OZ9&lt;&gt;""),AND(PE9&gt;=PF$25,PE9&lt;&gt;""),AND(QB9&gt;=QH$25,QB9&lt;&gt;""),AND(QG9&gt;=QH$25,QG9&lt;&gt;""),AND(RD9&gt;=RJ$25,RD9&lt;&gt;""),AND(RI9&gt;=RJ$25,RI9&lt;&gt;""),AND(SF9&gt;=SL$25,SF9&lt;&gt;""),AND(SK9&gt;=SL$25,SK9&lt;&gt;"")),"P","")</f>
        <v>P</v>
      </c>
      <c r="H9" s="36" t="str">
        <f>IF(AND(G9="P",F9=""),"No DD",IF(OR(AND(AJ9&gt;=AN$24,AK9&gt;=AN$28,AJ9&lt;&gt;"",AI9=""),AND(AL9&gt;=AN$24,AM9&gt;=AN$28,AL9&lt;&gt;"",AI9=""),AND(BF9&gt;=BJ$24,BG9&gt;=BJ$28,BF9&lt;&gt;"",BE9=""),AND(BH9&gt;=BJ$24,BI9&gt;=BJ$28,BH9&lt;&gt;"",BE9=""),AND(CB9&gt;=CF$24,CC9&gt;=CF$28,CB9&lt;&gt;"",CA9=""),AND(CD9&gt;=CF$24,CE9&gt;=CF$28,CD9&lt;&gt;""),AND(DC9&gt;=DJ$24,DD9&gt;=DJ$28,DC9&lt;&gt;""),AND(DH9&gt;=DJ$24,DI9&gt;=DJ$28,DH9&lt;&gt;""),AND(EE9&gt;=EL$24,EF9&gt;=EL$28,EE9&lt;&gt;""),AND(EJ9&gt;=EL$24,EK9&gt;=EL$28,EJ9&lt;&gt;""),AND(FG9&gt;=FN$24,FH9&gt;=FN$28,FG9&lt;&gt;""),AND(FL9&gt;=FN$24,FM9&gt;=FN$28,FL9&lt;&gt;""),AND(GI9&gt;=GP$24,GJ9&gt;=GP$28,GI9&lt;&gt;""),AND(GN9&gt;=GP$24,GO9&gt;=GP$28,GN9&lt;&gt;""),AND(HK9&gt;=HR$24,HL9&gt;=HR$28,HK9&lt;&gt;""),AND(HP9&gt;=HR$24,HQ9&gt;=HR$28,HP9&lt;&gt;""),AND(IM9&gt;=IT$24,IN9&gt;=IT$28,IM9&lt;&gt;""),AND(IR9&gt;=IT$24,IS9&gt;=IT$28,IR9&lt;&gt;""),AND(JO9&gt;=JV$24,JP9&gt;=JV$28,JO9&lt;&gt;""),AND(JT9&gt;=JV$24,JU9&gt;=JV$28,JT9&lt;&gt;""),AND(KQ9&gt;=KX$24,KR9&gt;=KX$28,KQ9&lt;&gt;""),AND(KV9&gt;=KX$24,KW9&gt;=KX$28,KV9&lt;&gt;""),AND(LS9&gt;=LZ$24,LT9&gt;=LZ$28,LS9&lt;&gt;""),AND(LX9&gt;=LZ$24,LY9&gt;=LZ$28,LX9&lt;&gt;""),AND(MU9&gt;=NB$24,MV9&gt;=NB$28,MU9&lt;&gt;""),AND(MZ9&gt;=NB$24,NA9&gt;=NB$28,MZ9&lt;&gt;""),AND(NW9&gt;=OD$24,NX9&gt;=OD$28,NW9&lt;&gt;""),AND(OB9&gt;=OD$24,OC9&gt;=OD$28,OB9&lt;&gt;""),AND(OY9&gt;=PF$24,OZ9&gt;=PF$28,OY9&lt;&gt;""),AND(PD9&gt;=PF$24,PE9&gt;=PF$28,PD9&lt;&gt;""),AND(QA9&gt;=QH$24,QB9&gt;=QH$28,QA9&lt;&gt;""),AND(QF9&gt;=QH$24,QG9&gt;=QH$28,QF9&lt;&gt;""),AND(RC9&gt;=RJ$24,RD9&gt;=RJ$28,RC9&lt;&gt;""),AND(RH9&gt;=RJ$24,RI9&gt;=RJ$28,RH9&lt;&gt;""),AND(SE9&gt;=SL$24,SF9&gt;=SL$28,SE9&lt;&gt;""),AND(SJ9&gt;=SL$24,SK9&gt;=SL$28,SJ9&lt;&gt;"")),"Merit",IF(OR(AND(AJ9&gt;=AN$23,AK9&gt;=AN$27,AJ9&lt;&gt;"",AI9=""),AND(AL9&gt;=AN$23,AM9&gt;=AN$27,AL9&lt;&gt;"",AI9=""),AND(BF9&gt;=BJ$23,BG9&gt;=BJ$27,BF9&lt;&gt;"",BE9=""),AND(BH9&gt;=BJ$23,BI9&gt;=BJ$27,BH9&lt;&gt;"",BE9=""),AND(CB9&gt;=CF$23,CC9&gt;=CF$27,CB9&lt;&gt;"",CA9=""),AND(CD9&gt;=CF$23,CE9&gt;=CF$27,CD9&lt;&gt;""),AND(DC9&gt;=DJ$23,DD9&gt;=DJ$27,DC9&lt;&gt;""),AND(DH9&gt;=DJ$23,DI9&gt;=DJ$27,DH9&lt;&gt;""),AND(EE9&gt;=EL$23,EF9&gt;=EL$27,EE9&lt;&gt;""),AND(EJ9&gt;=EL$23,EK9&gt;=EL$27,EJ9&lt;&gt;""),AND(FG9&gt;=FN$23,FH9&gt;=FN$27,FG9&lt;&gt;""),AND(FL9&gt;=FN$23,FM9&gt;=FN$27,FL9&lt;&gt;""),AND(GI9&gt;=GP$23,GJ9&gt;=GP$27,GI9&lt;&gt;""),AND(GN9&gt;=GP$23,GO9&gt;=GP$27,GN9&lt;&gt;""),AND(HK9&gt;=HR$23,HL9&gt;=HR$27,HK9&lt;&gt;""),AND(HP9&gt;=HR$23,HQ9&gt;=HR$27,HP9&lt;&gt;""),AND(IM9&gt;=IT$23,IN9&gt;=IT$27,IM9&lt;&gt;""),AND(IR9&gt;=IT$23,IS9&gt;=IT$27,IR9&lt;&gt;""),AND(JO9&gt;=JV$23,JP9&gt;=JV$27,JO9&lt;&gt;""),AND(JT9&gt;=JV$23,JU9&gt;=JV$27,JT9&lt;&gt;""),AND(KQ9&gt;=KX$23,KR9&gt;=KX$27,KQ9&lt;&gt;""),AND(KV9&gt;=KX$23,KW9&gt;=KX$27,KV9&lt;&gt;""),AND(LS9&gt;=LZ$23,LT9&gt;=LZ$27,LS9&lt;&gt;""),AND(LX9&gt;=LZ$23,LY9&gt;=LZ$27,LX9&lt;&gt;""),AND(MU9&gt;=NB$23,MV9&gt;=NB$27,MU9&lt;&gt;""),AND(MZ9&gt;=NB$23,NA9&gt;=NB$27,MZ9&lt;&gt;""),AND(NW9&gt;=OD$23,NX9&gt;=OD$27,NW9&lt;&gt;""),AND(OB9&gt;=OD$23,OC9&gt;=OD$27,OB9&lt;&gt;""),AND(OY9&gt;=PF$23,OZ9&gt;=PF$27,OY9&lt;&gt;""),AND(PD9&gt;=PF$23,PE9&gt;=PF$27,PD9&lt;&gt;""),AND(QA9&gt;=QH$23,QB9&gt;=QH$27,QA9&lt;&gt;""),AND(QF9&gt;=QH$23,QG9&gt;=QH$27,QF9&lt;&gt;""),AND(RC9&gt;=RJ$23,RD9&gt;=RJ$27,RC9&lt;&gt;""),AND(RH9&gt;=RJ$23,RI9&gt;=RJ$27,RH9&lt;&gt;""),AND(SE9&gt;=SL$23,SF9&gt;=SL$27,SE9&lt;&gt;""),AND(SJ9&gt;=SL$23,SK9&gt;=SL$27,SJ9&lt;&gt;"")),"Excellence",IF(I9="P","Worlds Team",IF(F9="P","National Team","")))))</f>
        <v>National Team</v>
      </c>
      <c r="I9" s="3" t="str">
        <f>IF(OR(AND(AJ9&gt;=AN$22,AK9&gt;=AN$26,AJ9&lt;&gt;"",AI9=""),AND(AL9&gt;=AN$22,AM9&gt;=AN$26,AL9&lt;&gt;"",AI9=""),AND(BF9&gt;=BJ$22,BG9&gt;=BJ$26,BF9&lt;&gt;"",BE9=""),AND(BH9&gt;=BJ$22,BI9&gt;=BJ$26,BH9&lt;&gt;"",BE9=""),AND(CB9&gt;=CF$22,CC9&gt;=CF$26,CB9&lt;&gt;"",CA9=""),AND(CD9&gt;=CF$22,CE9&gt;=CF$26,CD9&lt;&gt;""),AND(DC9&gt;=DJ$22,DD9&gt;=DJ$26,DC9&lt;&gt;""),AND(DH9&gt;=DJ$22,DI9&gt;=DJ$26,DH9&lt;&gt;""),AND(EE9&gt;=EL$22,EF9&gt;=EL$26,EE9&lt;&gt;""),AND(EJ9&gt;=EL$22,EK9&gt;=EL$26,EJ9&lt;&gt;""),AND(FG9&gt;=FN$22,FH9&gt;=FN$26,FG9&lt;&gt;""),AND(FL9&gt;=FN$22,FM9&gt;=FN$26,FL9&lt;&gt;""),AND(GI9&gt;=GP$22,GJ9&gt;=GP$26,GI9&lt;&gt;""),AND(GN9&gt;=GP$22,GO9&gt;=GP$26,GN9&lt;&gt;""),AND(HK9&gt;=HR$22,HL9&gt;=HR$26,HK9&lt;&gt;""),AND(HP9&gt;=HR$22,HQ9&gt;=HR$26,HP9&lt;&gt;""),AND(IM9&gt;=IT$22,IN9&gt;=IT$26,IM9&lt;&gt;""),AND(IR9&gt;=IT$22,IS9&gt;=IT$26,IR9&lt;&gt;""),AND(JO9&gt;=JV$22,JP9&gt;=JV$26,JO9&lt;&gt;""),AND(JT9&gt;=JV$22,JU9&gt;=JV$26,JT9&lt;&gt;""),AND(KQ9&gt;=KX$22,KR9&gt;=KX$26,KQ9&lt;&gt;""),AND(KV9&gt;=KX$22,KW9&gt;=KX$26,KV9&lt;&gt;""),AND(LS9&gt;=LZ$22,LT9&gt;=LZ$26,LS9&lt;&gt;""),AND(LX9&gt;=LZ$22,LY9&gt;=LZ$26,LX9&lt;&gt;""),AND(MU9&gt;=NB$22,MV9&gt;=NB$26,MU9&lt;&gt;""),AND(MZ9&gt;=NB$22,NA9&gt;=NB$26,MZ9&lt;&gt;""),AND(NW9&gt;=OD$22,NX9&gt;=OD$26,NW9&lt;&gt;""),AND(OB9&gt;=OD$22,OC9&gt;=OD$26,OB9&lt;&gt;""),AND(OY9&gt;=PF$22,OZ9&gt;=PF$26,OY9&lt;&gt;""),AND(PD9&gt;=PF$22,PE9&gt;=PF$26,PD9&lt;&gt;""),AND(QA9&gt;=QH$22,QB9&gt;=QH$26,QA9&lt;&gt;""),AND(QF9&gt;=QH$22,QG9&gt;=QH$26,QF9&lt;&gt;""),AND(RC9&gt;=RJ$22,RD9&gt;=RJ$26,RC9&lt;&gt;""),AND(RH9&gt;=RJ$22,RI9&gt;=RJ$26,RH9&lt;&gt;""),AND(SE9&gt;=SL$22,SF9&gt;=SL$26,SE9&lt;&gt;""),AND(SJ9&gt;=SL$22,SK9&gt;=SL$26,SJ9&lt;&gt;"")),"P","")</f>
        <v/>
      </c>
      <c r="J9" s="8">
        <f>IF(COUNT(AK9,BG9,CC9)&gt;0,LARGE((AK9,BG9,CC9),1),0)</f>
        <v>42.449999999999996</v>
      </c>
      <c r="K9" s="8" t="str">
        <f>IF(J9=0,"",IF(J9=CC9,$BK$1,IF(J9=BG9,$AO$1,IF(J9=AK9,$S$1,""))))</f>
        <v>2025 Nationals</v>
      </c>
      <c r="L9" s="8">
        <f>IF(COUNT(AK9,BG9,CC9)&gt;1,LARGE((AK9,BG9,CC9),2),0)</f>
        <v>42.400000000000006</v>
      </c>
      <c r="M9" s="8" t="str">
        <f>IF(K9=0,"",IF(AND(L9=J9,L9=AK9,K9=BG9),$S$1,IF(AND(L9=J9,L9=AK9,L9=CC9),$S$1,IF(AND(L9=J9,L9=CC9,L9=BG9),$AO$1,IF(L9=CC9,$BK$1,IF(L9=BG9,$AO$1,IF(L9=AK9,$S$1,"")))))))</f>
        <v>2025 Elite Canada</v>
      </c>
      <c r="N9" s="8">
        <f>IF(MAX(AM9,BI9,CE9)&gt;0,MAX(AM9,BI9,CE9),0)</f>
        <v>39.800000000000004</v>
      </c>
      <c r="O9" s="8" t="str">
        <f>IF(N9=0,"",IF(N9=CE9,$BK$1,IF(N9=BI9,$AO$1,IF(N9=AM9,$S$1,""))))</f>
        <v>2025 Nationals</v>
      </c>
      <c r="P9" s="8">
        <f>IF(MAX(CG9:CH9)&gt;0,MAX(CG9:CH9),"")</f>
        <v>1.0999999999999943</v>
      </c>
      <c r="Q9" s="11" t="str">
        <f>IF(P9="","",IF(P9=CG9,"("&amp;CG$2&amp;")",IF(P9=CH9,"("&amp;CH$2&amp;")")))</f>
        <v>(Q1)</v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>2025 World Cup POR (July 6)</v>
      </c>
      <c r="S9" s="19">
        <v>15.8</v>
      </c>
      <c r="T9" s="19">
        <v>5.3</v>
      </c>
      <c r="U9" s="19">
        <v>0</v>
      </c>
      <c r="V9" s="19">
        <v>0</v>
      </c>
      <c r="W9" s="19">
        <v>15.8</v>
      </c>
      <c r="X9" s="19">
        <v>5.5</v>
      </c>
      <c r="Y9" s="19">
        <v>0</v>
      </c>
      <c r="Z9" s="19">
        <v>0</v>
      </c>
      <c r="AA9" s="19">
        <v>16.600000000000001</v>
      </c>
      <c r="AB9" s="19">
        <v>2.4</v>
      </c>
      <c r="AC9" s="19">
        <v>1</v>
      </c>
      <c r="AD9" s="19">
        <v>0</v>
      </c>
      <c r="AE9" s="19">
        <v>15.7</v>
      </c>
      <c r="AF9" s="19">
        <v>2.6</v>
      </c>
      <c r="AG9" s="19">
        <v>0</v>
      </c>
      <c r="AH9" s="19">
        <v>0</v>
      </c>
      <c r="AI9" s="27"/>
      <c r="AJ9" s="40">
        <f>IF(SUM(T9,X9)&gt;0,SUM(T9,X9),"")</f>
        <v>10.8</v>
      </c>
      <c r="AK9" s="40">
        <f>IF(SUM(S9:T9,V9:X9,Z9)-U9-Y9&gt;0,SUM(S9:T9,V9:X9,Z9)-U9-Y9,"")</f>
        <v>42.400000000000006</v>
      </c>
      <c r="AL9" s="40">
        <f>IF(SUM(AB9,AF9)&gt;0,SUM(AB9,AF9),"")</f>
        <v>5</v>
      </c>
      <c r="AM9" s="40">
        <f>IF(SUM(AA9:AB9,AD9:AF9,AH9)-SUM(AC9,AG9)&gt;0,SUM(AA9:AB9,AD9:AF9,AH9)-SUM(AC9,AG9),"")</f>
        <v>36.300000000000004</v>
      </c>
      <c r="AN9" s="40">
        <f>IF(SUM(AK9,AM9)&gt;0,SUM(AK9,AM9),"")</f>
        <v>78.700000000000017</v>
      </c>
      <c r="AO9" s="18">
        <v>16.55</v>
      </c>
      <c r="AP9" s="18">
        <v>4.45</v>
      </c>
      <c r="AQ9" s="18">
        <v>0.1</v>
      </c>
      <c r="AR9" s="18">
        <v>0</v>
      </c>
      <c r="AS9" s="18">
        <v>16.100000000000001</v>
      </c>
      <c r="AT9" s="18">
        <v>5.15</v>
      </c>
      <c r="AU9" s="18">
        <v>0</v>
      </c>
      <c r="AV9" s="18">
        <v>0.3</v>
      </c>
      <c r="AW9" s="18">
        <v>16.600000000000001</v>
      </c>
      <c r="AX9" s="18">
        <v>3.5999999999999996</v>
      </c>
      <c r="AY9" s="18">
        <v>0.5</v>
      </c>
      <c r="AZ9" s="18">
        <v>0.3</v>
      </c>
      <c r="BA9" s="18">
        <v>15.9</v>
      </c>
      <c r="BB9" s="18">
        <v>3.5999999999999996</v>
      </c>
      <c r="BC9" s="18">
        <v>0</v>
      </c>
      <c r="BD9" s="18">
        <v>0.3</v>
      </c>
      <c r="BE9" s="28" t="s">
        <v>53</v>
      </c>
      <c r="BF9" s="11">
        <f>IF(SUM(AP9,AT9)&gt;0,SUM(AP9,AT9),"")</f>
        <v>9.6000000000000014</v>
      </c>
      <c r="BG9" s="11">
        <f>IF(SUM(AO9:AP9,AR9:AT9,AV9)-AQ9-AU9&gt;0,SUM(AO9:AP9,AR9:AT9,AV9)-AQ9-AU9,"")</f>
        <v>42.449999999999996</v>
      </c>
      <c r="BH9" s="11">
        <f>IF(SUM(AX9,BB9)&gt;0,SUM(AX9,BB9),"")</f>
        <v>7.1999999999999993</v>
      </c>
      <c r="BI9" s="11">
        <f>IF(SUM(AW9:AX9,AZ9:BB9,BD9)-SUM(AY9,BC9)&gt;0,SUM(AW9:AX9,AZ9:BB9,BD9)-SUM(AY9,BC9),"")</f>
        <v>39.800000000000004</v>
      </c>
      <c r="BJ9" s="11">
        <f>IF(SUM(BG9,BI9)&gt;0,SUM(BG9,BI9),"")</f>
        <v>82.25</v>
      </c>
      <c r="BK9" s="19">
        <v>14.6</v>
      </c>
      <c r="BL9" s="19">
        <v>3.5</v>
      </c>
      <c r="BM9" s="19">
        <v>0.5</v>
      </c>
      <c r="BN9" s="19">
        <v>0.7</v>
      </c>
      <c r="BO9" s="19">
        <v>15.8</v>
      </c>
      <c r="BP9" s="19">
        <v>4.8</v>
      </c>
      <c r="BQ9" s="19">
        <v>0</v>
      </c>
      <c r="BR9" s="19">
        <v>0</v>
      </c>
      <c r="BS9" s="19">
        <v>15.1</v>
      </c>
      <c r="BT9" s="19">
        <v>3</v>
      </c>
      <c r="BU9" s="19">
        <v>0</v>
      </c>
      <c r="BV9" s="19">
        <v>0.7</v>
      </c>
      <c r="BW9" s="19">
        <v>13.8</v>
      </c>
      <c r="BX9" s="19">
        <v>3.1</v>
      </c>
      <c r="BY9" s="19">
        <v>2.5</v>
      </c>
      <c r="BZ9" s="19">
        <v>0</v>
      </c>
      <c r="CA9" s="27"/>
      <c r="CB9" s="40">
        <f>IF(SUM(BL9,BP9)&gt;0,SUM(BL9,BP9),"")</f>
        <v>8.3000000000000007</v>
      </c>
      <c r="CC9" s="40">
        <f>IF(SUM(BK9:BL9,BN9:BP9,BR9)-BM9-BQ9&gt;0,SUM(BK9:BL9,BN9:BP9,BR9)-BM9-BQ9,"")</f>
        <v>38.9</v>
      </c>
      <c r="CD9" s="40">
        <f>IF(SUM(BT9,BX9)&gt;0,SUM(BT9,BX9),"")</f>
        <v>6.1</v>
      </c>
      <c r="CE9" s="40">
        <f>IF(SUM(BS9:BT9,BV9:BX9,BZ9)-SUM(BU9,BY9)&gt;0,SUM(BS9:BT9,BV9:BX9,BZ9)-SUM(BU9,BY9),"")</f>
        <v>33.200000000000003</v>
      </c>
      <c r="CF9" s="40">
        <f>IF(SUM(CC9,CE9)&gt;0,SUM(CC9,CE9),"")</f>
        <v>72.099999999999994</v>
      </c>
      <c r="CG9" s="51">
        <f>IF(MAX(DD9,EF9,FH9,GJ9,HL9,IN9,JP9,KR9,LT9,MV9,NX9,OZ9,QB9,RD9,SF9)-IF(L9="",0,L9)&gt;0.001,MAX(DD9,EF9,FH9,GJ9,HL9,IN9,JP9,KR9,LT9,MV9,NX9,OZ9,QB9,RD9,SF9)-IF(L9="",0,L9),"")</f>
        <v>1.0999999999999943</v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>
        <v>16.2</v>
      </c>
      <c r="CJ9" s="17">
        <v>5.3</v>
      </c>
      <c r="CK9" s="17">
        <v>0</v>
      </c>
      <c r="CL9" s="17">
        <v>0</v>
      </c>
      <c r="CM9" s="17">
        <v>16.5</v>
      </c>
      <c r="CN9" s="17">
        <v>5.5</v>
      </c>
      <c r="CO9" s="17">
        <v>0</v>
      </c>
      <c r="CP9" s="17">
        <v>0</v>
      </c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>
        <f>IF(SUM(CJ9,CN9)&gt;0,SUM(CJ9,CN9),"")</f>
        <v>10.8</v>
      </c>
      <c r="DD9" s="40">
        <f>IF(SUM(CI9:CJ9,CL9:CN9,CP9)-CK9-CO9&gt;0,SUM(CI9:CJ9,CL9:CN9,CP9)-CK9-CO9,"")</f>
        <v>43.5</v>
      </c>
      <c r="DE9" s="40" t="str">
        <f>IF(SUM(CQ9:CR9,CT9)-CS9&gt;0,SUM(CQ9:CR9,CT9)-CS9,"")</f>
        <v/>
      </c>
      <c r="DF9" s="40">
        <f>IF(SUM(CJ9,CN9,CR9)&gt;0,SUM(CJ9,CN9,CR9),"")</f>
        <v>10.8</v>
      </c>
      <c r="DG9" s="40">
        <f>IF(SUM(DD9,DE9)&gt;0,SUM(DD9,DE9),"")</f>
        <v>43.5</v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>
        <f>IF(SUM(DD9,DE9,DI9)&gt;0,SUM(DD9,DE9,DI9),"")</f>
        <v>43.5</v>
      </c>
      <c r="DK9" s="18">
        <v>14.9</v>
      </c>
      <c r="DL9" s="18">
        <v>3.3</v>
      </c>
      <c r="DM9" s="18">
        <v>0.4</v>
      </c>
      <c r="DN9" s="18">
        <v>0</v>
      </c>
      <c r="DO9" s="18">
        <v>16</v>
      </c>
      <c r="DP9" s="18">
        <v>4.5999999999999996</v>
      </c>
      <c r="DQ9" s="18">
        <v>0.4</v>
      </c>
      <c r="DR9" s="18">
        <v>0</v>
      </c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>
        <f>IF(SUM(DL9,DP9)&gt;0,SUM(DL9,DP9),"")</f>
        <v>7.8999999999999995</v>
      </c>
      <c r="EF9" s="11">
        <f>IF(SUM(DK9:DL9,DN9:DP9,DR9)-DM9-DQ9&gt;0,SUM(DK9:DL9,DN9:DP9,DR9)-DM9-DQ9,"")</f>
        <v>38.000000000000007</v>
      </c>
      <c r="EG9" s="11" t="str">
        <f>IF(SUM(DS9:DT9,DV9)-DU9&gt;0,SUM(DS9:DT9,DV9)-DU9,"")</f>
        <v/>
      </c>
      <c r="EH9" s="11">
        <f>IF(SUM(DL9,DP9,DT9)&gt;0,SUM(DL9,DP9,DT9),"")</f>
        <v>7.8999999999999995</v>
      </c>
      <c r="EI9" s="11">
        <f>IF(SUM(EF9,EG9)&gt;0,SUM(EF9,EG9),"")</f>
        <v>38.000000000000007</v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>
        <f>IF(SUM(EF9,EG9,EK9)&gt;0,SUM(EF9,EG9,EK9),"")</f>
        <v>38.000000000000007</v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15.574999999999999</v>
      </c>
      <c r="SN9" s="26">
        <f>IF($CA9="P",BL9,(BL9+AP9)/2)</f>
        <v>3.9750000000000001</v>
      </c>
      <c r="SO9" s="26">
        <f>IF($CA9="P",BM9,(BM9+AQ9)/2)</f>
        <v>0.3</v>
      </c>
      <c r="SP9" s="26">
        <f>IF($CA9="P",BN9,(BN9+AR9)/2)</f>
        <v>0.35</v>
      </c>
      <c r="SQ9" s="26">
        <f>IF($CA9="P",BO9,(BO9+AS9)/2)</f>
        <v>15.950000000000001</v>
      </c>
      <c r="SR9" s="26">
        <f>IF($CA9="P",BP9,(BP9+AT9)/2)</f>
        <v>4.9749999999999996</v>
      </c>
      <c r="SS9" s="26">
        <f>IF($CA9="P",BQ9,(BQ9+AU9)/2)</f>
        <v>0</v>
      </c>
      <c r="ST9" s="26">
        <f>IF($CA9="P",BR9,(BR9+AV9)/2)</f>
        <v>0.15</v>
      </c>
      <c r="SU9" s="26">
        <f>IF($CA9="P",BS9,(BS9+AW9)/2)</f>
        <v>15.850000000000001</v>
      </c>
      <c r="SV9" s="26">
        <f>IF($CA9="P",BT9,(BT9+AX9)/2)</f>
        <v>3.3</v>
      </c>
      <c r="SW9" s="26">
        <f>IF($CA9="P",BU9,(BU9+AY9)/2)</f>
        <v>0.25</v>
      </c>
      <c r="SX9" s="26">
        <f>IF($CA9="P",BV9,(BV9+AZ9)/2)</f>
        <v>0.5</v>
      </c>
      <c r="SY9" s="26">
        <f>IF($CA9="P",BW9,(BW9+BA9)/2)</f>
        <v>14.850000000000001</v>
      </c>
      <c r="SZ9" s="26">
        <f>IF($CA9="P",BX9,(BX9+BB9)/2)</f>
        <v>3.3499999999999996</v>
      </c>
      <c r="TA9" s="26">
        <f>IF($CA9="P",BY9,(BY9+BC9)/2)</f>
        <v>1.25</v>
      </c>
      <c r="TB9" s="26">
        <f>IF($CA9="P",BZ9,(BZ9+BD9)/2)</f>
        <v>0.15</v>
      </c>
      <c r="TC9" s="28" t="s">
        <v>53</v>
      </c>
      <c r="TD9" s="11">
        <f>IF(SUM(SN9,SR9)&gt;0,SUM(SN9,SR9),"")</f>
        <v>8.9499999999999993</v>
      </c>
      <c r="TE9" s="11">
        <f>IF(SUM(SM9:SN9,SP9:SR9,ST9)-SO9-SS9&gt;0,SUM(SM9:SN9,SP9:SR9,ST9)-SO9-SS9,"")</f>
        <v>40.675000000000004</v>
      </c>
      <c r="TF9" s="11">
        <f>IF(SUM(SV9,SZ9)&gt;0,SUM(SV9,SZ9),"")</f>
        <v>6.6499999999999995</v>
      </c>
      <c r="TG9" s="11">
        <f>IF(SUM(SU9:SV9,SX9:SZ9,TB9)-SUM(SW9,TA9)&gt;0,SUM(SU9:SV9,SX9:SZ9,TB9)-SUM(SW9,TA9),"")</f>
        <v>36.5</v>
      </c>
      <c r="TH9" s="11">
        <f>IF(SUM(TE9,TG9)&gt;0,SUM(TE9,TG9),"")</f>
        <v>77.175000000000011</v>
      </c>
    </row>
    <row r="10" spans="1:528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199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J10&gt;=AN$21,AK10&gt;=AN$25,AJ10&lt;&gt;"",AI10=""),AND(AL10&gt;=AN$21,AM10&gt;=AN$25,AL10&lt;&gt;"",AI10=""),AND(BF10&gt;=BJ$21,BG10&gt;=BJ$25,BF10&lt;&gt;"",BE10=""),AND(BH10&gt;=BJ$21,BI10&gt;=BJ$25,BH10&lt;&gt;"",BE10=""),AND(CB10&gt;=CF$21,CC10&gt;=CF$25,CB10&lt;&gt;"",CA10=""),AND(CD10&gt;=CF$21,CE10&gt;=CF$25,CD10&lt;&gt;""),AND(DC10&gt;=DJ$21,DD10&gt;=DJ$25,DC10&lt;&gt;""),AND(DH10&gt;=DJ$21,DI10&gt;=DJ$25,DH10&lt;&gt;""),AND(EE10&gt;=EL$21,EF10&gt;=EL$25,EE10&lt;&gt;""),AND(EJ10&gt;=EL$21,EK10&gt;=EL$25,EJ10&lt;&gt;""),AND(FG10&gt;=FN$21,FH10&gt;=FN$25,FG10&lt;&gt;""),AND(FL10&gt;=FN$21,FM10&gt;=FN$25,FL10&lt;&gt;""),AND(GI10&gt;=GP$21,GJ10&gt;=GP$25,GI10&lt;&gt;""),AND(GN10&gt;=GP$21,GO10&gt;=GP$25,GN10&lt;&gt;""),AND(HK10&gt;=HR$21,HL10&gt;=HR$25,HK10&lt;&gt;""),AND(HP10&gt;=HR$21,HQ10&gt;=HR$25,HP10&lt;&gt;""),AND(IM10&gt;=IT$21,IN10&gt;=IT$25,IM10&lt;&gt;""),AND(IR10&gt;=IT$21,IS10&gt;=IT$25,IR10&lt;&gt;""),AND(JO10&gt;=JV$21,JP10&gt;=JV$25,JO10&lt;&gt;""),AND(JT10&gt;=JV$21,JU10&gt;=JV$25,JT10&lt;&gt;""),AND(KQ10&gt;=KX$21,KR10&gt;=KX$25,KQ10&lt;&gt;""),AND(KV10&gt;=KX$21,KW10&gt;=KX$25,KV10&lt;&gt;""),AND(LS10&gt;=LZ$21,LT10&gt;=LZ$25,LS10&lt;&gt;""),AND(LX10&gt;=LZ$21,LY10&gt;=LZ$25,LX10&lt;&gt;""),AND(MU10&gt;=NB$21,MV10&gt;=NB$25,MU10&lt;&gt;""),AND(MZ10&gt;=NB$21,NA10&gt;=NB$25,MZ10&lt;&gt;""),AND(NW10&gt;=OD$21,NX10&gt;=OD$25,NW10&lt;&gt;""),AND(OB10&gt;=OD$21,OC10&gt;=OD$25,OB10&lt;&gt;""),AND(OY10&gt;=PF$21,OZ10&gt;=PF$25,OY10&lt;&gt;""),AND(PD10&gt;=PF$21,PE10&gt;=PF$25,PD10&lt;&gt;""),AND(QA10&gt;=QH$21,QB10&gt;=QH$25,QA10&lt;&gt;""),AND(QF10&gt;=QH$21,QG10&gt;=QH$25,QF10&lt;&gt;""),AND(RC10&gt;=RJ$21,RD10&gt;=RJ$25,RC10&lt;&gt;""),AND(RH10&gt;=RJ$21,RI10&gt;=RJ$25,RH10&lt;&gt;""),AND(SE10&gt;=SL$21,SF10&gt;=SL$25,SE10&lt;&gt;""),AND(SJ10&gt;=SL$21,SK10&gt;=SL$25,SJ10&lt;&gt;"")),"P","")</f>
        <v>P</v>
      </c>
      <c r="G10" s="3" t="str">
        <f>IF(OR(AND(AK10&gt;=AN$25,AK10&lt;&gt;"",AI10=""),AND(AM10&gt;=AN$25,AM10&lt;&gt;"",AI10=""),AND(BG10&gt;=BJ$25,BG10&lt;&gt;"",BE10=""),AND(BI10&gt;=BJ$25,BI10&lt;&gt;"",BE10=""),AND(CC10&gt;=CF$25,CC10&lt;&gt;"",CA10=""),AND(CE10&gt;=CF$25,CE10&lt;&gt;"",CA10=""),AND(DD10&gt;=DJ$25,DD10&lt;&gt;""),AND(DI10&gt;=DJ$25,DI10&lt;&gt;""),AND(EF10&gt;=EL$25,EF10&lt;&gt;""),AND(EK10&gt;=EL$25,EK10&lt;&gt;""),AND(FH10&gt;=FN$25,FH10&lt;&gt;""),AND(FM10&gt;=FN$25,FM10&lt;&gt;""),AND(GJ10&gt;=GP$25,GJ10&lt;&gt;""),AND(GO10&gt;=GP$25,GO10&lt;&gt;""),AND(HL10&gt;=HR$25,HL10&lt;&gt;""),AND(HQ10&gt;=HR$25,HQ10&lt;&gt;""),AND(IN10&gt;=IT$25,IN10&lt;&gt;""),AND(IS10&gt;=IT$25,IS10&lt;&gt;""),AND(JP10&gt;=JV$25,JP10&lt;&gt;""),AND(JU10&gt;=JV$25,JU10&lt;&gt;""),AND(KR10&gt;=KX$25,KR10&lt;&gt;""),AND(KW10&gt;=KX$25,KW10&lt;&gt;""),AND(LT10&gt;=LZ$25,LT10&lt;&gt;""),AND(LY10&gt;=LZ$25,LY10&lt;&gt;""),AND(MV10&gt;=NB$25,MV10&lt;&gt;""),AND(NA10&gt;=NB$25,NA10&lt;&gt;""),AND(NX10&gt;=OD$25,NX10&lt;&gt;""),AND(OC10&gt;=OD$25,OC10&lt;&gt;""),AND(OZ10&gt;=PF$25,OZ10&lt;&gt;""),AND(PE10&gt;=PF$25,PE10&lt;&gt;""),AND(QB10&gt;=QH$25,QB10&lt;&gt;""),AND(QG10&gt;=QH$25,QG10&lt;&gt;""),AND(RD10&gt;=RJ$25,RD10&lt;&gt;""),AND(RI10&gt;=RJ$25,RI10&lt;&gt;""),AND(SF10&gt;=SL$25,SF10&lt;&gt;""),AND(SK10&gt;=SL$25,SK10&lt;&gt;"")),"P","")</f>
        <v>P</v>
      </c>
      <c r="H10" s="36" t="str">
        <f>IF(AND(G10="P",F10=""),"No DD",IF(OR(AND(AJ10&gt;=AN$24,AK10&gt;=AN$28,AJ10&lt;&gt;"",AI10=""),AND(AL10&gt;=AN$24,AM10&gt;=AN$28,AL10&lt;&gt;"",AI10=""),AND(BF10&gt;=BJ$24,BG10&gt;=BJ$28,BF10&lt;&gt;"",BE10=""),AND(BH10&gt;=BJ$24,BI10&gt;=BJ$28,BH10&lt;&gt;"",BE10=""),AND(CB10&gt;=CF$24,CC10&gt;=CF$28,CB10&lt;&gt;"",CA10=""),AND(CD10&gt;=CF$24,CE10&gt;=CF$28,CD10&lt;&gt;""),AND(DC10&gt;=DJ$24,DD10&gt;=DJ$28,DC10&lt;&gt;""),AND(DH10&gt;=DJ$24,DI10&gt;=DJ$28,DH10&lt;&gt;""),AND(EE10&gt;=EL$24,EF10&gt;=EL$28,EE10&lt;&gt;""),AND(EJ10&gt;=EL$24,EK10&gt;=EL$28,EJ10&lt;&gt;""),AND(FG10&gt;=FN$24,FH10&gt;=FN$28,FG10&lt;&gt;""),AND(FL10&gt;=FN$24,FM10&gt;=FN$28,FL10&lt;&gt;""),AND(GI10&gt;=GP$24,GJ10&gt;=GP$28,GI10&lt;&gt;""),AND(GN10&gt;=GP$24,GO10&gt;=GP$28,GN10&lt;&gt;""),AND(HK10&gt;=HR$24,HL10&gt;=HR$28,HK10&lt;&gt;""),AND(HP10&gt;=HR$24,HQ10&gt;=HR$28,HP10&lt;&gt;""),AND(IM10&gt;=IT$24,IN10&gt;=IT$28,IM10&lt;&gt;""),AND(IR10&gt;=IT$24,IS10&gt;=IT$28,IR10&lt;&gt;""),AND(JO10&gt;=JV$24,JP10&gt;=JV$28,JO10&lt;&gt;""),AND(JT10&gt;=JV$24,JU10&gt;=JV$28,JT10&lt;&gt;""),AND(KQ10&gt;=KX$24,KR10&gt;=KX$28,KQ10&lt;&gt;""),AND(KV10&gt;=KX$24,KW10&gt;=KX$28,KV10&lt;&gt;""),AND(LS10&gt;=LZ$24,LT10&gt;=LZ$28,LS10&lt;&gt;""),AND(LX10&gt;=LZ$24,LY10&gt;=LZ$28,LX10&lt;&gt;""),AND(MU10&gt;=NB$24,MV10&gt;=NB$28,MU10&lt;&gt;""),AND(MZ10&gt;=NB$24,NA10&gt;=NB$28,MZ10&lt;&gt;""),AND(NW10&gt;=OD$24,NX10&gt;=OD$28,NW10&lt;&gt;""),AND(OB10&gt;=OD$24,OC10&gt;=OD$28,OB10&lt;&gt;""),AND(OY10&gt;=PF$24,OZ10&gt;=PF$28,OY10&lt;&gt;""),AND(PD10&gt;=PF$24,PE10&gt;=PF$28,PD10&lt;&gt;""),AND(QA10&gt;=QH$24,QB10&gt;=QH$28,QA10&lt;&gt;""),AND(QF10&gt;=QH$24,QG10&gt;=QH$28,QF10&lt;&gt;""),AND(RC10&gt;=RJ$24,RD10&gt;=RJ$28,RC10&lt;&gt;""),AND(RH10&gt;=RJ$24,RI10&gt;=RJ$28,RH10&lt;&gt;""),AND(SE10&gt;=SL$24,SF10&gt;=SL$28,SE10&lt;&gt;""),AND(SJ10&gt;=SL$24,SK10&gt;=SL$28,SJ10&lt;&gt;"")),"Merit",IF(OR(AND(AJ10&gt;=AN$23,AK10&gt;=AN$27,AJ10&lt;&gt;"",AI10=""),AND(AL10&gt;=AN$23,AM10&gt;=AN$27,AL10&lt;&gt;"",AI10=""),AND(BF10&gt;=BJ$23,BG10&gt;=BJ$27,BF10&lt;&gt;"",BE10=""),AND(BH10&gt;=BJ$23,BI10&gt;=BJ$27,BH10&lt;&gt;"",BE10=""),AND(CB10&gt;=CF$23,CC10&gt;=CF$27,CB10&lt;&gt;"",CA10=""),AND(CD10&gt;=CF$23,CE10&gt;=CF$27,CD10&lt;&gt;""),AND(DC10&gt;=DJ$23,DD10&gt;=DJ$27,DC10&lt;&gt;""),AND(DH10&gt;=DJ$23,DI10&gt;=DJ$27,DH10&lt;&gt;""),AND(EE10&gt;=EL$23,EF10&gt;=EL$27,EE10&lt;&gt;""),AND(EJ10&gt;=EL$23,EK10&gt;=EL$27,EJ10&lt;&gt;""),AND(FG10&gt;=FN$23,FH10&gt;=FN$27,FG10&lt;&gt;""),AND(FL10&gt;=FN$23,FM10&gt;=FN$27,FL10&lt;&gt;""),AND(GI10&gt;=GP$23,GJ10&gt;=GP$27,GI10&lt;&gt;""),AND(GN10&gt;=GP$23,GO10&gt;=GP$27,GN10&lt;&gt;""),AND(HK10&gt;=HR$23,HL10&gt;=HR$27,HK10&lt;&gt;""),AND(HP10&gt;=HR$23,HQ10&gt;=HR$27,HP10&lt;&gt;""),AND(IM10&gt;=IT$23,IN10&gt;=IT$27,IM10&lt;&gt;""),AND(IR10&gt;=IT$23,IS10&gt;=IT$27,IR10&lt;&gt;""),AND(JO10&gt;=JV$23,JP10&gt;=JV$27,JO10&lt;&gt;""),AND(JT10&gt;=JV$23,JU10&gt;=JV$27,JT10&lt;&gt;""),AND(KQ10&gt;=KX$23,KR10&gt;=KX$27,KQ10&lt;&gt;""),AND(KV10&gt;=KX$23,KW10&gt;=KX$27,KV10&lt;&gt;""),AND(LS10&gt;=LZ$23,LT10&gt;=LZ$27,LS10&lt;&gt;""),AND(LX10&gt;=LZ$23,LY10&gt;=LZ$27,LX10&lt;&gt;""),AND(MU10&gt;=NB$23,MV10&gt;=NB$27,MU10&lt;&gt;""),AND(MZ10&gt;=NB$23,NA10&gt;=NB$27,MZ10&lt;&gt;""),AND(NW10&gt;=OD$23,NX10&gt;=OD$27,NW10&lt;&gt;""),AND(OB10&gt;=OD$23,OC10&gt;=OD$27,OB10&lt;&gt;""),AND(OY10&gt;=PF$23,OZ10&gt;=PF$27,OY10&lt;&gt;""),AND(PD10&gt;=PF$23,PE10&gt;=PF$27,PD10&lt;&gt;""),AND(QA10&gt;=QH$23,QB10&gt;=QH$27,QA10&lt;&gt;""),AND(QF10&gt;=QH$23,QG10&gt;=QH$27,QF10&lt;&gt;""),AND(RC10&gt;=RJ$23,RD10&gt;=RJ$27,RC10&lt;&gt;""),AND(RH10&gt;=RJ$23,RI10&gt;=RJ$27,RH10&lt;&gt;""),AND(SE10&gt;=SL$23,SF10&gt;=SL$27,SE10&lt;&gt;""),AND(SJ10&gt;=SL$23,SK10&gt;=SL$27,SJ10&lt;&gt;"")),"Excellence",IF(I10="P","Worlds Team",IF(F10="P","National Team","")))))</f>
        <v>Worlds Team</v>
      </c>
      <c r="I10" s="3" t="str">
        <f>IF(OR(AND(AJ10&gt;=AN$22,AK10&gt;=AN$26,AJ10&lt;&gt;"",AI10=""),AND(AL10&gt;=AN$22,AM10&gt;=AN$26,AL10&lt;&gt;"",AI10=""),AND(BF10&gt;=BJ$22,BG10&gt;=BJ$26,BF10&lt;&gt;"",BE10=""),AND(BH10&gt;=BJ$22,BI10&gt;=BJ$26,BH10&lt;&gt;"",BE10=""),AND(CB10&gt;=CF$22,CC10&gt;=CF$26,CB10&lt;&gt;"",CA10=""),AND(CD10&gt;=CF$22,CE10&gt;=CF$26,CD10&lt;&gt;""),AND(DC10&gt;=DJ$22,DD10&gt;=DJ$26,DC10&lt;&gt;""),AND(DH10&gt;=DJ$22,DI10&gt;=DJ$26,DH10&lt;&gt;""),AND(EE10&gt;=EL$22,EF10&gt;=EL$26,EE10&lt;&gt;""),AND(EJ10&gt;=EL$22,EK10&gt;=EL$26,EJ10&lt;&gt;""),AND(FG10&gt;=FN$22,FH10&gt;=FN$26,FG10&lt;&gt;""),AND(FL10&gt;=FN$22,FM10&gt;=FN$26,FL10&lt;&gt;""),AND(GI10&gt;=GP$22,GJ10&gt;=GP$26,GI10&lt;&gt;""),AND(GN10&gt;=GP$22,GO10&gt;=GP$26,GN10&lt;&gt;""),AND(HK10&gt;=HR$22,HL10&gt;=HR$26,HK10&lt;&gt;""),AND(HP10&gt;=HR$22,HQ10&gt;=HR$26,HP10&lt;&gt;""),AND(IM10&gt;=IT$22,IN10&gt;=IT$26,IM10&lt;&gt;""),AND(IR10&gt;=IT$22,IS10&gt;=IT$26,IR10&lt;&gt;""),AND(JO10&gt;=JV$22,JP10&gt;=JV$26,JO10&lt;&gt;""),AND(JT10&gt;=JV$22,JU10&gt;=JV$26,JT10&lt;&gt;""),AND(KQ10&gt;=KX$22,KR10&gt;=KX$26,KQ10&lt;&gt;""),AND(KV10&gt;=KX$22,KW10&gt;=KX$26,KV10&lt;&gt;""),AND(LS10&gt;=LZ$22,LT10&gt;=LZ$26,LS10&lt;&gt;""),AND(LX10&gt;=LZ$22,LY10&gt;=LZ$26,LX10&lt;&gt;""),AND(MU10&gt;=NB$22,MV10&gt;=NB$26,MU10&lt;&gt;""),AND(MZ10&gt;=NB$22,NA10&gt;=NB$26,MZ10&lt;&gt;""),AND(NW10&gt;=OD$22,NX10&gt;=OD$26,NW10&lt;&gt;""),AND(OB10&gt;=OD$22,OC10&gt;=OD$26,OB10&lt;&gt;""),AND(OY10&gt;=PF$22,OZ10&gt;=PF$26,OY10&lt;&gt;""),AND(PD10&gt;=PF$22,PE10&gt;=PF$26,PD10&lt;&gt;""),AND(QA10&gt;=QH$22,QB10&gt;=QH$26,QA10&lt;&gt;""),AND(QF10&gt;=QH$22,QG10&gt;=QH$26,QF10&lt;&gt;""),AND(RC10&gt;=RJ$22,RD10&gt;=RJ$26,RC10&lt;&gt;""),AND(RH10&gt;=RJ$22,RI10&gt;=RJ$26,RH10&lt;&gt;""),AND(SE10&gt;=SL$22,SF10&gt;=SL$26,SE10&lt;&gt;""),AND(SJ10&gt;=SL$22,SK10&gt;=SL$26,SJ10&lt;&gt;"")),"P","")</f>
        <v>P</v>
      </c>
      <c r="J10" s="8">
        <f>IF(COUNT(AK10,BG10,CC10)&gt;0,LARGE((AK10,BG10,CC10),1),0)</f>
        <v>41</v>
      </c>
      <c r="K10" s="8" t="str">
        <f>IF(J10=0,"",IF(J10=CC10,$BK$1,IF(J10=BG10,$AO$1,IF(J10=AK10,$S$1,""))))</f>
        <v>2025 Nationals</v>
      </c>
      <c r="L10" s="8">
        <f>IF(COUNT(AK10,BG10,CC10)&gt;1,LARGE((AK10,BG10,CC10),2),0)</f>
        <v>38.5</v>
      </c>
      <c r="M10" s="8" t="str">
        <f>IF(K10=0,"",IF(AND(L10=J10,L10=AK10,K10=BG10),$S$1,IF(AND(L10=J10,L10=AK10,L10=CC10),$S$1,IF(AND(L10=J10,L10=CC10,L10=BG10),$AO$1,IF(L10=CC10,$BK$1,IF(L10=BG10,$AO$1,IF(L10=AK10,$S$1,"")))))))</f>
        <v>2025 Elite Canada</v>
      </c>
      <c r="N10" s="8">
        <f>IF(MAX(AM10,BI10,CE10)&gt;0,MAX(AM10,BI10,CE10),0)</f>
        <v>45.5</v>
      </c>
      <c r="O10" s="8" t="str">
        <f>IF(N10=0,"",IF(N10=CE10,$BK$1,IF(N10=BI10,$AO$1,IF(N10=AM10,$S$1,""))))</f>
        <v>2025 Elite Canada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16.5</v>
      </c>
      <c r="T10" s="19">
        <v>3.5</v>
      </c>
      <c r="U10" s="19">
        <v>0.1</v>
      </c>
      <c r="V10" s="19">
        <v>0</v>
      </c>
      <c r="W10" s="19">
        <v>14.3</v>
      </c>
      <c r="X10" s="19">
        <v>4</v>
      </c>
      <c r="Y10" s="19">
        <v>0.4</v>
      </c>
      <c r="Z10" s="19">
        <v>0.7</v>
      </c>
      <c r="AA10" s="19">
        <v>16.399999999999999</v>
      </c>
      <c r="AB10" s="19">
        <v>6.3</v>
      </c>
      <c r="AC10" s="19">
        <v>0</v>
      </c>
      <c r="AD10" s="19">
        <v>0.7</v>
      </c>
      <c r="AE10" s="19">
        <v>17.600000000000001</v>
      </c>
      <c r="AF10" s="19">
        <v>3.8</v>
      </c>
      <c r="AG10" s="19">
        <v>0</v>
      </c>
      <c r="AH10" s="19">
        <v>0.7</v>
      </c>
      <c r="AI10" s="27"/>
      <c r="AJ10" s="40">
        <f>IF(SUM(T10,X10)&gt;0,SUM(T10,X10),"")</f>
        <v>7.5</v>
      </c>
      <c r="AK10" s="40">
        <f>IF(SUM(S10:T10,V10:X10,Z10)-U10-Y10&gt;0,SUM(S10:T10,V10:X10,Z10)-U10-Y10,"")</f>
        <v>38.5</v>
      </c>
      <c r="AL10" s="40">
        <f>IF(SUM(AB10,AF10)&gt;0,SUM(AB10,AF10),"")</f>
        <v>10.1</v>
      </c>
      <c r="AM10" s="40">
        <f>IF(SUM(AA10:AB10,AD10:AF10,AH10)-SUM(AC10,AG10)&gt;0,SUM(AA10:AB10,AD10:AF10,AH10)-SUM(AC10,AG10),"")</f>
        <v>45.5</v>
      </c>
      <c r="AN10" s="40">
        <f>IF(SUM(AK10,AM10)&gt;0,SUM(AK10,AM10),"")</f>
        <v>84</v>
      </c>
      <c r="AO10" s="18">
        <v>15.5</v>
      </c>
      <c r="AP10" s="18">
        <v>3.4</v>
      </c>
      <c r="AQ10" s="18">
        <v>0.2</v>
      </c>
      <c r="AR10" s="18">
        <v>0.7</v>
      </c>
      <c r="AS10" s="18">
        <v>17.100000000000001</v>
      </c>
      <c r="AT10" s="18">
        <v>3.8</v>
      </c>
      <c r="AU10" s="18">
        <v>0</v>
      </c>
      <c r="AV10" s="18">
        <v>0.7</v>
      </c>
      <c r="AW10" s="18">
        <v>14.8</v>
      </c>
      <c r="AX10" s="18">
        <v>6.1</v>
      </c>
      <c r="AY10" s="18">
        <v>0</v>
      </c>
      <c r="AZ10" s="18">
        <v>0.7</v>
      </c>
      <c r="BA10" s="18">
        <v>16.100000000000001</v>
      </c>
      <c r="BB10" s="18">
        <v>1.2</v>
      </c>
      <c r="BC10" s="18">
        <v>0</v>
      </c>
      <c r="BD10" s="18">
        <v>0</v>
      </c>
      <c r="BE10" s="28"/>
      <c r="BF10" s="11">
        <f>IF(SUM(AP10,AT10)&gt;0,SUM(AP10,AT10),"")</f>
        <v>7.1999999999999993</v>
      </c>
      <c r="BG10" s="11">
        <f>IF(SUM(AO10:AP10,AR10:AT10,AV10)-AQ10-AU10&gt;0,SUM(AO10:AP10,AR10:AT10,AV10)-AQ10-AU10,"")</f>
        <v>41</v>
      </c>
      <c r="BH10" s="11">
        <f>IF(SUM(AX10,BB10)&gt;0,SUM(AX10,BB10),"")</f>
        <v>7.3</v>
      </c>
      <c r="BI10" s="11">
        <f>IF(SUM(AW10:AX10,AZ10:BB10,BD10)-SUM(AY10,BC10)&gt;0,SUM(AW10:AX10,AZ10:BB10,BD10)-SUM(AY10,BC10),"")</f>
        <v>38.900000000000006</v>
      </c>
      <c r="BJ10" s="11">
        <f>IF(SUM(BG10,BI10)&gt;0,SUM(BG10,BI10),"")</f>
        <v>79.900000000000006</v>
      </c>
      <c r="BK10" s="19">
        <v>16.600000000000001</v>
      </c>
      <c r="BL10" s="19">
        <v>3.4</v>
      </c>
      <c r="BM10" s="19">
        <v>0.2</v>
      </c>
      <c r="BN10" s="19">
        <v>0</v>
      </c>
      <c r="BO10" s="19">
        <v>14.5</v>
      </c>
      <c r="BP10" s="19">
        <v>2.9</v>
      </c>
      <c r="BQ10" s="19">
        <v>0</v>
      </c>
      <c r="BR10" s="19">
        <v>0.7</v>
      </c>
      <c r="BS10" s="19">
        <v>17.2</v>
      </c>
      <c r="BT10" s="19">
        <v>3.6</v>
      </c>
      <c r="BU10" s="19">
        <v>0.2</v>
      </c>
      <c r="BV10" s="19">
        <v>0.7</v>
      </c>
      <c r="BW10" s="19">
        <v>16.5</v>
      </c>
      <c r="BX10" s="19">
        <v>3.8</v>
      </c>
      <c r="BY10" s="19">
        <v>0.4</v>
      </c>
      <c r="BZ10" s="19">
        <v>0.7</v>
      </c>
      <c r="CA10" s="27"/>
      <c r="CB10" s="40">
        <f>IF(SUM(BL10,BP10)&gt;0,SUM(BL10,BP10),"")</f>
        <v>6.3</v>
      </c>
      <c r="CC10" s="40">
        <f>IF(SUM(BK10:BL10,BN10:BP10,BR10)-BM10-BQ10&gt;0,SUM(BK10:BL10,BN10:BP10,BR10)-BM10-BQ10,"")</f>
        <v>37.9</v>
      </c>
      <c r="CD10" s="40">
        <f>IF(SUM(BT10,BX10)&gt;0,SUM(BT10,BX10),"")</f>
        <v>7.4</v>
      </c>
      <c r="CE10" s="40">
        <f>IF(SUM(BS10:BT10,BV10:BX10,BZ10)-SUM(BU10,BY10)&gt;0,SUM(BS10:BT10,BV10:BX10,BZ10)-SUM(BU10,BY10),"")</f>
        <v>41.9</v>
      </c>
      <c r="CF10" s="40">
        <f>IF(SUM(CC10,CE10)&gt;0,SUM(CC10,CE10),"")</f>
        <v>79.8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16.05</v>
      </c>
      <c r="SN10" s="26">
        <f>IF($CA10="P",BL10,(BL10+AP10)/2)</f>
        <v>3.4</v>
      </c>
      <c r="SO10" s="26">
        <f>IF($CA10="P",BM10,(BM10+AQ10)/2)</f>
        <v>0.2</v>
      </c>
      <c r="SP10" s="26">
        <f>IF($CA10="P",BN10,(BN10+AR10)/2)</f>
        <v>0.35</v>
      </c>
      <c r="SQ10" s="26">
        <f>IF($CA10="P",BO10,(BO10+AS10)/2)</f>
        <v>15.8</v>
      </c>
      <c r="SR10" s="26">
        <f>IF($CA10="P",BP10,(BP10+AT10)/2)</f>
        <v>3.3499999999999996</v>
      </c>
      <c r="SS10" s="26">
        <f>IF($CA10="P",BQ10,(BQ10+AU10)/2)</f>
        <v>0</v>
      </c>
      <c r="ST10" s="26">
        <f>IF($CA10="P",BR10,(BR10+AV10)/2)</f>
        <v>0.7</v>
      </c>
      <c r="SU10" s="26">
        <f>IF($CA10="P",BS10,(BS10+AW10)/2)</f>
        <v>16</v>
      </c>
      <c r="SV10" s="26">
        <f>IF($CA10="P",BT10,(BT10+AX10)/2)</f>
        <v>4.8499999999999996</v>
      </c>
      <c r="SW10" s="26">
        <f>IF($CA10="P",BU10,(BU10+AY10)/2)</f>
        <v>0.1</v>
      </c>
      <c r="SX10" s="26">
        <f>IF($CA10="P",BV10,(BV10+AZ10)/2)</f>
        <v>0.7</v>
      </c>
      <c r="SY10" s="26">
        <f>IF($CA10="P",BW10,(BW10+BA10)/2)</f>
        <v>16.3</v>
      </c>
      <c r="SZ10" s="26">
        <f>IF($CA10="P",BX10,(BX10+BB10)/2)</f>
        <v>2.5</v>
      </c>
      <c r="TA10" s="26">
        <f>IF($CA10="P",BY10,(BY10+BC10)/2)</f>
        <v>0.2</v>
      </c>
      <c r="TB10" s="26">
        <f>IF($CA10="P",BZ10,(BZ10+BD10)/2)</f>
        <v>0.35</v>
      </c>
      <c r="TC10" s="28" t="s">
        <v>53</v>
      </c>
      <c r="TD10" s="11">
        <f>IF(SUM(SN10,SR10)&gt;0,SUM(SN10,SR10),"")</f>
        <v>6.75</v>
      </c>
      <c r="TE10" s="11">
        <f>IF(SUM(SM10:SN10,SP10:SR10,ST10)-SO10-SS10&gt;0,SUM(SM10:SN10,SP10:SR10,ST10)-SO10-SS10,"")</f>
        <v>39.450000000000003</v>
      </c>
      <c r="TF10" s="11">
        <f>IF(SUM(SV10,SZ10)&gt;0,SUM(SV10,SZ10),"")</f>
        <v>7.35</v>
      </c>
      <c r="TG10" s="11">
        <f>IF(SUM(SU10:SV10,SX10:SZ10,TB10)-SUM(SW10,TA10)&gt;0,SUM(SU10:SV10,SX10:SZ10,TB10)-SUM(SW10,TA10),"")</f>
        <v>40.400000000000006</v>
      </c>
      <c r="TH10" s="11">
        <f>IF(SUM(TE10,TG10)&gt;0,SUM(TE10,TG10),"")</f>
        <v>79.850000000000009</v>
      </c>
    </row>
    <row r="11" spans="1:528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186</v>
      </c>
      <c r="C11" s="4" t="s">
        <v>5</v>
      </c>
      <c r="D11" s="4">
        <v>2004</v>
      </c>
      <c r="E11" s="9">
        <f>SUM(J11:P11)+SUM(J11:M11)*0.0000001+SUM(J11)*0.0000000000001</f>
        <v>124.90000828000433</v>
      </c>
      <c r="F11" s="3" t="str">
        <f>IF(OR(AND(AJ11&gt;=AN$21,AK11&gt;=AN$25,AJ11&lt;&gt;"",AI11=""),AND(AL11&gt;=AN$21,AM11&gt;=AN$25,AL11&lt;&gt;"",AI11=""),AND(BF11&gt;=BJ$21,BG11&gt;=BJ$25,BF11&lt;&gt;"",BE11=""),AND(BH11&gt;=BJ$21,BI11&gt;=BJ$25,BH11&lt;&gt;"",BE11=""),AND(CB11&gt;=CF$21,CC11&gt;=CF$25,CB11&lt;&gt;"",CA11=""),AND(CD11&gt;=CF$21,CE11&gt;=CF$25,CD11&lt;&gt;""),AND(DC11&gt;=DJ$21,DD11&gt;=DJ$25,DC11&lt;&gt;""),AND(DH11&gt;=DJ$21,DI11&gt;=DJ$25,DH11&lt;&gt;""),AND(EE11&gt;=EL$21,EF11&gt;=EL$25,EE11&lt;&gt;""),AND(EJ11&gt;=EL$21,EK11&gt;=EL$25,EJ11&lt;&gt;""),AND(FG11&gt;=FN$21,FH11&gt;=FN$25,FG11&lt;&gt;""),AND(FL11&gt;=FN$21,FM11&gt;=FN$25,FL11&lt;&gt;""),AND(GI11&gt;=GP$21,GJ11&gt;=GP$25,GI11&lt;&gt;""),AND(GN11&gt;=GP$21,GO11&gt;=GP$25,GN11&lt;&gt;""),AND(HK11&gt;=HR$21,HL11&gt;=HR$25,HK11&lt;&gt;""),AND(HP11&gt;=HR$21,HQ11&gt;=HR$25,HP11&lt;&gt;""),AND(IM11&gt;=IT$21,IN11&gt;=IT$25,IM11&lt;&gt;""),AND(IR11&gt;=IT$21,IS11&gt;=IT$25,IR11&lt;&gt;""),AND(JO11&gt;=JV$21,JP11&gt;=JV$25,JO11&lt;&gt;""),AND(JT11&gt;=JV$21,JU11&gt;=JV$25,JT11&lt;&gt;""),AND(KQ11&gt;=KX$21,KR11&gt;=KX$25,KQ11&lt;&gt;""),AND(KV11&gt;=KX$21,KW11&gt;=KX$25,KV11&lt;&gt;""),AND(LS11&gt;=LZ$21,LT11&gt;=LZ$25,LS11&lt;&gt;""),AND(LX11&gt;=LZ$21,LY11&gt;=LZ$25,LX11&lt;&gt;""),AND(MU11&gt;=NB$21,MV11&gt;=NB$25,MU11&lt;&gt;""),AND(MZ11&gt;=NB$21,NA11&gt;=NB$25,MZ11&lt;&gt;""),AND(NW11&gt;=OD$21,NX11&gt;=OD$25,NW11&lt;&gt;""),AND(OB11&gt;=OD$21,OC11&gt;=OD$25,OB11&lt;&gt;""),AND(OY11&gt;=PF$21,OZ11&gt;=PF$25,OY11&lt;&gt;""),AND(PD11&gt;=PF$21,PE11&gt;=PF$25,PD11&lt;&gt;""),AND(QA11&gt;=QH$21,QB11&gt;=QH$25,QA11&lt;&gt;""),AND(QF11&gt;=QH$21,QG11&gt;=QH$25,QF11&lt;&gt;""),AND(RC11&gt;=RJ$21,RD11&gt;=RJ$25,RC11&lt;&gt;""),AND(RH11&gt;=RJ$21,RI11&gt;=RJ$25,RH11&lt;&gt;""),AND(SE11&gt;=SL$21,SF11&gt;=SL$25,SE11&lt;&gt;""),AND(SJ11&gt;=SL$21,SK11&gt;=SL$25,SJ11&lt;&gt;"")),"P","")</f>
        <v>P</v>
      </c>
      <c r="G11" s="3" t="str">
        <f>IF(OR(AND(AK11&gt;=AN$25,AK11&lt;&gt;"",AI11=""),AND(AM11&gt;=AN$25,AM11&lt;&gt;"",AI11=""),AND(BG11&gt;=BJ$25,BG11&lt;&gt;"",BE11=""),AND(BI11&gt;=BJ$25,BI11&lt;&gt;"",BE11=""),AND(CC11&gt;=CF$25,CC11&lt;&gt;"",CA11=""),AND(CE11&gt;=CF$25,CE11&lt;&gt;"",CA11=""),AND(DD11&gt;=DJ$25,DD11&lt;&gt;""),AND(DI11&gt;=DJ$25,DI11&lt;&gt;""),AND(EF11&gt;=EL$25,EF11&lt;&gt;""),AND(EK11&gt;=EL$25,EK11&lt;&gt;""),AND(FH11&gt;=FN$25,FH11&lt;&gt;""),AND(FM11&gt;=FN$25,FM11&lt;&gt;""),AND(GJ11&gt;=GP$25,GJ11&lt;&gt;""),AND(GO11&gt;=GP$25,GO11&lt;&gt;""),AND(HL11&gt;=HR$25,HL11&lt;&gt;""),AND(HQ11&gt;=HR$25,HQ11&lt;&gt;""),AND(IN11&gt;=IT$25,IN11&lt;&gt;""),AND(IS11&gt;=IT$25,IS11&lt;&gt;""),AND(JP11&gt;=JV$25,JP11&lt;&gt;""),AND(JU11&gt;=JV$25,JU11&lt;&gt;""),AND(KR11&gt;=KX$25,KR11&lt;&gt;""),AND(KW11&gt;=KX$25,KW11&lt;&gt;""),AND(LT11&gt;=LZ$25,LT11&lt;&gt;""),AND(LY11&gt;=LZ$25,LY11&lt;&gt;""),AND(MV11&gt;=NB$25,MV11&lt;&gt;""),AND(NA11&gt;=NB$25,NA11&lt;&gt;""),AND(NX11&gt;=OD$25,NX11&lt;&gt;""),AND(OC11&gt;=OD$25,OC11&lt;&gt;""),AND(OZ11&gt;=PF$25,OZ11&lt;&gt;""),AND(PE11&gt;=PF$25,PE11&lt;&gt;""),AND(QB11&gt;=QH$25,QB11&lt;&gt;""),AND(QG11&gt;=QH$25,QG11&lt;&gt;""),AND(RD11&gt;=RJ$25,RD11&lt;&gt;""),AND(RI11&gt;=RJ$25,RI11&lt;&gt;""),AND(SF11&gt;=SL$25,SF11&lt;&gt;""),AND(SK11&gt;=SL$25,SK11&lt;&gt;"")),"P","")</f>
        <v>P</v>
      </c>
      <c r="H11" s="36" t="str">
        <f>IF(AND(G11="P",F11=""),"No DD",IF(OR(AND(AJ11&gt;=AN$24,AK11&gt;=AN$28,AJ11&lt;&gt;"",AI11=""),AND(AL11&gt;=AN$24,AM11&gt;=AN$28,AL11&lt;&gt;"",AI11=""),AND(BF11&gt;=BJ$24,BG11&gt;=BJ$28,BF11&lt;&gt;"",BE11=""),AND(BH11&gt;=BJ$24,BI11&gt;=BJ$28,BH11&lt;&gt;"",BE11=""),AND(CB11&gt;=CF$24,CC11&gt;=CF$28,CB11&lt;&gt;"",CA11=""),AND(CD11&gt;=CF$24,CE11&gt;=CF$28,CD11&lt;&gt;""),AND(DC11&gt;=DJ$24,DD11&gt;=DJ$28,DC11&lt;&gt;""),AND(DH11&gt;=DJ$24,DI11&gt;=DJ$28,DH11&lt;&gt;""),AND(EE11&gt;=EL$24,EF11&gt;=EL$28,EE11&lt;&gt;""),AND(EJ11&gt;=EL$24,EK11&gt;=EL$28,EJ11&lt;&gt;""),AND(FG11&gt;=FN$24,FH11&gt;=FN$28,FG11&lt;&gt;""),AND(FL11&gt;=FN$24,FM11&gt;=FN$28,FL11&lt;&gt;""),AND(GI11&gt;=GP$24,GJ11&gt;=GP$28,GI11&lt;&gt;""),AND(GN11&gt;=GP$24,GO11&gt;=GP$28,GN11&lt;&gt;""),AND(HK11&gt;=HR$24,HL11&gt;=HR$28,HK11&lt;&gt;""),AND(HP11&gt;=HR$24,HQ11&gt;=HR$28,HP11&lt;&gt;""),AND(IM11&gt;=IT$24,IN11&gt;=IT$28,IM11&lt;&gt;""),AND(IR11&gt;=IT$24,IS11&gt;=IT$28,IR11&lt;&gt;""),AND(JO11&gt;=JV$24,JP11&gt;=JV$28,JO11&lt;&gt;""),AND(JT11&gt;=JV$24,JU11&gt;=JV$28,JT11&lt;&gt;""),AND(KQ11&gt;=KX$24,KR11&gt;=KX$28,KQ11&lt;&gt;""),AND(KV11&gt;=KX$24,KW11&gt;=KX$28,KV11&lt;&gt;""),AND(LS11&gt;=LZ$24,LT11&gt;=LZ$28,LS11&lt;&gt;""),AND(LX11&gt;=LZ$24,LY11&gt;=LZ$28,LX11&lt;&gt;""),AND(MU11&gt;=NB$24,MV11&gt;=NB$28,MU11&lt;&gt;""),AND(MZ11&gt;=NB$24,NA11&gt;=NB$28,MZ11&lt;&gt;""),AND(NW11&gt;=OD$24,NX11&gt;=OD$28,NW11&lt;&gt;""),AND(OB11&gt;=OD$24,OC11&gt;=OD$28,OB11&lt;&gt;""),AND(OY11&gt;=PF$24,OZ11&gt;=PF$28,OY11&lt;&gt;""),AND(PD11&gt;=PF$24,PE11&gt;=PF$28,PD11&lt;&gt;""),AND(QA11&gt;=QH$24,QB11&gt;=QH$28,QA11&lt;&gt;""),AND(QF11&gt;=QH$24,QG11&gt;=QH$28,QF11&lt;&gt;""),AND(RC11&gt;=RJ$24,RD11&gt;=RJ$28,RC11&lt;&gt;""),AND(RH11&gt;=RJ$24,RI11&gt;=RJ$28,RH11&lt;&gt;""),AND(SE11&gt;=SL$24,SF11&gt;=SL$28,SE11&lt;&gt;""),AND(SJ11&gt;=SL$24,SK11&gt;=SL$28,SJ11&lt;&gt;"")),"Merit",IF(OR(AND(AJ11&gt;=AN$23,AK11&gt;=AN$27,AJ11&lt;&gt;"",AI11=""),AND(AL11&gt;=AN$23,AM11&gt;=AN$27,AL11&lt;&gt;"",AI11=""),AND(BF11&gt;=BJ$23,BG11&gt;=BJ$27,BF11&lt;&gt;"",BE11=""),AND(BH11&gt;=BJ$23,BI11&gt;=BJ$27,BH11&lt;&gt;"",BE11=""),AND(CB11&gt;=CF$23,CC11&gt;=CF$27,CB11&lt;&gt;"",CA11=""),AND(CD11&gt;=CF$23,CE11&gt;=CF$27,CD11&lt;&gt;""),AND(DC11&gt;=DJ$23,DD11&gt;=DJ$27,DC11&lt;&gt;""),AND(DH11&gt;=DJ$23,DI11&gt;=DJ$27,DH11&lt;&gt;""),AND(EE11&gt;=EL$23,EF11&gt;=EL$27,EE11&lt;&gt;""),AND(EJ11&gt;=EL$23,EK11&gt;=EL$27,EJ11&lt;&gt;""),AND(FG11&gt;=FN$23,FH11&gt;=FN$27,FG11&lt;&gt;""),AND(FL11&gt;=FN$23,FM11&gt;=FN$27,FL11&lt;&gt;""),AND(GI11&gt;=GP$23,GJ11&gt;=GP$27,GI11&lt;&gt;""),AND(GN11&gt;=GP$23,GO11&gt;=GP$27,GN11&lt;&gt;""),AND(HK11&gt;=HR$23,HL11&gt;=HR$27,HK11&lt;&gt;""),AND(HP11&gt;=HR$23,HQ11&gt;=HR$27,HP11&lt;&gt;""),AND(IM11&gt;=IT$23,IN11&gt;=IT$27,IM11&lt;&gt;""),AND(IR11&gt;=IT$23,IS11&gt;=IT$27,IR11&lt;&gt;""),AND(JO11&gt;=JV$23,JP11&gt;=JV$27,JO11&lt;&gt;""),AND(JT11&gt;=JV$23,JU11&gt;=JV$27,JT11&lt;&gt;""),AND(KQ11&gt;=KX$23,KR11&gt;=KX$27,KQ11&lt;&gt;""),AND(KV11&gt;=KX$23,KW11&gt;=KX$27,KV11&lt;&gt;""),AND(LS11&gt;=LZ$23,LT11&gt;=LZ$27,LS11&lt;&gt;""),AND(LX11&gt;=LZ$23,LY11&gt;=LZ$27,LX11&lt;&gt;""),AND(MU11&gt;=NB$23,MV11&gt;=NB$27,MU11&lt;&gt;""),AND(MZ11&gt;=NB$23,NA11&gt;=NB$27,MZ11&lt;&gt;""),AND(NW11&gt;=OD$23,NX11&gt;=OD$27,NW11&lt;&gt;""),AND(OB11&gt;=OD$23,OC11&gt;=OD$27,OB11&lt;&gt;""),AND(OY11&gt;=PF$23,OZ11&gt;=PF$27,OY11&lt;&gt;""),AND(PD11&gt;=PF$23,PE11&gt;=PF$27,PD11&lt;&gt;""),AND(QA11&gt;=QH$23,QB11&gt;=QH$27,QA11&lt;&gt;""),AND(QF11&gt;=QH$23,QG11&gt;=QH$27,QF11&lt;&gt;""),AND(RC11&gt;=RJ$23,RD11&gt;=RJ$27,RC11&lt;&gt;""),AND(RH11&gt;=RJ$23,RI11&gt;=RJ$27,RH11&lt;&gt;""),AND(SE11&gt;=SL$23,SF11&gt;=SL$27,SE11&lt;&gt;""),AND(SJ11&gt;=SL$23,SK11&gt;=SL$27,SJ11&lt;&gt;"")),"Excellence",IF(I11="P","Worlds Team",IF(F11="P","National Team","")))))</f>
        <v>National Team</v>
      </c>
      <c r="I11" s="3" t="str">
        <f>IF(OR(AND(AJ11&gt;=AN$22,AK11&gt;=AN$26,AJ11&lt;&gt;"",AI11=""),AND(AL11&gt;=AN$22,AM11&gt;=AN$26,AL11&lt;&gt;"",AI11=""),AND(BF11&gt;=BJ$22,BG11&gt;=BJ$26,BF11&lt;&gt;"",BE11=""),AND(BH11&gt;=BJ$22,BI11&gt;=BJ$26,BH11&lt;&gt;"",BE11=""),AND(CB11&gt;=CF$22,CC11&gt;=CF$26,CB11&lt;&gt;"",CA11=""),AND(CD11&gt;=CF$22,CE11&gt;=CF$26,CD11&lt;&gt;""),AND(DC11&gt;=DJ$22,DD11&gt;=DJ$26,DC11&lt;&gt;""),AND(DH11&gt;=DJ$22,DI11&gt;=DJ$26,DH11&lt;&gt;""),AND(EE11&gt;=EL$22,EF11&gt;=EL$26,EE11&lt;&gt;""),AND(EJ11&gt;=EL$22,EK11&gt;=EL$26,EJ11&lt;&gt;""),AND(FG11&gt;=FN$22,FH11&gt;=FN$26,FG11&lt;&gt;""),AND(FL11&gt;=FN$22,FM11&gt;=FN$26,FL11&lt;&gt;""),AND(GI11&gt;=GP$22,GJ11&gt;=GP$26,GI11&lt;&gt;""),AND(GN11&gt;=GP$22,GO11&gt;=GP$26,GN11&lt;&gt;""),AND(HK11&gt;=HR$22,HL11&gt;=HR$26,HK11&lt;&gt;""),AND(HP11&gt;=HR$22,HQ11&gt;=HR$26,HP11&lt;&gt;""),AND(IM11&gt;=IT$22,IN11&gt;=IT$26,IM11&lt;&gt;""),AND(IR11&gt;=IT$22,IS11&gt;=IT$26,IR11&lt;&gt;""),AND(JO11&gt;=JV$22,JP11&gt;=JV$26,JO11&lt;&gt;""),AND(JT11&gt;=JV$22,JU11&gt;=JV$26,JT11&lt;&gt;""),AND(KQ11&gt;=KX$22,KR11&gt;=KX$26,KQ11&lt;&gt;""),AND(KV11&gt;=KX$22,KW11&gt;=KX$26,KV11&lt;&gt;""),AND(LS11&gt;=LZ$22,LT11&gt;=LZ$26,LS11&lt;&gt;""),AND(LX11&gt;=LZ$22,LY11&gt;=LZ$26,LX11&lt;&gt;""),AND(MU11&gt;=NB$22,MV11&gt;=NB$26,MU11&lt;&gt;""),AND(MZ11&gt;=NB$22,NA11&gt;=NB$26,MZ11&lt;&gt;""),AND(NW11&gt;=OD$22,NX11&gt;=OD$26,NW11&lt;&gt;""),AND(OB11&gt;=OD$22,OC11&gt;=OD$26,OB11&lt;&gt;""),AND(OY11&gt;=PF$22,OZ11&gt;=PF$26,OY11&lt;&gt;""),AND(PD11&gt;=PF$22,PE11&gt;=PF$26,PD11&lt;&gt;""),AND(QA11&gt;=QH$22,QB11&gt;=QH$26,QA11&lt;&gt;""),AND(QF11&gt;=QH$22,QG11&gt;=QH$26,QF11&lt;&gt;""),AND(RC11&gt;=RJ$22,RD11&gt;=RJ$26,RC11&lt;&gt;""),AND(RH11&gt;=RJ$22,RI11&gt;=RJ$26,RH11&lt;&gt;""),AND(SE11&gt;=SL$22,SF11&gt;=SL$26,SE11&lt;&gt;""),AND(SJ11&gt;=SL$22,SK11&gt;=SL$26,SJ11&lt;&gt;"")),"P","")</f>
        <v/>
      </c>
      <c r="J11" s="8">
        <f>IF(COUNT(AK11,BG11,CC11)&gt;0,LARGE((AK11,BG11,CC11),1),0)</f>
        <v>43.2</v>
      </c>
      <c r="K11" s="8" t="str">
        <f>IF(J11=0,"",IF(J11=CC11,$BK$1,IF(J11=BG11,$AO$1,IF(J11=AK11,$S$1,""))))</f>
        <v>2025 3rd Domestic Trial</v>
      </c>
      <c r="L11" s="8">
        <f>IF(COUNT(AK11,BG11,CC11)&gt;1,LARGE((AK11,BG11,CC11),2),0)</f>
        <v>39.6</v>
      </c>
      <c r="M11" s="8" t="str">
        <f>IF(K11=0,"",IF(AND(L11=J11,L11=AK11,K11=BG11),$S$1,IF(AND(L11=J11,L11=AK11,L11=CC11),$S$1,IF(AND(L11=J11,L11=CC11,L11=BG11),$AO$1,IF(L11=CC11,$BK$1,IF(L11=BG11,$AO$1,IF(L11=AK11,$S$1,"")))))))</f>
        <v>2025 Nationals</v>
      </c>
      <c r="N11" s="8">
        <f>IF(MAX(AM11,BI11,CE11)&gt;0,MAX(AM11,BI11,CE11),0)</f>
        <v>42.1</v>
      </c>
      <c r="O11" s="8" t="str">
        <f>IF(N11=0,"",IF(N11=CE11,$BK$1,IF(N11=BI11,$AO$1,IF(N11=AM11,$S$1,""))))</f>
        <v>2025 Nationals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27"/>
      <c r="AJ11" s="40" t="str">
        <f>IF(SUM(T11,X11)&gt;0,SUM(T11,X11),"")</f>
        <v/>
      </c>
      <c r="AK11" s="40" t="str">
        <f>IF(SUM(S11:T11,V11:X11,Z11)-U11-Y11&gt;0,SUM(S11:T11,V11:X11,Z11)-U11-Y11,"")</f>
        <v/>
      </c>
      <c r="AL11" s="40" t="str">
        <f>IF(SUM(AB11,AF11)&gt;0,SUM(AB11,AF11),"")</f>
        <v/>
      </c>
      <c r="AM11" s="40" t="str">
        <f>IF(SUM(AA11:AB11,AD11:AF11,AH11)-SUM(AC11,AG11)&gt;0,SUM(AA11:AB11,AD11:AF11,AH11)-SUM(AC11,AG11),"")</f>
        <v/>
      </c>
      <c r="AN11" s="40" t="str">
        <f>IF(SUM(AK11,AM11)&gt;0,SUM(AK11,AM11),"")</f>
        <v/>
      </c>
      <c r="AO11" s="18">
        <v>16.600000000000001</v>
      </c>
      <c r="AP11" s="18">
        <v>6.1</v>
      </c>
      <c r="AQ11" s="18">
        <v>0</v>
      </c>
      <c r="AR11" s="18">
        <v>0.7</v>
      </c>
      <c r="AS11" s="18">
        <v>17.100000000000001</v>
      </c>
      <c r="AT11" s="18">
        <v>2.1</v>
      </c>
      <c r="AU11" s="18">
        <v>3</v>
      </c>
      <c r="AV11" s="18">
        <v>0</v>
      </c>
      <c r="AW11" s="18">
        <v>16.899999999999999</v>
      </c>
      <c r="AX11" s="18">
        <v>6.1</v>
      </c>
      <c r="AY11" s="18">
        <v>0</v>
      </c>
      <c r="AZ11" s="18">
        <v>0.7</v>
      </c>
      <c r="BA11" s="18">
        <v>17.5</v>
      </c>
      <c r="BB11" s="18">
        <v>2.1</v>
      </c>
      <c r="BC11" s="18">
        <v>1.2</v>
      </c>
      <c r="BD11" s="18">
        <v>0</v>
      </c>
      <c r="BE11" s="28"/>
      <c r="BF11" s="11">
        <f>IF(SUM(AP11,AT11)&gt;0,SUM(AP11,AT11),"")</f>
        <v>8.1999999999999993</v>
      </c>
      <c r="BG11" s="11">
        <f>IF(SUM(AO11:AP11,AR11:AT11,AV11)-AQ11-AU11&gt;0,SUM(AO11:AP11,AR11:AT11,AV11)-AQ11-AU11,"")</f>
        <v>39.6</v>
      </c>
      <c r="BH11" s="11">
        <f>IF(SUM(AX11,BB11)&gt;0,SUM(AX11,BB11),"")</f>
        <v>8.1999999999999993</v>
      </c>
      <c r="BI11" s="11">
        <f>IF(SUM(AW11:AX11,AZ11:BB11,BD11)-SUM(AY11,BC11)&gt;0,SUM(AW11:AX11,AZ11:BB11,BD11)-SUM(AY11,BC11),"")</f>
        <v>42.1</v>
      </c>
      <c r="BJ11" s="11">
        <f>IF(SUM(BG11,BI11)&gt;0,SUM(BG11,BI11),"")</f>
        <v>81.7</v>
      </c>
      <c r="BK11" s="19">
        <v>15.9</v>
      </c>
      <c r="BL11" s="19">
        <v>6.1</v>
      </c>
      <c r="BM11" s="19">
        <v>0</v>
      </c>
      <c r="BN11" s="19">
        <v>0.7</v>
      </c>
      <c r="BO11" s="19">
        <v>15.6</v>
      </c>
      <c r="BP11" s="19">
        <v>4.2</v>
      </c>
      <c r="BQ11" s="19">
        <v>0</v>
      </c>
      <c r="BR11" s="19">
        <v>0.7</v>
      </c>
      <c r="BS11" s="19">
        <v>16.3</v>
      </c>
      <c r="BT11" s="19">
        <v>6.1</v>
      </c>
      <c r="BU11" s="19">
        <v>0</v>
      </c>
      <c r="BV11" s="19">
        <v>0.7</v>
      </c>
      <c r="BW11" s="19">
        <v>13.5</v>
      </c>
      <c r="BX11" s="19">
        <v>3.9</v>
      </c>
      <c r="BY11" s="19">
        <v>0</v>
      </c>
      <c r="BZ11" s="19">
        <v>0.7</v>
      </c>
      <c r="CA11" s="27"/>
      <c r="CB11" s="40">
        <f>IF(SUM(BL11,BP11)&gt;0,SUM(BL11,BP11),"")</f>
        <v>10.3</v>
      </c>
      <c r="CC11" s="40">
        <f>IF(SUM(BK11:BL11,BN11:BP11,BR11)-BM11-BQ11&gt;0,SUM(BK11:BL11,BN11:BP11,BR11)-BM11-BQ11,"")</f>
        <v>43.2</v>
      </c>
      <c r="CD11" s="40">
        <f>IF(SUM(BT11,BX11)&gt;0,SUM(BT11,BX11),"")</f>
        <v>10</v>
      </c>
      <c r="CE11" s="40">
        <f>IF(SUM(BS11:BT11,BV11:BX11,BZ11)-SUM(BU11,BY11)&gt;0,SUM(BS11:BT11,BV11:BX11,BZ11)-SUM(BU11,BY11),"")</f>
        <v>41.199999999999996</v>
      </c>
      <c r="CF11" s="40">
        <f>IF(SUM(CC11,CE11)&gt;0,SUM(CC11,CE11),"")</f>
        <v>84.4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16.25</v>
      </c>
      <c r="SN11" s="26">
        <f>IF($CA11="P",BL11,(BL11+AP11)/2)</f>
        <v>6.1</v>
      </c>
      <c r="SO11" s="26">
        <f>IF($CA11="P",BM11,(BM11+AQ11)/2)</f>
        <v>0</v>
      </c>
      <c r="SP11" s="26">
        <f>IF($CA11="P",BN11,(BN11+AR11)/2)</f>
        <v>0.7</v>
      </c>
      <c r="SQ11" s="26">
        <f>IF($CA11="P",BO11,(BO11+AS11)/2)</f>
        <v>16.350000000000001</v>
      </c>
      <c r="SR11" s="26">
        <f>IF($CA11="P",BP11,(BP11+AT11)/2)</f>
        <v>3.1500000000000004</v>
      </c>
      <c r="SS11" s="26">
        <f>IF($CA11="P",BQ11,(BQ11+AU11)/2)</f>
        <v>1.5</v>
      </c>
      <c r="ST11" s="26">
        <f>IF($CA11="P",BR11,(BR11+AV11)/2)</f>
        <v>0.35</v>
      </c>
      <c r="SU11" s="26">
        <f>IF($CA11="P",BS11,(BS11+AW11)/2)</f>
        <v>16.600000000000001</v>
      </c>
      <c r="SV11" s="26">
        <f>IF($CA11="P",BT11,(BT11+AX11)/2)</f>
        <v>6.1</v>
      </c>
      <c r="SW11" s="26">
        <f>IF($CA11="P",BU11,(BU11+AY11)/2)</f>
        <v>0</v>
      </c>
      <c r="SX11" s="26">
        <f>IF($CA11="P",BV11,(BV11+AZ11)/2)</f>
        <v>0.7</v>
      </c>
      <c r="SY11" s="26">
        <f>IF($CA11="P",BW11,(BW11+BA11)/2)</f>
        <v>15.5</v>
      </c>
      <c r="SZ11" s="26">
        <f>IF($CA11="P",BX11,(BX11+BB11)/2)</f>
        <v>3</v>
      </c>
      <c r="TA11" s="26">
        <f>IF($CA11="P",BY11,(BY11+BC11)/2)</f>
        <v>0.6</v>
      </c>
      <c r="TB11" s="26">
        <f>IF($CA11="P",BZ11,(BZ11+BD11)/2)</f>
        <v>0.35</v>
      </c>
      <c r="TC11" s="28" t="s">
        <v>53</v>
      </c>
      <c r="TD11" s="11">
        <f>IF(SUM(SN11,SR11)&gt;0,SUM(SN11,SR11),"")</f>
        <v>9.25</v>
      </c>
      <c r="TE11" s="11">
        <f>IF(SUM(SM11:SN11,SP11:SR11,ST11)-SO11-SS11&gt;0,SUM(SM11:SN11,SP11:SR11,ST11)-SO11-SS11,"")</f>
        <v>41.400000000000006</v>
      </c>
      <c r="TF11" s="11">
        <f>IF(SUM(SV11,SZ11)&gt;0,SUM(SV11,SZ11),"")</f>
        <v>9.1</v>
      </c>
      <c r="TG11" s="11">
        <f>IF(SUM(SU11:SV11,SX11:SZ11,TB11)-SUM(SW11,TA11)&gt;0,SUM(SU11:SV11,SX11:SZ11,TB11)-SUM(SW11,TA11),"")</f>
        <v>41.650000000000006</v>
      </c>
      <c r="TH11" s="11">
        <f>IF(SUM(TE11,TG11)&gt;0,SUM(TE11,TG11),"")</f>
        <v>83.050000000000011</v>
      </c>
    </row>
    <row r="12" spans="1:528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237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J12&gt;=AN$21,AK12&gt;=AN$25,AJ12&lt;&gt;"",AI12=""),AND(AL12&gt;=AN$21,AM12&gt;=AN$25,AL12&lt;&gt;"",AI12=""),AND(BF12&gt;=BJ$21,BG12&gt;=BJ$25,BF12&lt;&gt;"",BE12=""),AND(BH12&gt;=BJ$21,BI12&gt;=BJ$25,BH12&lt;&gt;"",BE12=""),AND(CB12&gt;=CF$21,CC12&gt;=CF$25,CB12&lt;&gt;"",CA12=""),AND(CD12&gt;=CF$21,CE12&gt;=CF$25,CD12&lt;&gt;""),AND(DC12&gt;=DJ$21,DD12&gt;=DJ$25,DC12&lt;&gt;""),AND(DH12&gt;=DJ$21,DI12&gt;=DJ$25,DH12&lt;&gt;""),AND(EE12&gt;=EL$21,EF12&gt;=EL$25,EE12&lt;&gt;""),AND(EJ12&gt;=EL$21,EK12&gt;=EL$25,EJ12&lt;&gt;""),AND(FG12&gt;=FN$21,FH12&gt;=FN$25,FG12&lt;&gt;""),AND(FL12&gt;=FN$21,FM12&gt;=FN$25,FL12&lt;&gt;""),AND(GI12&gt;=GP$21,GJ12&gt;=GP$25,GI12&lt;&gt;""),AND(GN12&gt;=GP$21,GO12&gt;=GP$25,GN12&lt;&gt;""),AND(HK12&gt;=HR$21,HL12&gt;=HR$25,HK12&lt;&gt;""),AND(HP12&gt;=HR$21,HQ12&gt;=HR$25,HP12&lt;&gt;""),AND(IM12&gt;=IT$21,IN12&gt;=IT$25,IM12&lt;&gt;""),AND(IR12&gt;=IT$21,IS12&gt;=IT$25,IR12&lt;&gt;""),AND(JO12&gt;=JV$21,JP12&gt;=JV$25,JO12&lt;&gt;""),AND(JT12&gt;=JV$21,JU12&gt;=JV$25,JT12&lt;&gt;""),AND(KQ12&gt;=KX$21,KR12&gt;=KX$25,KQ12&lt;&gt;""),AND(KV12&gt;=KX$21,KW12&gt;=KX$25,KV12&lt;&gt;""),AND(LS12&gt;=LZ$21,LT12&gt;=LZ$25,LS12&lt;&gt;""),AND(LX12&gt;=LZ$21,LY12&gt;=LZ$25,LX12&lt;&gt;""),AND(MU12&gt;=NB$21,MV12&gt;=NB$25,MU12&lt;&gt;""),AND(MZ12&gt;=NB$21,NA12&gt;=NB$25,MZ12&lt;&gt;""),AND(NW12&gt;=OD$21,NX12&gt;=OD$25,NW12&lt;&gt;""),AND(OB12&gt;=OD$21,OC12&gt;=OD$25,OB12&lt;&gt;""),AND(OY12&gt;=PF$21,OZ12&gt;=PF$25,OY12&lt;&gt;""),AND(PD12&gt;=PF$21,PE12&gt;=PF$25,PD12&lt;&gt;""),AND(QA12&gt;=QH$21,QB12&gt;=QH$25,QA12&lt;&gt;""),AND(QF12&gt;=QH$21,QG12&gt;=QH$25,QF12&lt;&gt;""),AND(RC12&gt;=RJ$21,RD12&gt;=RJ$25,RC12&lt;&gt;""),AND(RH12&gt;=RJ$21,RI12&gt;=RJ$25,RH12&lt;&gt;""),AND(SE12&gt;=SL$21,SF12&gt;=SL$25,SE12&lt;&gt;""),AND(SJ12&gt;=SL$21,SK12&gt;=SL$25,SJ12&lt;&gt;"")),"P","")</f>
        <v/>
      </c>
      <c r="G12" s="3" t="str">
        <f>IF(OR(AND(AK12&gt;=AN$25,AK12&lt;&gt;"",AI12=""),AND(AM12&gt;=AN$25,AM12&lt;&gt;"",AI12=""),AND(BG12&gt;=BJ$25,BG12&lt;&gt;"",BE12=""),AND(BI12&gt;=BJ$25,BI12&lt;&gt;"",BE12=""),AND(CC12&gt;=CF$25,CC12&lt;&gt;"",CA12=""),AND(CE12&gt;=CF$25,CE12&lt;&gt;"",CA12=""),AND(DD12&gt;=DJ$25,DD12&lt;&gt;""),AND(DI12&gt;=DJ$25,DI12&lt;&gt;""),AND(EF12&gt;=EL$25,EF12&lt;&gt;""),AND(EK12&gt;=EL$25,EK12&lt;&gt;""),AND(FH12&gt;=FN$25,FH12&lt;&gt;""),AND(FM12&gt;=FN$25,FM12&lt;&gt;""),AND(GJ12&gt;=GP$25,GJ12&lt;&gt;""),AND(GO12&gt;=GP$25,GO12&lt;&gt;""),AND(HL12&gt;=HR$25,HL12&lt;&gt;""),AND(HQ12&gt;=HR$25,HQ12&lt;&gt;""),AND(IN12&gt;=IT$25,IN12&lt;&gt;""),AND(IS12&gt;=IT$25,IS12&lt;&gt;""),AND(JP12&gt;=JV$25,JP12&lt;&gt;""),AND(JU12&gt;=JV$25,JU12&lt;&gt;""),AND(KR12&gt;=KX$25,KR12&lt;&gt;""),AND(KW12&gt;=KX$25,KW12&lt;&gt;""),AND(LT12&gt;=LZ$25,LT12&lt;&gt;""),AND(LY12&gt;=LZ$25,LY12&lt;&gt;""),AND(MV12&gt;=NB$25,MV12&lt;&gt;""),AND(NA12&gt;=NB$25,NA12&lt;&gt;""),AND(NX12&gt;=OD$25,NX12&lt;&gt;""),AND(OC12&gt;=OD$25,OC12&lt;&gt;""),AND(OZ12&gt;=PF$25,OZ12&lt;&gt;""),AND(PE12&gt;=PF$25,PE12&lt;&gt;""),AND(QB12&gt;=QH$25,QB12&lt;&gt;""),AND(QG12&gt;=QH$25,QG12&lt;&gt;""),AND(RD12&gt;=RJ$25,RD12&lt;&gt;""),AND(RI12&gt;=RJ$25,RI12&lt;&gt;""),AND(SF12&gt;=SL$25,SF12&lt;&gt;""),AND(SK12&gt;=SL$25,SK12&lt;&gt;"")),"P","")</f>
        <v/>
      </c>
      <c r="H12" s="36" t="str">
        <f>IF(AND(G12="P",F12=""),"No DD",IF(OR(AND(AJ12&gt;=AN$24,AK12&gt;=AN$28,AJ12&lt;&gt;"",AI12=""),AND(AL12&gt;=AN$24,AM12&gt;=AN$28,AL12&lt;&gt;"",AI12=""),AND(BF12&gt;=BJ$24,BG12&gt;=BJ$28,BF12&lt;&gt;"",BE12=""),AND(BH12&gt;=BJ$24,BI12&gt;=BJ$28,BH12&lt;&gt;"",BE12=""),AND(CB12&gt;=CF$24,CC12&gt;=CF$28,CB12&lt;&gt;"",CA12=""),AND(CD12&gt;=CF$24,CE12&gt;=CF$28,CD12&lt;&gt;""),AND(DC12&gt;=DJ$24,DD12&gt;=DJ$28,DC12&lt;&gt;""),AND(DH12&gt;=DJ$24,DI12&gt;=DJ$28,DH12&lt;&gt;""),AND(EE12&gt;=EL$24,EF12&gt;=EL$28,EE12&lt;&gt;""),AND(EJ12&gt;=EL$24,EK12&gt;=EL$28,EJ12&lt;&gt;""),AND(FG12&gt;=FN$24,FH12&gt;=FN$28,FG12&lt;&gt;""),AND(FL12&gt;=FN$24,FM12&gt;=FN$28,FL12&lt;&gt;""),AND(GI12&gt;=GP$24,GJ12&gt;=GP$28,GI12&lt;&gt;""),AND(GN12&gt;=GP$24,GO12&gt;=GP$28,GN12&lt;&gt;""),AND(HK12&gt;=HR$24,HL12&gt;=HR$28,HK12&lt;&gt;""),AND(HP12&gt;=HR$24,HQ12&gt;=HR$28,HP12&lt;&gt;""),AND(IM12&gt;=IT$24,IN12&gt;=IT$28,IM12&lt;&gt;""),AND(IR12&gt;=IT$24,IS12&gt;=IT$28,IR12&lt;&gt;""),AND(JO12&gt;=JV$24,JP12&gt;=JV$28,JO12&lt;&gt;""),AND(JT12&gt;=JV$24,JU12&gt;=JV$28,JT12&lt;&gt;""),AND(KQ12&gt;=KX$24,KR12&gt;=KX$28,KQ12&lt;&gt;""),AND(KV12&gt;=KX$24,KW12&gt;=KX$28,KV12&lt;&gt;""),AND(LS12&gt;=LZ$24,LT12&gt;=LZ$28,LS12&lt;&gt;""),AND(LX12&gt;=LZ$24,LY12&gt;=LZ$28,LX12&lt;&gt;""),AND(MU12&gt;=NB$24,MV12&gt;=NB$28,MU12&lt;&gt;""),AND(MZ12&gt;=NB$24,NA12&gt;=NB$28,MZ12&lt;&gt;""),AND(NW12&gt;=OD$24,NX12&gt;=OD$28,NW12&lt;&gt;""),AND(OB12&gt;=OD$24,OC12&gt;=OD$28,OB12&lt;&gt;""),AND(OY12&gt;=PF$24,OZ12&gt;=PF$28,OY12&lt;&gt;""),AND(PD12&gt;=PF$24,PE12&gt;=PF$28,PD12&lt;&gt;""),AND(QA12&gt;=QH$24,QB12&gt;=QH$28,QA12&lt;&gt;""),AND(QF12&gt;=QH$24,QG12&gt;=QH$28,QF12&lt;&gt;""),AND(RC12&gt;=RJ$24,RD12&gt;=RJ$28,RC12&lt;&gt;""),AND(RH12&gt;=RJ$24,RI12&gt;=RJ$28,RH12&lt;&gt;""),AND(SE12&gt;=SL$24,SF12&gt;=SL$28,SE12&lt;&gt;""),AND(SJ12&gt;=SL$24,SK12&gt;=SL$28,SJ12&lt;&gt;"")),"Merit",IF(OR(AND(AJ12&gt;=AN$23,AK12&gt;=AN$27,AJ12&lt;&gt;"",AI12=""),AND(AL12&gt;=AN$23,AM12&gt;=AN$27,AL12&lt;&gt;"",AI12=""),AND(BF12&gt;=BJ$23,BG12&gt;=BJ$27,BF12&lt;&gt;"",BE12=""),AND(BH12&gt;=BJ$23,BI12&gt;=BJ$27,BH12&lt;&gt;"",BE12=""),AND(CB12&gt;=CF$23,CC12&gt;=CF$27,CB12&lt;&gt;"",CA12=""),AND(CD12&gt;=CF$23,CE12&gt;=CF$27,CD12&lt;&gt;""),AND(DC12&gt;=DJ$23,DD12&gt;=DJ$27,DC12&lt;&gt;""),AND(DH12&gt;=DJ$23,DI12&gt;=DJ$27,DH12&lt;&gt;""),AND(EE12&gt;=EL$23,EF12&gt;=EL$27,EE12&lt;&gt;""),AND(EJ12&gt;=EL$23,EK12&gt;=EL$27,EJ12&lt;&gt;""),AND(FG12&gt;=FN$23,FH12&gt;=FN$27,FG12&lt;&gt;""),AND(FL12&gt;=FN$23,FM12&gt;=FN$27,FL12&lt;&gt;""),AND(GI12&gt;=GP$23,GJ12&gt;=GP$27,GI12&lt;&gt;""),AND(GN12&gt;=GP$23,GO12&gt;=GP$27,GN12&lt;&gt;""),AND(HK12&gt;=HR$23,HL12&gt;=HR$27,HK12&lt;&gt;""),AND(HP12&gt;=HR$23,HQ12&gt;=HR$27,HP12&lt;&gt;""),AND(IM12&gt;=IT$23,IN12&gt;=IT$27,IM12&lt;&gt;""),AND(IR12&gt;=IT$23,IS12&gt;=IT$27,IR12&lt;&gt;""),AND(JO12&gt;=JV$23,JP12&gt;=JV$27,JO12&lt;&gt;""),AND(JT12&gt;=JV$23,JU12&gt;=JV$27,JT12&lt;&gt;""),AND(KQ12&gt;=KX$23,KR12&gt;=KX$27,KQ12&lt;&gt;""),AND(KV12&gt;=KX$23,KW12&gt;=KX$27,KV12&lt;&gt;""),AND(LS12&gt;=LZ$23,LT12&gt;=LZ$27,LS12&lt;&gt;""),AND(LX12&gt;=LZ$23,LY12&gt;=LZ$27,LX12&lt;&gt;""),AND(MU12&gt;=NB$23,MV12&gt;=NB$27,MU12&lt;&gt;""),AND(MZ12&gt;=NB$23,NA12&gt;=NB$27,MZ12&lt;&gt;""),AND(NW12&gt;=OD$23,NX12&gt;=OD$27,NW12&lt;&gt;""),AND(OB12&gt;=OD$23,OC12&gt;=OD$27,OB12&lt;&gt;""),AND(OY12&gt;=PF$23,OZ12&gt;=PF$27,OY12&lt;&gt;""),AND(PD12&gt;=PF$23,PE12&gt;=PF$27,PD12&lt;&gt;""),AND(QA12&gt;=QH$23,QB12&gt;=QH$27,QA12&lt;&gt;""),AND(QF12&gt;=QH$23,QG12&gt;=QH$27,QF12&lt;&gt;""),AND(RC12&gt;=RJ$23,RD12&gt;=RJ$27,RC12&lt;&gt;""),AND(RH12&gt;=RJ$23,RI12&gt;=RJ$27,RH12&lt;&gt;""),AND(SE12&gt;=SL$23,SF12&gt;=SL$27,SE12&lt;&gt;""),AND(SJ12&gt;=SL$23,SK12&gt;=SL$27,SJ12&lt;&gt;"")),"Excellence",IF(I12="P","Worlds Team",IF(F12="P","National Team","")))))</f>
        <v/>
      </c>
      <c r="I12" s="3" t="str">
        <f>IF(OR(AND(AJ12&gt;=AN$22,AK12&gt;=AN$26,AJ12&lt;&gt;"",AI12=""),AND(AL12&gt;=AN$22,AM12&gt;=AN$26,AL12&lt;&gt;"",AI12=""),AND(BF12&gt;=BJ$22,BG12&gt;=BJ$26,BF12&lt;&gt;"",BE12=""),AND(BH12&gt;=BJ$22,BI12&gt;=BJ$26,BH12&lt;&gt;"",BE12=""),AND(CB12&gt;=CF$22,CC12&gt;=CF$26,CB12&lt;&gt;"",CA12=""),AND(CD12&gt;=CF$22,CE12&gt;=CF$26,CD12&lt;&gt;""),AND(DC12&gt;=DJ$22,DD12&gt;=DJ$26,DC12&lt;&gt;""),AND(DH12&gt;=DJ$22,DI12&gt;=DJ$26,DH12&lt;&gt;""),AND(EE12&gt;=EL$22,EF12&gt;=EL$26,EE12&lt;&gt;""),AND(EJ12&gt;=EL$22,EK12&gt;=EL$26,EJ12&lt;&gt;""),AND(FG12&gt;=FN$22,FH12&gt;=FN$26,FG12&lt;&gt;""),AND(FL12&gt;=FN$22,FM12&gt;=FN$26,FL12&lt;&gt;""),AND(GI12&gt;=GP$22,GJ12&gt;=GP$26,GI12&lt;&gt;""),AND(GN12&gt;=GP$22,GO12&gt;=GP$26,GN12&lt;&gt;""),AND(HK12&gt;=HR$22,HL12&gt;=HR$26,HK12&lt;&gt;""),AND(HP12&gt;=HR$22,HQ12&gt;=HR$26,HP12&lt;&gt;""),AND(IM12&gt;=IT$22,IN12&gt;=IT$26,IM12&lt;&gt;""),AND(IR12&gt;=IT$22,IS12&gt;=IT$26,IR12&lt;&gt;""),AND(JO12&gt;=JV$22,JP12&gt;=JV$26,JO12&lt;&gt;""),AND(JT12&gt;=JV$22,JU12&gt;=JV$26,JT12&lt;&gt;""),AND(KQ12&gt;=KX$22,KR12&gt;=KX$26,KQ12&lt;&gt;""),AND(KV12&gt;=KX$22,KW12&gt;=KX$26,KV12&lt;&gt;""),AND(LS12&gt;=LZ$22,LT12&gt;=LZ$26,LS12&lt;&gt;""),AND(LX12&gt;=LZ$22,LY12&gt;=LZ$26,LX12&lt;&gt;""),AND(MU12&gt;=NB$22,MV12&gt;=NB$26,MU12&lt;&gt;""),AND(MZ12&gt;=NB$22,NA12&gt;=NB$26,MZ12&lt;&gt;""),AND(NW12&gt;=OD$22,NX12&gt;=OD$26,NW12&lt;&gt;""),AND(OB12&gt;=OD$22,OC12&gt;=OD$26,OB12&lt;&gt;""),AND(OY12&gt;=PF$22,OZ12&gt;=PF$26,OY12&lt;&gt;""),AND(PD12&gt;=PF$22,PE12&gt;=PF$26,PD12&lt;&gt;""),AND(QA12&gt;=QH$22,QB12&gt;=QH$26,QA12&lt;&gt;""),AND(QF12&gt;=QH$22,QG12&gt;=QH$26,QF12&lt;&gt;""),AND(RC12&gt;=RJ$22,RD12&gt;=RJ$26,RC12&lt;&gt;""),AND(RH12&gt;=RJ$22,RI12&gt;=RJ$26,RH12&lt;&gt;""),AND(SE12&gt;=SL$22,SF12&gt;=SL$26,SE12&lt;&gt;""),AND(SJ12&gt;=SL$22,SK12&gt;=SL$26,SJ12&lt;&gt;"")),"P","")</f>
        <v/>
      </c>
      <c r="J12" s="8">
        <f>IF(COUNT(AK12,BG12,CC12)&gt;0,LARGE((AK12,BG12,CC12),1),0)</f>
        <v>42.300000000000004</v>
      </c>
      <c r="K12" s="8" t="str">
        <f>IF(J12=0,"",IF(J12=CC12,$BK$1,IF(J12=BG12,$AO$1,IF(J12=AK12,$S$1,""))))</f>
        <v>2025 Nationals</v>
      </c>
      <c r="L12" s="8">
        <f>IF(COUNT(AK12,BG12,CC12)&gt;1,LARGE((AK12,BG12,CC12),2),0)</f>
        <v>41.9</v>
      </c>
      <c r="M12" s="8" t="str">
        <f>IF(K12=0,"",IF(AND(L12=J12,L12=AK12,K12=BG12),$S$1,IF(AND(L12=J12,L12=AK12,L12=CC12),$S$1,IF(AND(L12=J12,L12=CC12,L12=BG12),$AO$1,IF(L12=CC12,$BK$1,IF(L12=BG12,$AO$1,IF(L12=AK12,$S$1,"")))))))</f>
        <v>2025 Elite Canada</v>
      </c>
      <c r="N12" s="8">
        <f>IF(MAX(AM12,BI12,CE12)&gt;0,MAX(AM12,BI12,CE12),0)</f>
        <v>42.4</v>
      </c>
      <c r="O12" s="8" t="str">
        <f>IF(N12=0,"",IF(N12=CE12,$BK$1,IF(N12=BI12,$AO$1,IF(N12=AM12,$S$1,""))))</f>
        <v>2025 Nationals</v>
      </c>
      <c r="P12" s="8" t="str">
        <f>IF(MAX(CG12:CH12)&gt;0,MAX(CG12:CH12),"")</f>
        <v/>
      </c>
      <c r="Q12" s="11" t="str">
        <f>IF(P12="","",IF(P12=CG12,"("&amp;CG$2&amp;")",IF(P12=CH12,"("&amp;CH$2&amp;")")))</f>
        <v/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/>
      </c>
      <c r="S12" s="19">
        <v>16.899999999999999</v>
      </c>
      <c r="T12" s="19">
        <v>4.0999999999999996</v>
      </c>
      <c r="U12" s="19">
        <v>0</v>
      </c>
      <c r="V12" s="19">
        <v>0</v>
      </c>
      <c r="W12" s="19">
        <v>17</v>
      </c>
      <c r="X12" s="19">
        <v>3.9</v>
      </c>
      <c r="Y12" s="19">
        <v>0</v>
      </c>
      <c r="Z12" s="19">
        <v>0</v>
      </c>
      <c r="AA12" s="19">
        <v>16.8</v>
      </c>
      <c r="AB12" s="19">
        <v>4.0999999999999996</v>
      </c>
      <c r="AC12" s="19">
        <v>0</v>
      </c>
      <c r="AD12" s="19">
        <v>0</v>
      </c>
      <c r="AE12" s="19">
        <v>14.8</v>
      </c>
      <c r="AF12" s="19">
        <v>4.5999999999999996</v>
      </c>
      <c r="AG12" s="19">
        <v>0</v>
      </c>
      <c r="AH12" s="19">
        <v>0</v>
      </c>
      <c r="AI12" s="27"/>
      <c r="AJ12" s="40">
        <f>IF(SUM(T12,X12)&gt;0,SUM(T12,X12),"")</f>
        <v>8</v>
      </c>
      <c r="AK12" s="40">
        <f>IF(SUM(S12:T12,V12:X12,Z12)-U12-Y12&gt;0,SUM(S12:T12,V12:X12,Z12)-U12-Y12,"")</f>
        <v>41.9</v>
      </c>
      <c r="AL12" s="40">
        <f>IF(SUM(AB12,AF12)&gt;0,SUM(AB12,AF12),"")</f>
        <v>8.6999999999999993</v>
      </c>
      <c r="AM12" s="40">
        <f>IF(SUM(AA12:AB12,AD12:AF12,AH12)-SUM(AC12,AG12)&gt;0,SUM(AA12:AB12,AD12:AF12,AH12)-SUM(AC12,AG12),"")</f>
        <v>40.300000000000004</v>
      </c>
      <c r="AN12" s="40">
        <f>IF(SUM(AK12,AM12)&gt;0,SUM(AK12,AM12),"")</f>
        <v>82.2</v>
      </c>
      <c r="AO12" s="18">
        <v>16.899999999999999</v>
      </c>
      <c r="AP12" s="18">
        <v>4.0999999999999996</v>
      </c>
      <c r="AQ12" s="18">
        <v>0</v>
      </c>
      <c r="AR12" s="18">
        <v>0</v>
      </c>
      <c r="AS12" s="18">
        <v>16.7</v>
      </c>
      <c r="AT12" s="18">
        <v>4.5999999999999996</v>
      </c>
      <c r="AU12" s="18">
        <v>0</v>
      </c>
      <c r="AV12" s="18">
        <v>0</v>
      </c>
      <c r="AW12" s="18">
        <v>16.5</v>
      </c>
      <c r="AX12" s="18">
        <v>4.8</v>
      </c>
      <c r="AY12" s="18">
        <v>0</v>
      </c>
      <c r="AZ12" s="18">
        <v>0</v>
      </c>
      <c r="BA12" s="18">
        <v>16.5</v>
      </c>
      <c r="BB12" s="18">
        <v>4.5999999999999996</v>
      </c>
      <c r="BC12" s="18">
        <v>0</v>
      </c>
      <c r="BD12" s="18">
        <v>0</v>
      </c>
      <c r="BE12" s="28"/>
      <c r="BF12" s="11">
        <f>IF(SUM(AP12,AT12)&gt;0,SUM(AP12,AT12),"")</f>
        <v>8.6999999999999993</v>
      </c>
      <c r="BG12" s="11">
        <f>IF(SUM(AO12:AP12,AR12:AT12,AV12)-AQ12-AU12&gt;0,SUM(AO12:AP12,AR12:AT12,AV12)-AQ12-AU12,"")</f>
        <v>42.300000000000004</v>
      </c>
      <c r="BH12" s="11">
        <f>IF(SUM(AX12,BB12)&gt;0,SUM(AX12,BB12),"")</f>
        <v>9.3999999999999986</v>
      </c>
      <c r="BI12" s="11">
        <f>IF(SUM(AW12:AX12,AZ12:BB12,BD12)-SUM(AY12,BC12)&gt;0,SUM(AW12:AX12,AZ12:BB12,BD12)-SUM(AY12,BC12),"")</f>
        <v>42.4</v>
      </c>
      <c r="BJ12" s="11">
        <f>IF(SUM(BG12,BI12)&gt;0,SUM(BG12,BI12),"")</f>
        <v>84.7</v>
      </c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27"/>
      <c r="CB12" s="40" t="str">
        <f>IF(SUM(BL12,BP12)&gt;0,SUM(BL12,BP12),"")</f>
        <v/>
      </c>
      <c r="CC12" s="40" t="str">
        <f>IF(SUM(BK12:BL12,BN12:BP12,BR12)-BM12-BQ12&gt;0,SUM(BK12:BL12,BN12:BP12,BR12)-BM12-BQ12,"")</f>
        <v/>
      </c>
      <c r="CD12" s="40" t="str">
        <f>IF(SUM(BT12,BX12)&gt;0,SUM(BT12,BX12),"")</f>
        <v/>
      </c>
      <c r="CE12" s="40" t="str">
        <f>IF(SUM(BS12:BT12,BV12:BX12,BZ12)-SUM(BU12,BY12)&gt;0,SUM(BS12:BT12,BV12:BX12,BZ12)-SUM(BU12,BY12),"")</f>
        <v/>
      </c>
      <c r="CF12" s="40" t="str">
        <f>IF(SUM(CC12,CE12)&gt;0,SUM(CC12,CE12),"")</f>
        <v/>
      </c>
      <c r="CG12" s="51" t="str">
        <f>IF(MAX(DD12,EF12,FH12,GJ12,HL12,IN12,JP12,KR12,LT12,MV12,NX12,OZ12,QB12,RD12,SF12)-IF(L12="",0,L12)&gt;0.001,MAX(DD12,EF12,FH12,GJ12,HL12,IN12,JP12,KR12,LT12,MV12,NX12,OZ12,QB12,RD12,SF12)-IF(L12="",0,L12),"")</f>
        <v/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8.4499999999999993</v>
      </c>
      <c r="SN12" s="26">
        <f>IF($CA12="P",BL12,(BL12+AP12)/2)</f>
        <v>2.0499999999999998</v>
      </c>
      <c r="SO12" s="26">
        <f>IF($CA12="P",BM12,(BM12+AQ12)/2)</f>
        <v>0</v>
      </c>
      <c r="SP12" s="26">
        <f>IF($CA12="P",BN12,(BN12+AR12)/2)</f>
        <v>0</v>
      </c>
      <c r="SQ12" s="26">
        <f>IF($CA12="P",BO12,(BO12+AS12)/2)</f>
        <v>8.35</v>
      </c>
      <c r="SR12" s="26">
        <f>IF($CA12="P",BP12,(BP12+AT12)/2)</f>
        <v>2.2999999999999998</v>
      </c>
      <c r="SS12" s="26">
        <f>IF($CA12="P",BQ12,(BQ12+AU12)/2)</f>
        <v>0</v>
      </c>
      <c r="ST12" s="26">
        <f>IF($CA12="P",BR12,(BR12+AV12)/2)</f>
        <v>0</v>
      </c>
      <c r="SU12" s="26">
        <f>IF($CA12="P",BS12,(BS12+AW12)/2)</f>
        <v>8.25</v>
      </c>
      <c r="SV12" s="26">
        <f>IF($CA12="P",BT12,(BT12+AX12)/2)</f>
        <v>2.4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8.25</v>
      </c>
      <c r="SZ12" s="26">
        <f>IF($CA12="P",BX12,(BX12+BB12)/2)</f>
        <v>2.2999999999999998</v>
      </c>
      <c r="TA12" s="26">
        <f>IF($CA12="P",BY12,(BY12+BC12)/2)</f>
        <v>0</v>
      </c>
      <c r="TB12" s="26">
        <f>IF($CA12="P",BZ12,(BZ12+BD12)/2)</f>
        <v>0</v>
      </c>
      <c r="TC12" s="28" t="s">
        <v>53</v>
      </c>
      <c r="TD12" s="11">
        <f>IF(SUM(SN12,SR12)&gt;0,SUM(SN12,SR12),"")</f>
        <v>4.3499999999999996</v>
      </c>
      <c r="TE12" s="11">
        <f>IF(SUM(SM12:SN12,SP12:SR12,ST12)-SO12-SS12&gt;0,SUM(SM12:SN12,SP12:SR12,ST12)-SO12-SS12,"")</f>
        <v>21.150000000000002</v>
      </c>
      <c r="TF12" s="11">
        <f>IF(SUM(SV12,SZ12)&gt;0,SUM(SV12,SZ12),"")</f>
        <v>4.6999999999999993</v>
      </c>
      <c r="TG12" s="11">
        <f>IF(SUM(SU12:SV12,SX12:SZ12,TB12)-SUM(SW12,TA12)&gt;0,SUM(SU12:SV12,SX12:SZ12,TB12)-SUM(SW12,TA12),"")</f>
        <v>21.2</v>
      </c>
      <c r="TH12" s="11">
        <f>IF(SUM(TE12,TG12)&gt;0,SUM(TE12,TG12),"")</f>
        <v>42.35</v>
      </c>
    </row>
    <row r="13" spans="1:528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169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J13&gt;=AN$21,AK13&gt;=AN$25,AJ13&lt;&gt;"",AI13=""),AND(AL13&gt;=AN$21,AM13&gt;=AN$25,AL13&lt;&gt;"",AI13=""),AND(BF13&gt;=BJ$21,BG13&gt;=BJ$25,BF13&lt;&gt;"",BE13=""),AND(BH13&gt;=BJ$21,BI13&gt;=BJ$25,BH13&lt;&gt;"",BE13=""),AND(CB13&gt;=CF$21,CC13&gt;=CF$25,CB13&lt;&gt;"",CA13=""),AND(CD13&gt;=CF$21,CE13&gt;=CF$25,CD13&lt;&gt;""),AND(DC13&gt;=DJ$21,DD13&gt;=DJ$25,DC13&lt;&gt;""),AND(DH13&gt;=DJ$21,DI13&gt;=DJ$25,DH13&lt;&gt;""),AND(EE13&gt;=EL$21,EF13&gt;=EL$25,EE13&lt;&gt;""),AND(EJ13&gt;=EL$21,EK13&gt;=EL$25,EJ13&lt;&gt;""),AND(FG13&gt;=FN$21,FH13&gt;=FN$25,FG13&lt;&gt;""),AND(FL13&gt;=FN$21,FM13&gt;=FN$25,FL13&lt;&gt;""),AND(GI13&gt;=GP$21,GJ13&gt;=GP$25,GI13&lt;&gt;""),AND(GN13&gt;=GP$21,GO13&gt;=GP$25,GN13&lt;&gt;""),AND(HK13&gt;=HR$21,HL13&gt;=HR$25,HK13&lt;&gt;""),AND(HP13&gt;=HR$21,HQ13&gt;=HR$25,HP13&lt;&gt;""),AND(IM13&gt;=IT$21,IN13&gt;=IT$25,IM13&lt;&gt;""),AND(IR13&gt;=IT$21,IS13&gt;=IT$25,IR13&lt;&gt;""),AND(JO13&gt;=JV$21,JP13&gt;=JV$25,JO13&lt;&gt;""),AND(JT13&gt;=JV$21,JU13&gt;=JV$25,JT13&lt;&gt;""),AND(KQ13&gt;=KX$21,KR13&gt;=KX$25,KQ13&lt;&gt;""),AND(KV13&gt;=KX$21,KW13&gt;=KX$25,KV13&lt;&gt;""),AND(LS13&gt;=LZ$21,LT13&gt;=LZ$25,LS13&lt;&gt;""),AND(LX13&gt;=LZ$21,LY13&gt;=LZ$25,LX13&lt;&gt;""),AND(MU13&gt;=NB$21,MV13&gt;=NB$25,MU13&lt;&gt;""),AND(MZ13&gt;=NB$21,NA13&gt;=NB$25,MZ13&lt;&gt;""),AND(NW13&gt;=OD$21,NX13&gt;=OD$25,NW13&lt;&gt;""),AND(OB13&gt;=OD$21,OC13&gt;=OD$25,OB13&lt;&gt;""),AND(OY13&gt;=PF$21,OZ13&gt;=PF$25,OY13&lt;&gt;""),AND(PD13&gt;=PF$21,PE13&gt;=PF$25,PD13&lt;&gt;""),AND(QA13&gt;=QH$21,QB13&gt;=QH$25,QA13&lt;&gt;""),AND(QF13&gt;=QH$21,QG13&gt;=QH$25,QF13&lt;&gt;""),AND(RC13&gt;=RJ$21,RD13&gt;=RJ$25,RC13&lt;&gt;""),AND(RH13&gt;=RJ$21,RI13&gt;=RJ$25,RH13&lt;&gt;""),AND(SE13&gt;=SL$21,SF13&gt;=SL$25,SE13&lt;&gt;""),AND(SJ13&gt;=SL$21,SK13&gt;=SL$25,SJ13&lt;&gt;"")),"P","")</f>
        <v/>
      </c>
      <c r="G13" s="3" t="str">
        <f>IF(OR(AND(AK13&gt;=AN$25,AK13&lt;&gt;"",AI13=""),AND(AM13&gt;=AN$25,AM13&lt;&gt;"",AI13=""),AND(BG13&gt;=BJ$25,BG13&lt;&gt;"",BE13=""),AND(BI13&gt;=BJ$25,BI13&lt;&gt;"",BE13=""),AND(CC13&gt;=CF$25,CC13&lt;&gt;"",CA13=""),AND(CE13&gt;=CF$25,CE13&lt;&gt;"",CA13=""),AND(DD13&gt;=DJ$25,DD13&lt;&gt;""),AND(DI13&gt;=DJ$25,DI13&lt;&gt;""),AND(EF13&gt;=EL$25,EF13&lt;&gt;""),AND(EK13&gt;=EL$25,EK13&lt;&gt;""),AND(FH13&gt;=FN$25,FH13&lt;&gt;""),AND(FM13&gt;=FN$25,FM13&lt;&gt;""),AND(GJ13&gt;=GP$25,GJ13&lt;&gt;""),AND(GO13&gt;=GP$25,GO13&lt;&gt;""),AND(HL13&gt;=HR$25,HL13&lt;&gt;""),AND(HQ13&gt;=HR$25,HQ13&lt;&gt;""),AND(IN13&gt;=IT$25,IN13&lt;&gt;""),AND(IS13&gt;=IT$25,IS13&lt;&gt;""),AND(JP13&gt;=JV$25,JP13&lt;&gt;""),AND(JU13&gt;=JV$25,JU13&lt;&gt;""),AND(KR13&gt;=KX$25,KR13&lt;&gt;""),AND(KW13&gt;=KX$25,KW13&lt;&gt;""),AND(LT13&gt;=LZ$25,LT13&lt;&gt;""),AND(LY13&gt;=LZ$25,LY13&lt;&gt;""),AND(MV13&gt;=NB$25,MV13&lt;&gt;""),AND(NA13&gt;=NB$25,NA13&lt;&gt;""),AND(NX13&gt;=OD$25,NX13&lt;&gt;""),AND(OC13&gt;=OD$25,OC13&lt;&gt;""),AND(OZ13&gt;=PF$25,OZ13&lt;&gt;""),AND(PE13&gt;=PF$25,PE13&lt;&gt;""),AND(QB13&gt;=QH$25,QB13&lt;&gt;""),AND(QG13&gt;=QH$25,QG13&lt;&gt;""),AND(RD13&gt;=RJ$25,RD13&lt;&gt;""),AND(RI13&gt;=RJ$25,RI13&lt;&gt;""),AND(SF13&gt;=SL$25,SF13&lt;&gt;""),AND(SK13&gt;=SL$25,SK13&lt;&gt;"")),"P","")</f>
        <v/>
      </c>
      <c r="H13" s="36" t="str">
        <f>IF(AND(G13="P",F13=""),"No DD",IF(OR(AND(AJ13&gt;=AN$24,AK13&gt;=AN$28,AJ13&lt;&gt;"",AI13=""),AND(AL13&gt;=AN$24,AM13&gt;=AN$28,AL13&lt;&gt;"",AI13=""),AND(BF13&gt;=BJ$24,BG13&gt;=BJ$28,BF13&lt;&gt;"",BE13=""),AND(BH13&gt;=BJ$24,BI13&gt;=BJ$28,BH13&lt;&gt;"",BE13=""),AND(CB13&gt;=CF$24,CC13&gt;=CF$28,CB13&lt;&gt;"",CA13=""),AND(CD13&gt;=CF$24,CE13&gt;=CF$28,CD13&lt;&gt;""),AND(DC13&gt;=DJ$24,DD13&gt;=DJ$28,DC13&lt;&gt;""),AND(DH13&gt;=DJ$24,DI13&gt;=DJ$28,DH13&lt;&gt;""),AND(EE13&gt;=EL$24,EF13&gt;=EL$28,EE13&lt;&gt;""),AND(EJ13&gt;=EL$24,EK13&gt;=EL$28,EJ13&lt;&gt;""),AND(FG13&gt;=FN$24,FH13&gt;=FN$28,FG13&lt;&gt;""),AND(FL13&gt;=FN$24,FM13&gt;=FN$28,FL13&lt;&gt;""),AND(GI13&gt;=GP$24,GJ13&gt;=GP$28,GI13&lt;&gt;""),AND(GN13&gt;=GP$24,GO13&gt;=GP$28,GN13&lt;&gt;""),AND(HK13&gt;=HR$24,HL13&gt;=HR$28,HK13&lt;&gt;""),AND(HP13&gt;=HR$24,HQ13&gt;=HR$28,HP13&lt;&gt;""),AND(IM13&gt;=IT$24,IN13&gt;=IT$28,IM13&lt;&gt;""),AND(IR13&gt;=IT$24,IS13&gt;=IT$28,IR13&lt;&gt;""),AND(JO13&gt;=JV$24,JP13&gt;=JV$28,JO13&lt;&gt;""),AND(JT13&gt;=JV$24,JU13&gt;=JV$28,JT13&lt;&gt;""),AND(KQ13&gt;=KX$24,KR13&gt;=KX$28,KQ13&lt;&gt;""),AND(KV13&gt;=KX$24,KW13&gt;=KX$28,KV13&lt;&gt;""),AND(LS13&gt;=LZ$24,LT13&gt;=LZ$28,LS13&lt;&gt;""),AND(LX13&gt;=LZ$24,LY13&gt;=LZ$28,LX13&lt;&gt;""),AND(MU13&gt;=NB$24,MV13&gt;=NB$28,MU13&lt;&gt;""),AND(MZ13&gt;=NB$24,NA13&gt;=NB$28,MZ13&lt;&gt;""),AND(NW13&gt;=OD$24,NX13&gt;=OD$28,NW13&lt;&gt;""),AND(OB13&gt;=OD$24,OC13&gt;=OD$28,OB13&lt;&gt;""),AND(OY13&gt;=PF$24,OZ13&gt;=PF$28,OY13&lt;&gt;""),AND(PD13&gt;=PF$24,PE13&gt;=PF$28,PD13&lt;&gt;""),AND(QA13&gt;=QH$24,QB13&gt;=QH$28,QA13&lt;&gt;""),AND(QF13&gt;=QH$24,QG13&gt;=QH$28,QF13&lt;&gt;""),AND(RC13&gt;=RJ$24,RD13&gt;=RJ$28,RC13&lt;&gt;""),AND(RH13&gt;=RJ$24,RI13&gt;=RJ$28,RH13&lt;&gt;""),AND(SE13&gt;=SL$24,SF13&gt;=SL$28,SE13&lt;&gt;""),AND(SJ13&gt;=SL$24,SK13&gt;=SL$28,SJ13&lt;&gt;"")),"Merit",IF(OR(AND(AJ13&gt;=AN$23,AK13&gt;=AN$27,AJ13&lt;&gt;"",AI13=""),AND(AL13&gt;=AN$23,AM13&gt;=AN$27,AL13&lt;&gt;"",AI13=""),AND(BF13&gt;=BJ$23,BG13&gt;=BJ$27,BF13&lt;&gt;"",BE13=""),AND(BH13&gt;=BJ$23,BI13&gt;=BJ$27,BH13&lt;&gt;"",BE13=""),AND(CB13&gt;=CF$23,CC13&gt;=CF$27,CB13&lt;&gt;"",CA13=""),AND(CD13&gt;=CF$23,CE13&gt;=CF$27,CD13&lt;&gt;""),AND(DC13&gt;=DJ$23,DD13&gt;=DJ$27,DC13&lt;&gt;""),AND(DH13&gt;=DJ$23,DI13&gt;=DJ$27,DH13&lt;&gt;""),AND(EE13&gt;=EL$23,EF13&gt;=EL$27,EE13&lt;&gt;""),AND(EJ13&gt;=EL$23,EK13&gt;=EL$27,EJ13&lt;&gt;""),AND(FG13&gt;=FN$23,FH13&gt;=FN$27,FG13&lt;&gt;""),AND(FL13&gt;=FN$23,FM13&gt;=FN$27,FL13&lt;&gt;""),AND(GI13&gt;=GP$23,GJ13&gt;=GP$27,GI13&lt;&gt;""),AND(GN13&gt;=GP$23,GO13&gt;=GP$27,GN13&lt;&gt;""),AND(HK13&gt;=HR$23,HL13&gt;=HR$27,HK13&lt;&gt;""),AND(HP13&gt;=HR$23,HQ13&gt;=HR$27,HP13&lt;&gt;""),AND(IM13&gt;=IT$23,IN13&gt;=IT$27,IM13&lt;&gt;""),AND(IR13&gt;=IT$23,IS13&gt;=IT$27,IR13&lt;&gt;""),AND(JO13&gt;=JV$23,JP13&gt;=JV$27,JO13&lt;&gt;""),AND(JT13&gt;=JV$23,JU13&gt;=JV$27,JT13&lt;&gt;""),AND(KQ13&gt;=KX$23,KR13&gt;=KX$27,KQ13&lt;&gt;""),AND(KV13&gt;=KX$23,KW13&gt;=KX$27,KV13&lt;&gt;""),AND(LS13&gt;=LZ$23,LT13&gt;=LZ$27,LS13&lt;&gt;""),AND(LX13&gt;=LZ$23,LY13&gt;=LZ$27,LX13&lt;&gt;""),AND(MU13&gt;=NB$23,MV13&gt;=NB$27,MU13&lt;&gt;""),AND(MZ13&gt;=NB$23,NA13&gt;=NB$27,MZ13&lt;&gt;""),AND(NW13&gt;=OD$23,NX13&gt;=OD$27,NW13&lt;&gt;""),AND(OB13&gt;=OD$23,OC13&gt;=OD$27,OB13&lt;&gt;""),AND(OY13&gt;=PF$23,OZ13&gt;=PF$27,OY13&lt;&gt;""),AND(PD13&gt;=PF$23,PE13&gt;=PF$27,PD13&lt;&gt;""),AND(QA13&gt;=QH$23,QB13&gt;=QH$27,QA13&lt;&gt;""),AND(QF13&gt;=QH$23,QG13&gt;=QH$27,QF13&lt;&gt;""),AND(RC13&gt;=RJ$23,RD13&gt;=RJ$27,RC13&lt;&gt;""),AND(RH13&gt;=RJ$23,RI13&gt;=RJ$27,RH13&lt;&gt;""),AND(SE13&gt;=SL$23,SF13&gt;=SL$27,SE13&lt;&gt;""),AND(SJ13&gt;=SL$23,SK13&gt;=SL$27,SJ13&lt;&gt;"")),"Excellence",IF(I13="P","Worlds Team",IF(F13="P","National Team","")))))</f>
        <v/>
      </c>
      <c r="I13" s="3" t="str">
        <f>IF(OR(AND(AJ13&gt;=AN$22,AK13&gt;=AN$26,AJ13&lt;&gt;"",AI13=""),AND(AL13&gt;=AN$22,AM13&gt;=AN$26,AL13&lt;&gt;"",AI13=""),AND(BF13&gt;=BJ$22,BG13&gt;=BJ$26,BF13&lt;&gt;"",BE13=""),AND(BH13&gt;=BJ$22,BI13&gt;=BJ$26,BH13&lt;&gt;"",BE13=""),AND(CB13&gt;=CF$22,CC13&gt;=CF$26,CB13&lt;&gt;"",CA13=""),AND(CD13&gt;=CF$22,CE13&gt;=CF$26,CD13&lt;&gt;""),AND(DC13&gt;=DJ$22,DD13&gt;=DJ$26,DC13&lt;&gt;""),AND(DH13&gt;=DJ$22,DI13&gt;=DJ$26,DH13&lt;&gt;""),AND(EE13&gt;=EL$22,EF13&gt;=EL$26,EE13&lt;&gt;""),AND(EJ13&gt;=EL$22,EK13&gt;=EL$26,EJ13&lt;&gt;""),AND(FG13&gt;=FN$22,FH13&gt;=FN$26,FG13&lt;&gt;""),AND(FL13&gt;=FN$22,FM13&gt;=FN$26,FL13&lt;&gt;""),AND(GI13&gt;=GP$22,GJ13&gt;=GP$26,GI13&lt;&gt;""),AND(GN13&gt;=GP$22,GO13&gt;=GP$26,GN13&lt;&gt;""),AND(HK13&gt;=HR$22,HL13&gt;=HR$26,HK13&lt;&gt;""),AND(HP13&gt;=HR$22,HQ13&gt;=HR$26,HP13&lt;&gt;""),AND(IM13&gt;=IT$22,IN13&gt;=IT$26,IM13&lt;&gt;""),AND(IR13&gt;=IT$22,IS13&gt;=IT$26,IR13&lt;&gt;""),AND(JO13&gt;=JV$22,JP13&gt;=JV$26,JO13&lt;&gt;""),AND(JT13&gt;=JV$22,JU13&gt;=JV$26,JT13&lt;&gt;""),AND(KQ13&gt;=KX$22,KR13&gt;=KX$26,KQ13&lt;&gt;""),AND(KV13&gt;=KX$22,KW13&gt;=KX$26,KV13&lt;&gt;""),AND(LS13&gt;=LZ$22,LT13&gt;=LZ$26,LS13&lt;&gt;""),AND(LX13&gt;=LZ$22,LY13&gt;=LZ$26,LX13&lt;&gt;""),AND(MU13&gt;=NB$22,MV13&gt;=NB$26,MU13&lt;&gt;""),AND(MZ13&gt;=NB$22,NA13&gt;=NB$26,MZ13&lt;&gt;""),AND(NW13&gt;=OD$22,NX13&gt;=OD$26,NW13&lt;&gt;""),AND(OB13&gt;=OD$22,OC13&gt;=OD$26,OB13&lt;&gt;""),AND(OY13&gt;=PF$22,OZ13&gt;=PF$26,OY13&lt;&gt;""),AND(PD13&gt;=PF$22,PE13&gt;=PF$26,PD13&lt;&gt;""),AND(QA13&gt;=QH$22,QB13&gt;=QH$26,QA13&lt;&gt;""),AND(QF13&gt;=QH$22,QG13&gt;=QH$26,QF13&lt;&gt;""),AND(RC13&gt;=RJ$22,RD13&gt;=RJ$26,RC13&lt;&gt;""),AND(RH13&gt;=RJ$22,RI13&gt;=RJ$26,RH13&lt;&gt;""),AND(SE13&gt;=SL$22,SF13&gt;=SL$26,SE13&lt;&gt;""),AND(SJ13&gt;=SL$22,SK13&gt;=SL$26,SJ13&lt;&gt;"")),"P","")</f>
        <v/>
      </c>
      <c r="J13" s="8">
        <f>IF(COUNT(AK13,BG13,CC13)&gt;0,LARGE((AK13,BG13,CC13),1),0)</f>
        <v>41.9</v>
      </c>
      <c r="K13" s="8" t="str">
        <f>IF(J13=0,"",IF(J13=CC13,$BK$1,IF(J13=BG13,$AO$1,IF(J13=AK13,$S$1,""))))</f>
        <v>2025 Nationals</v>
      </c>
      <c r="L13" s="8">
        <f>IF(COUNT(AK13,BG13,CC13)&gt;1,LARGE((AK13,BG13,CC13),2),0)</f>
        <v>40.1</v>
      </c>
      <c r="M13" s="8" t="str">
        <f>IF(K13=0,"",IF(AND(L13=J13,L13=AK13,K13=BG13),$S$1,IF(AND(L13=J13,L13=AK13,L13=CC13),$S$1,IF(AND(L13=J13,L13=CC13,L13=BG13),$AO$1,IF(L13=CC13,$BK$1,IF(L13=BG13,$AO$1,IF(L13=AK13,$S$1,"")))))))</f>
        <v>2025 Elite Canada</v>
      </c>
      <c r="N13" s="8">
        <f>IF(MAX(AM13,BI13,CE13)&gt;0,MAX(AM13,BI13,CE13),0)</f>
        <v>41.699999999999996</v>
      </c>
      <c r="O13" s="8" t="str">
        <f>IF(N13=0,"",IF(N13=CE13,$BK$1,IF(N13=BI13,$AO$1,IF(N13=AM13,$S$1,""))))</f>
        <v>2025 Nationals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15.3</v>
      </c>
      <c r="T13" s="19">
        <v>4.2</v>
      </c>
      <c r="U13" s="19">
        <v>0.4</v>
      </c>
      <c r="V13" s="19">
        <v>0.7</v>
      </c>
      <c r="W13" s="19">
        <v>15.7</v>
      </c>
      <c r="X13" s="19">
        <v>4.5999999999999996</v>
      </c>
      <c r="Y13" s="19">
        <v>0</v>
      </c>
      <c r="Z13" s="19">
        <v>0</v>
      </c>
      <c r="AA13" s="19">
        <v>15.6</v>
      </c>
      <c r="AB13" s="19">
        <v>4.0999999999999996</v>
      </c>
      <c r="AC13" s="19">
        <v>0</v>
      </c>
      <c r="AD13" s="19">
        <v>0.7</v>
      </c>
      <c r="AE13" s="19">
        <v>16.399999999999999</v>
      </c>
      <c r="AF13" s="19">
        <v>4.8</v>
      </c>
      <c r="AG13" s="19">
        <v>0</v>
      </c>
      <c r="AH13" s="19">
        <v>0</v>
      </c>
      <c r="AI13" s="27"/>
      <c r="AJ13" s="40">
        <f>IF(SUM(T13,X13)&gt;0,SUM(T13,X13),"")</f>
        <v>8.8000000000000007</v>
      </c>
      <c r="AK13" s="40">
        <f>IF(SUM(S13:T13,V13:X13,Z13)-U13-Y13&gt;0,SUM(S13:T13,V13:X13,Z13)-U13-Y13,"")</f>
        <v>40.1</v>
      </c>
      <c r="AL13" s="40">
        <f>IF(SUM(AB13,AF13)&gt;0,SUM(AB13,AF13),"")</f>
        <v>8.8999999999999986</v>
      </c>
      <c r="AM13" s="40">
        <f>IF(SUM(AA13:AB13,AD13:AF13,AH13)-SUM(AC13,AG13)&gt;0,SUM(AA13:AB13,AD13:AF13,AH13)-SUM(AC13,AG13),"")</f>
        <v>41.599999999999994</v>
      </c>
      <c r="AN13" s="40">
        <f>IF(SUM(AK13,AM13)&gt;0,SUM(AK13,AM13),"")</f>
        <v>81.699999999999989</v>
      </c>
      <c r="AO13" s="18">
        <v>16.399999999999999</v>
      </c>
      <c r="AP13" s="18">
        <v>4.2</v>
      </c>
      <c r="AQ13" s="18">
        <v>0</v>
      </c>
      <c r="AR13" s="18">
        <v>0.7</v>
      </c>
      <c r="AS13" s="18">
        <v>16</v>
      </c>
      <c r="AT13" s="18">
        <v>4.5999999999999996</v>
      </c>
      <c r="AU13" s="18">
        <v>0</v>
      </c>
      <c r="AV13" s="18">
        <v>0</v>
      </c>
      <c r="AW13" s="18">
        <v>16.2</v>
      </c>
      <c r="AX13" s="18">
        <v>3.3</v>
      </c>
      <c r="AY13" s="18">
        <v>0</v>
      </c>
      <c r="AZ13" s="18">
        <v>0.7</v>
      </c>
      <c r="BA13" s="18">
        <v>16.7</v>
      </c>
      <c r="BB13" s="18">
        <v>4.8</v>
      </c>
      <c r="BC13" s="18">
        <v>0</v>
      </c>
      <c r="BD13" s="18">
        <v>0</v>
      </c>
      <c r="BE13" s="28"/>
      <c r="BF13" s="11">
        <f>IF(SUM(AP13,AT13)&gt;0,SUM(AP13,AT13),"")</f>
        <v>8.8000000000000007</v>
      </c>
      <c r="BG13" s="11">
        <f>IF(SUM(AO13:AP13,AR13:AT13,AV13)-AQ13-AU13&gt;0,SUM(AO13:AP13,AR13:AT13,AV13)-AQ13-AU13,"")</f>
        <v>41.9</v>
      </c>
      <c r="BH13" s="11">
        <f>IF(SUM(AX13,BB13)&gt;0,SUM(AX13,BB13),"")</f>
        <v>8.1</v>
      </c>
      <c r="BI13" s="11">
        <f>IF(SUM(AW13:AX13,AZ13:BB13,BD13)-SUM(AY13,BC13)&gt;0,SUM(AW13:AX13,AZ13:BB13,BD13)-SUM(AY13,BC13),"")</f>
        <v>41.699999999999996</v>
      </c>
      <c r="BJ13" s="11">
        <f>IF(SUM(BG13,BI13)&gt;0,SUM(BG13,BI13),"")</f>
        <v>83.6</v>
      </c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27"/>
      <c r="CB13" s="40" t="str">
        <f>IF(SUM(BL13,BP13)&gt;0,SUM(BL13,BP13),"")</f>
        <v/>
      </c>
      <c r="CC13" s="40" t="str">
        <f>IF(SUM(BK13:BL13,BN13:BP13,BR13)-BM13-BQ13&gt;0,SUM(BK13:BL13,BN13:BP13,BR13)-BM13-BQ13,"")</f>
        <v/>
      </c>
      <c r="CD13" s="40" t="str">
        <f>IF(SUM(BT13,BX13)&gt;0,SUM(BT13,BX13),"")</f>
        <v/>
      </c>
      <c r="CE13" s="40" t="str">
        <f>IF(SUM(BS13:BT13,BV13:BX13,BZ13)-SUM(BU13,BY13)&gt;0,SUM(BS13:BT13,BV13:BX13,BZ13)-SUM(BU13,BY13),"")</f>
        <v/>
      </c>
      <c r="CF13" s="40" t="str">
        <f>IF(SUM(CC13,CE13)&gt;0,SUM(CC13,CE13),"")</f>
        <v/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8.1999999999999993</v>
      </c>
      <c r="SN13" s="26">
        <f>IF($CA13="P",BL13,(BL13+AP13)/2)</f>
        <v>2.1</v>
      </c>
      <c r="SO13" s="26">
        <f>IF($CA13="P",BM13,(BM13+AQ13)/2)</f>
        <v>0</v>
      </c>
      <c r="SP13" s="26">
        <f>IF($CA13="P",BN13,(BN13+AR13)/2)</f>
        <v>0.35</v>
      </c>
      <c r="SQ13" s="26">
        <f>IF($CA13="P",BO13,(BO13+AS13)/2)</f>
        <v>8</v>
      </c>
      <c r="SR13" s="26">
        <f>IF($CA13="P",BP13,(BP13+AT13)/2)</f>
        <v>2.2999999999999998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8.1</v>
      </c>
      <c r="SV13" s="26">
        <f>IF($CA13="P",BT13,(BT13+AX13)/2)</f>
        <v>1.65</v>
      </c>
      <c r="SW13" s="26">
        <f>IF($CA13="P",BU13,(BU13+AY13)/2)</f>
        <v>0</v>
      </c>
      <c r="SX13" s="26">
        <f>IF($CA13="P",BV13,(BV13+AZ13)/2)</f>
        <v>0.35</v>
      </c>
      <c r="SY13" s="26">
        <f>IF($CA13="P",BW13,(BW13+BA13)/2)</f>
        <v>8.35</v>
      </c>
      <c r="SZ13" s="26">
        <f>IF($CA13="P",BX13,(BX13+BB13)/2)</f>
        <v>2.4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4.4000000000000004</v>
      </c>
      <c r="TE13" s="11">
        <f>IF(SUM(SM13:SN13,SP13:SR13,ST13)-SO13-SS13&gt;0,SUM(SM13:SN13,SP13:SR13,ST13)-SO13-SS13,"")</f>
        <v>20.95</v>
      </c>
      <c r="TF13" s="11">
        <f>IF(SUM(SV13,SZ13)&gt;0,SUM(SV13,SZ13),"")</f>
        <v>4.05</v>
      </c>
      <c r="TG13" s="11">
        <f>IF(SUM(SU13:SV13,SX13:SZ13,TB13)-SUM(SW13,TA13)&gt;0,SUM(SU13:SV13,SX13:SZ13,TB13)-SUM(SW13,TA13),"")</f>
        <v>20.849999999999998</v>
      </c>
      <c r="TH13" s="11">
        <f>IF(SUM(TE13,TG13)&gt;0,SUM(TE13,TG13),"")</f>
        <v>41.8</v>
      </c>
    </row>
    <row r="14" spans="1:528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120.70000793000412</v>
      </c>
      <c r="F14" s="3" t="str">
        <f>IF(OR(AND(AJ14&gt;=AN$21,AK14&gt;=AN$25,AJ14&lt;&gt;"",AI14=""),AND(AL14&gt;=AN$21,AM14&gt;=AN$25,AL14&lt;&gt;"",AI14=""),AND(BF14&gt;=BJ$21,BG14&gt;=BJ$25,BF14&lt;&gt;"",BE14=""),AND(BH14&gt;=BJ$21,BI14&gt;=BJ$25,BH14&lt;&gt;"",BE14=""),AND(CB14&gt;=CF$21,CC14&gt;=CF$25,CB14&lt;&gt;"",CA14=""),AND(CD14&gt;=CF$21,CE14&gt;=CF$25,CD14&lt;&gt;""),AND(DC14&gt;=DJ$21,DD14&gt;=DJ$25,DC14&lt;&gt;""),AND(DH14&gt;=DJ$21,DI14&gt;=DJ$25,DH14&lt;&gt;""),AND(EE14&gt;=EL$21,EF14&gt;=EL$25,EE14&lt;&gt;""),AND(EJ14&gt;=EL$21,EK14&gt;=EL$25,EJ14&lt;&gt;""),AND(FG14&gt;=FN$21,FH14&gt;=FN$25,FG14&lt;&gt;""),AND(FL14&gt;=FN$21,FM14&gt;=FN$25,FL14&lt;&gt;""),AND(GI14&gt;=GP$21,GJ14&gt;=GP$25,GI14&lt;&gt;""),AND(GN14&gt;=GP$21,GO14&gt;=GP$25,GN14&lt;&gt;""),AND(HK14&gt;=HR$21,HL14&gt;=HR$25,HK14&lt;&gt;""),AND(HP14&gt;=HR$21,HQ14&gt;=HR$25,HP14&lt;&gt;""),AND(IM14&gt;=IT$21,IN14&gt;=IT$25,IM14&lt;&gt;""),AND(IR14&gt;=IT$21,IS14&gt;=IT$25,IR14&lt;&gt;""),AND(JO14&gt;=JV$21,JP14&gt;=JV$25,JO14&lt;&gt;""),AND(JT14&gt;=JV$21,JU14&gt;=JV$25,JT14&lt;&gt;""),AND(KQ14&gt;=KX$21,KR14&gt;=KX$25,KQ14&lt;&gt;""),AND(KV14&gt;=KX$21,KW14&gt;=KX$25,KV14&lt;&gt;""),AND(LS14&gt;=LZ$21,LT14&gt;=LZ$25,LS14&lt;&gt;""),AND(LX14&gt;=LZ$21,LY14&gt;=LZ$25,LX14&lt;&gt;""),AND(MU14&gt;=NB$21,MV14&gt;=NB$25,MU14&lt;&gt;""),AND(MZ14&gt;=NB$21,NA14&gt;=NB$25,MZ14&lt;&gt;""),AND(NW14&gt;=OD$21,NX14&gt;=OD$25,NW14&lt;&gt;""),AND(OB14&gt;=OD$21,OC14&gt;=OD$25,OB14&lt;&gt;""),AND(OY14&gt;=PF$21,OZ14&gt;=PF$25,OY14&lt;&gt;""),AND(PD14&gt;=PF$21,PE14&gt;=PF$25,PD14&lt;&gt;""),AND(QA14&gt;=QH$21,QB14&gt;=QH$25,QA14&lt;&gt;""),AND(QF14&gt;=QH$21,QG14&gt;=QH$25,QF14&lt;&gt;""),AND(RC14&gt;=RJ$21,RD14&gt;=RJ$25,RC14&lt;&gt;""),AND(RH14&gt;=RJ$21,RI14&gt;=RJ$25,RH14&lt;&gt;""),AND(SE14&gt;=SL$21,SF14&gt;=SL$25,SE14&lt;&gt;""),AND(SJ14&gt;=SL$21,SK14&gt;=SL$25,SJ14&lt;&gt;"")),"P","")</f>
        <v/>
      </c>
      <c r="G14" s="3" t="str">
        <f>IF(OR(AND(AK14&gt;=AN$25,AK14&lt;&gt;"",AI14=""),AND(AM14&gt;=AN$25,AM14&lt;&gt;"",AI14=""),AND(BG14&gt;=BJ$25,BG14&lt;&gt;"",BE14=""),AND(BI14&gt;=BJ$25,BI14&lt;&gt;"",BE14=""),AND(CC14&gt;=CF$25,CC14&lt;&gt;"",CA14=""),AND(CE14&gt;=CF$25,CE14&lt;&gt;"",CA14=""),AND(DD14&gt;=DJ$25,DD14&lt;&gt;""),AND(DI14&gt;=DJ$25,DI14&lt;&gt;""),AND(EF14&gt;=EL$25,EF14&lt;&gt;""),AND(EK14&gt;=EL$25,EK14&lt;&gt;""),AND(FH14&gt;=FN$25,FH14&lt;&gt;""),AND(FM14&gt;=FN$25,FM14&lt;&gt;""),AND(GJ14&gt;=GP$25,GJ14&lt;&gt;""),AND(GO14&gt;=GP$25,GO14&lt;&gt;""),AND(HL14&gt;=HR$25,HL14&lt;&gt;""),AND(HQ14&gt;=HR$25,HQ14&lt;&gt;""),AND(IN14&gt;=IT$25,IN14&lt;&gt;""),AND(IS14&gt;=IT$25,IS14&lt;&gt;""),AND(JP14&gt;=JV$25,JP14&lt;&gt;""),AND(JU14&gt;=JV$25,JU14&lt;&gt;""),AND(KR14&gt;=KX$25,KR14&lt;&gt;""),AND(KW14&gt;=KX$25,KW14&lt;&gt;""),AND(LT14&gt;=LZ$25,LT14&lt;&gt;""),AND(LY14&gt;=LZ$25,LY14&lt;&gt;""),AND(MV14&gt;=NB$25,MV14&lt;&gt;""),AND(NA14&gt;=NB$25,NA14&lt;&gt;""),AND(NX14&gt;=OD$25,NX14&lt;&gt;""),AND(OC14&gt;=OD$25,OC14&lt;&gt;""),AND(OZ14&gt;=PF$25,OZ14&lt;&gt;""),AND(PE14&gt;=PF$25,PE14&lt;&gt;""),AND(QB14&gt;=QH$25,QB14&lt;&gt;""),AND(QG14&gt;=QH$25,QG14&lt;&gt;""),AND(RD14&gt;=RJ$25,RD14&lt;&gt;""),AND(RI14&gt;=RJ$25,RI14&lt;&gt;""),AND(SF14&gt;=SL$25,SF14&lt;&gt;""),AND(SK14&gt;=SL$25,SK14&lt;&gt;"")),"P","")</f>
        <v/>
      </c>
      <c r="H14" s="36" t="str">
        <f>IF(AND(G14="P",F14=""),"No DD",IF(OR(AND(AJ14&gt;=AN$24,AK14&gt;=AN$28,AJ14&lt;&gt;"",AI14=""),AND(AL14&gt;=AN$24,AM14&gt;=AN$28,AL14&lt;&gt;"",AI14=""),AND(BF14&gt;=BJ$24,BG14&gt;=BJ$28,BF14&lt;&gt;"",BE14=""),AND(BH14&gt;=BJ$24,BI14&gt;=BJ$28,BH14&lt;&gt;"",BE14=""),AND(CB14&gt;=CF$24,CC14&gt;=CF$28,CB14&lt;&gt;"",CA14=""),AND(CD14&gt;=CF$24,CE14&gt;=CF$28,CD14&lt;&gt;""),AND(DC14&gt;=DJ$24,DD14&gt;=DJ$28,DC14&lt;&gt;""),AND(DH14&gt;=DJ$24,DI14&gt;=DJ$28,DH14&lt;&gt;""),AND(EE14&gt;=EL$24,EF14&gt;=EL$28,EE14&lt;&gt;""),AND(EJ14&gt;=EL$24,EK14&gt;=EL$28,EJ14&lt;&gt;""),AND(FG14&gt;=FN$24,FH14&gt;=FN$28,FG14&lt;&gt;""),AND(FL14&gt;=FN$24,FM14&gt;=FN$28,FL14&lt;&gt;""),AND(GI14&gt;=GP$24,GJ14&gt;=GP$28,GI14&lt;&gt;""),AND(GN14&gt;=GP$24,GO14&gt;=GP$28,GN14&lt;&gt;""),AND(HK14&gt;=HR$24,HL14&gt;=HR$28,HK14&lt;&gt;""),AND(HP14&gt;=HR$24,HQ14&gt;=HR$28,HP14&lt;&gt;""),AND(IM14&gt;=IT$24,IN14&gt;=IT$28,IM14&lt;&gt;""),AND(IR14&gt;=IT$24,IS14&gt;=IT$28,IR14&lt;&gt;""),AND(JO14&gt;=JV$24,JP14&gt;=JV$28,JO14&lt;&gt;""),AND(JT14&gt;=JV$24,JU14&gt;=JV$28,JT14&lt;&gt;""),AND(KQ14&gt;=KX$24,KR14&gt;=KX$28,KQ14&lt;&gt;""),AND(KV14&gt;=KX$24,KW14&gt;=KX$28,KV14&lt;&gt;""),AND(LS14&gt;=LZ$24,LT14&gt;=LZ$28,LS14&lt;&gt;""),AND(LX14&gt;=LZ$24,LY14&gt;=LZ$28,LX14&lt;&gt;""),AND(MU14&gt;=NB$24,MV14&gt;=NB$28,MU14&lt;&gt;""),AND(MZ14&gt;=NB$24,NA14&gt;=NB$28,MZ14&lt;&gt;""),AND(NW14&gt;=OD$24,NX14&gt;=OD$28,NW14&lt;&gt;""),AND(OB14&gt;=OD$24,OC14&gt;=OD$28,OB14&lt;&gt;""),AND(OY14&gt;=PF$24,OZ14&gt;=PF$28,OY14&lt;&gt;""),AND(PD14&gt;=PF$24,PE14&gt;=PF$28,PD14&lt;&gt;""),AND(QA14&gt;=QH$24,QB14&gt;=QH$28,QA14&lt;&gt;""),AND(QF14&gt;=QH$24,QG14&gt;=QH$28,QF14&lt;&gt;""),AND(RC14&gt;=RJ$24,RD14&gt;=RJ$28,RC14&lt;&gt;""),AND(RH14&gt;=RJ$24,RI14&gt;=RJ$28,RH14&lt;&gt;""),AND(SE14&gt;=SL$24,SF14&gt;=SL$28,SE14&lt;&gt;""),AND(SJ14&gt;=SL$24,SK14&gt;=SL$28,SJ14&lt;&gt;"")),"Merit",IF(OR(AND(AJ14&gt;=AN$23,AK14&gt;=AN$27,AJ14&lt;&gt;"",AI14=""),AND(AL14&gt;=AN$23,AM14&gt;=AN$27,AL14&lt;&gt;"",AI14=""),AND(BF14&gt;=BJ$23,BG14&gt;=BJ$27,BF14&lt;&gt;"",BE14=""),AND(BH14&gt;=BJ$23,BI14&gt;=BJ$27,BH14&lt;&gt;"",BE14=""),AND(CB14&gt;=CF$23,CC14&gt;=CF$27,CB14&lt;&gt;"",CA14=""),AND(CD14&gt;=CF$23,CE14&gt;=CF$27,CD14&lt;&gt;""),AND(DC14&gt;=DJ$23,DD14&gt;=DJ$27,DC14&lt;&gt;""),AND(DH14&gt;=DJ$23,DI14&gt;=DJ$27,DH14&lt;&gt;""),AND(EE14&gt;=EL$23,EF14&gt;=EL$27,EE14&lt;&gt;""),AND(EJ14&gt;=EL$23,EK14&gt;=EL$27,EJ14&lt;&gt;""),AND(FG14&gt;=FN$23,FH14&gt;=FN$27,FG14&lt;&gt;""),AND(FL14&gt;=FN$23,FM14&gt;=FN$27,FL14&lt;&gt;""),AND(GI14&gt;=GP$23,GJ14&gt;=GP$27,GI14&lt;&gt;""),AND(GN14&gt;=GP$23,GO14&gt;=GP$27,GN14&lt;&gt;""),AND(HK14&gt;=HR$23,HL14&gt;=HR$27,HK14&lt;&gt;""),AND(HP14&gt;=HR$23,HQ14&gt;=HR$27,HP14&lt;&gt;""),AND(IM14&gt;=IT$23,IN14&gt;=IT$27,IM14&lt;&gt;""),AND(IR14&gt;=IT$23,IS14&gt;=IT$27,IR14&lt;&gt;""),AND(JO14&gt;=JV$23,JP14&gt;=JV$27,JO14&lt;&gt;""),AND(JT14&gt;=JV$23,JU14&gt;=JV$27,JT14&lt;&gt;""),AND(KQ14&gt;=KX$23,KR14&gt;=KX$27,KQ14&lt;&gt;""),AND(KV14&gt;=KX$23,KW14&gt;=KX$27,KV14&lt;&gt;""),AND(LS14&gt;=LZ$23,LT14&gt;=LZ$27,LS14&lt;&gt;""),AND(LX14&gt;=LZ$23,LY14&gt;=LZ$27,LX14&lt;&gt;""),AND(MU14&gt;=NB$23,MV14&gt;=NB$27,MU14&lt;&gt;""),AND(MZ14&gt;=NB$23,NA14&gt;=NB$27,MZ14&lt;&gt;""),AND(NW14&gt;=OD$23,NX14&gt;=OD$27,NW14&lt;&gt;""),AND(OB14&gt;=OD$23,OC14&gt;=OD$27,OB14&lt;&gt;""),AND(OY14&gt;=PF$23,OZ14&gt;=PF$27,OY14&lt;&gt;""),AND(PD14&gt;=PF$23,PE14&gt;=PF$27,PD14&lt;&gt;""),AND(QA14&gt;=QH$23,QB14&gt;=QH$27,QA14&lt;&gt;""),AND(QF14&gt;=QH$23,QG14&gt;=QH$27,QF14&lt;&gt;""),AND(RC14&gt;=RJ$23,RD14&gt;=RJ$27,RC14&lt;&gt;""),AND(RH14&gt;=RJ$23,RI14&gt;=RJ$27,RH14&lt;&gt;""),AND(SE14&gt;=SL$23,SF14&gt;=SL$27,SE14&lt;&gt;""),AND(SJ14&gt;=SL$23,SK14&gt;=SL$27,SJ14&lt;&gt;"")),"Excellence",IF(I14="P","Worlds Team",IF(F14="P","National Team","")))))</f>
        <v/>
      </c>
      <c r="I14" s="3" t="str">
        <f>IF(OR(AND(AJ14&gt;=AN$22,AK14&gt;=AN$26,AJ14&lt;&gt;"",AI14=""),AND(AL14&gt;=AN$22,AM14&gt;=AN$26,AL14&lt;&gt;"",AI14=""),AND(BF14&gt;=BJ$22,BG14&gt;=BJ$26,BF14&lt;&gt;"",BE14=""),AND(BH14&gt;=BJ$22,BI14&gt;=BJ$26,BH14&lt;&gt;"",BE14=""),AND(CB14&gt;=CF$22,CC14&gt;=CF$26,CB14&lt;&gt;"",CA14=""),AND(CD14&gt;=CF$22,CE14&gt;=CF$26,CD14&lt;&gt;""),AND(DC14&gt;=DJ$22,DD14&gt;=DJ$26,DC14&lt;&gt;""),AND(DH14&gt;=DJ$22,DI14&gt;=DJ$26,DH14&lt;&gt;""),AND(EE14&gt;=EL$22,EF14&gt;=EL$26,EE14&lt;&gt;""),AND(EJ14&gt;=EL$22,EK14&gt;=EL$26,EJ14&lt;&gt;""),AND(FG14&gt;=FN$22,FH14&gt;=FN$26,FG14&lt;&gt;""),AND(FL14&gt;=FN$22,FM14&gt;=FN$26,FL14&lt;&gt;""),AND(GI14&gt;=GP$22,GJ14&gt;=GP$26,GI14&lt;&gt;""),AND(GN14&gt;=GP$22,GO14&gt;=GP$26,GN14&lt;&gt;""),AND(HK14&gt;=HR$22,HL14&gt;=HR$26,HK14&lt;&gt;""),AND(HP14&gt;=HR$22,HQ14&gt;=HR$26,HP14&lt;&gt;""),AND(IM14&gt;=IT$22,IN14&gt;=IT$26,IM14&lt;&gt;""),AND(IR14&gt;=IT$22,IS14&gt;=IT$26,IR14&lt;&gt;""),AND(JO14&gt;=JV$22,JP14&gt;=JV$26,JO14&lt;&gt;""),AND(JT14&gt;=JV$22,JU14&gt;=JV$26,JT14&lt;&gt;""),AND(KQ14&gt;=KX$22,KR14&gt;=KX$26,KQ14&lt;&gt;""),AND(KV14&gt;=KX$22,KW14&gt;=KX$26,KV14&lt;&gt;""),AND(LS14&gt;=LZ$22,LT14&gt;=LZ$26,LS14&lt;&gt;""),AND(LX14&gt;=LZ$22,LY14&gt;=LZ$26,LX14&lt;&gt;""),AND(MU14&gt;=NB$22,MV14&gt;=NB$26,MU14&lt;&gt;""),AND(MZ14&gt;=NB$22,NA14&gt;=NB$26,MZ14&lt;&gt;""),AND(NW14&gt;=OD$22,NX14&gt;=OD$26,NW14&lt;&gt;""),AND(OB14&gt;=OD$22,OC14&gt;=OD$26,OB14&lt;&gt;""),AND(OY14&gt;=PF$22,OZ14&gt;=PF$26,OY14&lt;&gt;""),AND(PD14&gt;=PF$22,PE14&gt;=PF$26,PD14&lt;&gt;""),AND(QA14&gt;=QH$22,QB14&gt;=QH$26,QA14&lt;&gt;""),AND(QF14&gt;=QH$22,QG14&gt;=QH$26,QF14&lt;&gt;""),AND(RC14&gt;=RJ$22,RD14&gt;=RJ$26,RC14&lt;&gt;""),AND(RH14&gt;=RJ$22,RI14&gt;=RJ$26,RH14&lt;&gt;""),AND(SE14&gt;=SL$22,SF14&gt;=SL$26,SE14&lt;&gt;""),AND(SJ14&gt;=SL$22,SK14&gt;=SL$26,SJ14&lt;&gt;"")),"P","")</f>
        <v/>
      </c>
      <c r="J14" s="8">
        <f>IF(COUNT(AK14,BG14,CC14)&gt;0,LARGE((AK14,BG14,CC14),1),0)</f>
        <v>41.4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37.9</v>
      </c>
      <c r="M14" s="8" t="str">
        <f>IF(K14=0,"",IF(AND(L14=J14,L14=AK14,K14=BG14),$S$1,IF(AND(L14=J14,L14=AK14,L14=CC14),$S$1,IF(AND(L14=J14,L14=CC14,L14=BG14),$AO$1,IF(L14=CC14,$BK$1,IF(L14=BG14,$AO$1,IF(L14=AK14,$S$1,"")))))))</f>
        <v>2025 3rd Domestic Trial</v>
      </c>
      <c r="N14" s="8">
        <f>IF(MAX(AM14,BI14,CE14)&gt;0,MAX(AM14,BI14,CE14),0)</f>
        <v>41.4</v>
      </c>
      <c r="O14" s="8" t="str">
        <f>IF(N14=0,"",IF(N14=CE14,$BK$1,IF(N14=BI14,$AO$1,IF(N14=AM14,$S$1,""))))</f>
        <v>2025 Elite Canada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16.3</v>
      </c>
      <c r="T14" s="19">
        <v>4.0999999999999996</v>
      </c>
      <c r="U14" s="19">
        <v>0</v>
      </c>
      <c r="V14" s="19">
        <v>0</v>
      </c>
      <c r="W14" s="19">
        <v>16.399999999999999</v>
      </c>
      <c r="X14" s="19">
        <v>4.5999999999999996</v>
      </c>
      <c r="Y14" s="19">
        <v>0</v>
      </c>
      <c r="Z14" s="19">
        <v>0</v>
      </c>
      <c r="AA14" s="19">
        <v>16.399999999999999</v>
      </c>
      <c r="AB14" s="19">
        <v>4.8</v>
      </c>
      <c r="AC14" s="19">
        <v>0</v>
      </c>
      <c r="AD14" s="19">
        <v>0</v>
      </c>
      <c r="AE14" s="19">
        <v>15.6</v>
      </c>
      <c r="AF14" s="19">
        <v>4.5999999999999996</v>
      </c>
      <c r="AG14" s="19">
        <v>0</v>
      </c>
      <c r="AH14" s="19">
        <v>0</v>
      </c>
      <c r="AI14" s="27"/>
      <c r="AJ14" s="40">
        <f>IF(SUM(T14,X14)&gt;0,SUM(T14,X14),"")</f>
        <v>8.6999999999999993</v>
      </c>
      <c r="AK14" s="40">
        <f>IF(SUM(S14:T14,V14:X14,Z14)-U14-Y14&gt;0,SUM(S14:T14,V14:X14,Z14)-U14-Y14,"")</f>
        <v>41.4</v>
      </c>
      <c r="AL14" s="40">
        <f>IF(SUM(AB14,AF14)&gt;0,SUM(AB14,AF14),"")</f>
        <v>9.3999999999999986</v>
      </c>
      <c r="AM14" s="40">
        <f>IF(SUM(AA14:AB14,AD14:AF14,AH14)-SUM(AC14,AG14)&gt;0,SUM(AA14:AB14,AD14:AF14,AH14)-SUM(AC14,AG14),"")</f>
        <v>41.4</v>
      </c>
      <c r="AN14" s="40">
        <f>IF(SUM(AK14,AM14)&gt;0,SUM(AK14,AM14),"")</f>
        <v>82.8</v>
      </c>
      <c r="AO14" s="18">
        <v>16.899999999999999</v>
      </c>
      <c r="AP14" s="18">
        <v>3.2</v>
      </c>
      <c r="AQ14" s="18">
        <v>2.4</v>
      </c>
      <c r="AR14" s="18">
        <v>0</v>
      </c>
      <c r="AS14" s="18">
        <v>16.7</v>
      </c>
      <c r="AT14" s="18">
        <v>2.8</v>
      </c>
      <c r="AU14" s="18">
        <v>2.8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6</v>
      </c>
      <c r="BG14" s="11">
        <f>IF(SUM(AO14:AP14,AR14:AT14,AV14)-AQ14-AU14&gt;0,SUM(AO14:AP14,AR14:AT14,AV14)-AQ14-AU14,"")</f>
        <v>34.4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34.4</v>
      </c>
      <c r="BK14" s="19">
        <v>16.600000000000001</v>
      </c>
      <c r="BL14" s="19">
        <v>3.65</v>
      </c>
      <c r="BM14" s="19">
        <v>1.2</v>
      </c>
      <c r="BN14" s="19">
        <v>0</v>
      </c>
      <c r="BO14" s="19">
        <v>16.549999999999997</v>
      </c>
      <c r="BP14" s="19">
        <v>3.6999999999999997</v>
      </c>
      <c r="BQ14" s="19">
        <v>1.4</v>
      </c>
      <c r="BR14" s="19">
        <v>0</v>
      </c>
      <c r="BS14" s="19">
        <v>8.1999999999999993</v>
      </c>
      <c r="BT14" s="19">
        <v>2.4</v>
      </c>
      <c r="BU14" s="19">
        <v>0</v>
      </c>
      <c r="BV14" s="19">
        <v>0</v>
      </c>
      <c r="BW14" s="19">
        <v>7.8</v>
      </c>
      <c r="BX14" s="19">
        <v>2.2999999999999998</v>
      </c>
      <c r="BY14" s="19">
        <v>0</v>
      </c>
      <c r="BZ14" s="19">
        <v>0</v>
      </c>
      <c r="CA14" s="27" t="s">
        <v>53</v>
      </c>
      <c r="CB14" s="40">
        <f>IF(SUM(BL14,BP14)&gt;0,SUM(BL14,BP14),"")</f>
        <v>7.35</v>
      </c>
      <c r="CC14" s="40">
        <f>IF(SUM(BK14:BL14,BN14:BP14,BR14)-BM14-BQ14&gt;0,SUM(BK14:BL14,BN14:BP14,BR14)-BM14-BQ14,"")</f>
        <v>37.9</v>
      </c>
      <c r="CD14" s="40">
        <f>IF(SUM(BT14,BX14)&gt;0,SUM(BT14,BX14),"")</f>
        <v>4.6999999999999993</v>
      </c>
      <c r="CE14" s="40">
        <f>IF(SUM(BS14:BT14,BV14:BX14,BZ14)-SUM(BU14,BY14)&gt;0,SUM(BS14:BT14,BV14:BX14,BZ14)-SUM(BU14,BY14),"")</f>
        <v>20.7</v>
      </c>
      <c r="CF14" s="40">
        <f>IF(SUM(CC14,CE14)&gt;0,SUM(CC14,CE14),"")</f>
        <v>58.599999999999994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16.600000000000001</v>
      </c>
      <c r="SN14" s="26">
        <f>IF($CA14="P",BL14,(BL14+AP14)/2)</f>
        <v>3.65</v>
      </c>
      <c r="SO14" s="26">
        <f>IF($CA14="P",BM14,(BM14+AQ14)/2)</f>
        <v>1.2</v>
      </c>
      <c r="SP14" s="26">
        <f>IF($CA14="P",BN14,(BN14+AR14)/2)</f>
        <v>0</v>
      </c>
      <c r="SQ14" s="26">
        <f>IF($CA14="P",BO14,(BO14+AS14)/2)</f>
        <v>16.549999999999997</v>
      </c>
      <c r="SR14" s="26">
        <f>IF($CA14="P",BP14,(BP14+AT14)/2)</f>
        <v>3.6999999999999997</v>
      </c>
      <c r="SS14" s="26">
        <f>IF($CA14="P",BQ14,(BQ14+AU14)/2)</f>
        <v>1.4</v>
      </c>
      <c r="ST14" s="26">
        <f>IF($CA14="P",BR14,(BR14+AV14)/2)</f>
        <v>0</v>
      </c>
      <c r="SU14" s="26">
        <f>IF($CA14="P",BS14,(BS14+AW14)/2)</f>
        <v>8.1999999999999993</v>
      </c>
      <c r="SV14" s="26">
        <f>IF($CA14="P",BT14,(BT14+AX14)/2)</f>
        <v>2.4</v>
      </c>
      <c r="SW14" s="26">
        <f>IF($CA14="P",BU14,(BU14+AY14)/2)</f>
        <v>0</v>
      </c>
      <c r="SX14" s="26">
        <f>IF($CA14="P",BV14,(BV14+AZ14)/2)</f>
        <v>0</v>
      </c>
      <c r="SY14" s="26">
        <f>IF($CA14="P",BW14,(BW14+BA14)/2)</f>
        <v>7.8</v>
      </c>
      <c r="SZ14" s="26">
        <f>IF($CA14="P",BX14,(BX14+BB14)/2)</f>
        <v>2.2999999999999998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>
        <f>IF(SUM(SN14,SR14)&gt;0,SUM(SN14,SR14),"")</f>
        <v>7.35</v>
      </c>
      <c r="TE14" s="11">
        <f>IF(SUM(SM14:SN14,SP14:SR14,ST14)-SO14-SS14&gt;0,SUM(SM14:SN14,SP14:SR14,ST14)-SO14-SS14,"")</f>
        <v>37.9</v>
      </c>
      <c r="TF14" s="11">
        <f>IF(SUM(SV14,SZ14)&gt;0,SUM(SV14,SZ14),"")</f>
        <v>4.6999999999999993</v>
      </c>
      <c r="TG14" s="11">
        <f>IF(SUM(SU14:SV14,SX14:SZ14,TB14)-SUM(SW14,TA14)&gt;0,SUM(SU14:SV14,SX14:SZ14,TB14)-SUM(SW14,TA14),"")</f>
        <v>20.7</v>
      </c>
      <c r="TH14" s="11">
        <f>IF(SUM(TE14,TG14)&gt;0,SUM(TE14,TG14),"")</f>
        <v>58.599999999999994</v>
      </c>
    </row>
    <row r="15" spans="1:528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86</v>
      </c>
      <c r="C15" s="4" t="s">
        <v>6</v>
      </c>
      <c r="D15" s="4">
        <v>2004</v>
      </c>
      <c r="E15" s="9">
        <f>SUM(J15:P15)+SUM(J15:M15)*0.0000001+SUM(J15)*0.0000000000001</f>
        <v>120.20000804000412</v>
      </c>
      <c r="F15" s="3" t="str">
        <f>IF(OR(AND(AJ15&gt;=AN$21,AK15&gt;=AN$25,AJ15&lt;&gt;"",AI15=""),AND(AL15&gt;=AN$21,AM15&gt;=AN$25,AL15&lt;&gt;"",AI15=""),AND(BF15&gt;=BJ$21,BG15&gt;=BJ$25,BF15&lt;&gt;"",BE15=""),AND(BH15&gt;=BJ$21,BI15&gt;=BJ$25,BH15&lt;&gt;"",BE15=""),AND(CB15&gt;=CF$21,CC15&gt;=CF$25,CB15&lt;&gt;"",CA15=""),AND(CD15&gt;=CF$21,CE15&gt;=CF$25,CD15&lt;&gt;""),AND(DC15&gt;=DJ$21,DD15&gt;=DJ$25,DC15&lt;&gt;""),AND(DH15&gt;=DJ$21,DI15&gt;=DJ$25,DH15&lt;&gt;""),AND(EE15&gt;=EL$21,EF15&gt;=EL$25,EE15&lt;&gt;""),AND(EJ15&gt;=EL$21,EK15&gt;=EL$25,EJ15&lt;&gt;""),AND(FG15&gt;=FN$21,FH15&gt;=FN$25,FG15&lt;&gt;""),AND(FL15&gt;=FN$21,FM15&gt;=FN$25,FL15&lt;&gt;""),AND(GI15&gt;=GP$21,GJ15&gt;=GP$25,GI15&lt;&gt;""),AND(GN15&gt;=GP$21,GO15&gt;=GP$25,GN15&lt;&gt;""),AND(HK15&gt;=HR$21,HL15&gt;=HR$25,HK15&lt;&gt;""),AND(HP15&gt;=HR$21,HQ15&gt;=HR$25,HP15&lt;&gt;""),AND(IM15&gt;=IT$21,IN15&gt;=IT$25,IM15&lt;&gt;""),AND(IR15&gt;=IT$21,IS15&gt;=IT$25,IR15&lt;&gt;""),AND(JO15&gt;=JV$21,JP15&gt;=JV$25,JO15&lt;&gt;""),AND(JT15&gt;=JV$21,JU15&gt;=JV$25,JT15&lt;&gt;""),AND(KQ15&gt;=KX$21,KR15&gt;=KX$25,KQ15&lt;&gt;""),AND(KV15&gt;=KX$21,KW15&gt;=KX$25,KV15&lt;&gt;""),AND(LS15&gt;=LZ$21,LT15&gt;=LZ$25,LS15&lt;&gt;""),AND(LX15&gt;=LZ$21,LY15&gt;=LZ$25,LX15&lt;&gt;""),AND(MU15&gt;=NB$21,MV15&gt;=NB$25,MU15&lt;&gt;""),AND(MZ15&gt;=NB$21,NA15&gt;=NB$25,MZ15&lt;&gt;""),AND(NW15&gt;=OD$21,NX15&gt;=OD$25,NW15&lt;&gt;""),AND(OB15&gt;=OD$21,OC15&gt;=OD$25,OB15&lt;&gt;""),AND(OY15&gt;=PF$21,OZ15&gt;=PF$25,OY15&lt;&gt;""),AND(PD15&gt;=PF$21,PE15&gt;=PF$25,PD15&lt;&gt;""),AND(QA15&gt;=QH$21,QB15&gt;=QH$25,QA15&lt;&gt;""),AND(QF15&gt;=QH$21,QG15&gt;=QH$25,QF15&lt;&gt;""),AND(RC15&gt;=RJ$21,RD15&gt;=RJ$25,RC15&lt;&gt;""),AND(RH15&gt;=RJ$21,RI15&gt;=RJ$25,RH15&lt;&gt;""),AND(SE15&gt;=SL$21,SF15&gt;=SL$25,SE15&lt;&gt;""),AND(SJ15&gt;=SL$21,SK15&gt;=SL$25,SJ15&lt;&gt;"")),"P","")</f>
        <v/>
      </c>
      <c r="G15" s="3" t="str">
        <f>IF(OR(AND(AK15&gt;=AN$25,AK15&lt;&gt;"",AI15=""),AND(AM15&gt;=AN$25,AM15&lt;&gt;"",AI15=""),AND(BG15&gt;=BJ$25,BG15&lt;&gt;"",BE15=""),AND(BI15&gt;=BJ$25,BI15&lt;&gt;"",BE15=""),AND(CC15&gt;=CF$25,CC15&lt;&gt;"",CA15=""),AND(CE15&gt;=CF$25,CE15&lt;&gt;"",CA15=""),AND(DD15&gt;=DJ$25,DD15&lt;&gt;""),AND(DI15&gt;=DJ$25,DI15&lt;&gt;""),AND(EF15&gt;=EL$25,EF15&lt;&gt;""),AND(EK15&gt;=EL$25,EK15&lt;&gt;""),AND(FH15&gt;=FN$25,FH15&lt;&gt;""),AND(FM15&gt;=FN$25,FM15&lt;&gt;""),AND(GJ15&gt;=GP$25,GJ15&lt;&gt;""),AND(GO15&gt;=GP$25,GO15&lt;&gt;""),AND(HL15&gt;=HR$25,HL15&lt;&gt;""),AND(HQ15&gt;=HR$25,HQ15&lt;&gt;""),AND(IN15&gt;=IT$25,IN15&lt;&gt;""),AND(IS15&gt;=IT$25,IS15&lt;&gt;""),AND(JP15&gt;=JV$25,JP15&lt;&gt;""),AND(JU15&gt;=JV$25,JU15&lt;&gt;""),AND(KR15&gt;=KX$25,KR15&lt;&gt;""),AND(KW15&gt;=KX$25,KW15&lt;&gt;""),AND(LT15&gt;=LZ$25,LT15&lt;&gt;""),AND(LY15&gt;=LZ$25,LY15&lt;&gt;""),AND(MV15&gt;=NB$25,MV15&lt;&gt;""),AND(NA15&gt;=NB$25,NA15&lt;&gt;""),AND(NX15&gt;=OD$25,NX15&lt;&gt;""),AND(OC15&gt;=OD$25,OC15&lt;&gt;""),AND(OZ15&gt;=PF$25,OZ15&lt;&gt;""),AND(PE15&gt;=PF$25,PE15&lt;&gt;""),AND(QB15&gt;=QH$25,QB15&lt;&gt;""),AND(QG15&gt;=QH$25,QG15&lt;&gt;""),AND(RD15&gt;=RJ$25,RD15&lt;&gt;""),AND(RI15&gt;=RJ$25,RI15&lt;&gt;""),AND(SF15&gt;=SL$25,SF15&lt;&gt;""),AND(SK15&gt;=SL$25,SK15&lt;&gt;"")),"P","")</f>
        <v/>
      </c>
      <c r="H15" s="36" t="str">
        <f>IF(AND(G15="P",F15=""),"No DD",IF(OR(AND(AJ15&gt;=AN$24,AK15&gt;=AN$28,AJ15&lt;&gt;"",AI15=""),AND(AL15&gt;=AN$24,AM15&gt;=AN$28,AL15&lt;&gt;"",AI15=""),AND(BF15&gt;=BJ$24,BG15&gt;=BJ$28,BF15&lt;&gt;"",BE15=""),AND(BH15&gt;=BJ$24,BI15&gt;=BJ$28,BH15&lt;&gt;"",BE15=""),AND(CB15&gt;=CF$24,CC15&gt;=CF$28,CB15&lt;&gt;"",CA15=""),AND(CD15&gt;=CF$24,CE15&gt;=CF$28,CD15&lt;&gt;""),AND(DC15&gt;=DJ$24,DD15&gt;=DJ$28,DC15&lt;&gt;""),AND(DH15&gt;=DJ$24,DI15&gt;=DJ$28,DH15&lt;&gt;""),AND(EE15&gt;=EL$24,EF15&gt;=EL$28,EE15&lt;&gt;""),AND(EJ15&gt;=EL$24,EK15&gt;=EL$28,EJ15&lt;&gt;""),AND(FG15&gt;=FN$24,FH15&gt;=FN$28,FG15&lt;&gt;""),AND(FL15&gt;=FN$24,FM15&gt;=FN$28,FL15&lt;&gt;""),AND(GI15&gt;=GP$24,GJ15&gt;=GP$28,GI15&lt;&gt;""),AND(GN15&gt;=GP$24,GO15&gt;=GP$28,GN15&lt;&gt;""),AND(HK15&gt;=HR$24,HL15&gt;=HR$28,HK15&lt;&gt;""),AND(HP15&gt;=HR$24,HQ15&gt;=HR$28,HP15&lt;&gt;""),AND(IM15&gt;=IT$24,IN15&gt;=IT$28,IM15&lt;&gt;""),AND(IR15&gt;=IT$24,IS15&gt;=IT$28,IR15&lt;&gt;""),AND(JO15&gt;=JV$24,JP15&gt;=JV$28,JO15&lt;&gt;""),AND(JT15&gt;=JV$24,JU15&gt;=JV$28,JT15&lt;&gt;""),AND(KQ15&gt;=KX$24,KR15&gt;=KX$28,KQ15&lt;&gt;""),AND(KV15&gt;=KX$24,KW15&gt;=KX$28,KV15&lt;&gt;""),AND(LS15&gt;=LZ$24,LT15&gt;=LZ$28,LS15&lt;&gt;""),AND(LX15&gt;=LZ$24,LY15&gt;=LZ$28,LX15&lt;&gt;""),AND(MU15&gt;=NB$24,MV15&gt;=NB$28,MU15&lt;&gt;""),AND(MZ15&gt;=NB$24,NA15&gt;=NB$28,MZ15&lt;&gt;""),AND(NW15&gt;=OD$24,NX15&gt;=OD$28,NW15&lt;&gt;""),AND(OB15&gt;=OD$24,OC15&gt;=OD$28,OB15&lt;&gt;""),AND(OY15&gt;=PF$24,OZ15&gt;=PF$28,OY15&lt;&gt;""),AND(PD15&gt;=PF$24,PE15&gt;=PF$28,PD15&lt;&gt;""),AND(QA15&gt;=QH$24,QB15&gt;=QH$28,QA15&lt;&gt;""),AND(QF15&gt;=QH$24,QG15&gt;=QH$28,QF15&lt;&gt;""),AND(RC15&gt;=RJ$24,RD15&gt;=RJ$28,RC15&lt;&gt;""),AND(RH15&gt;=RJ$24,RI15&gt;=RJ$28,RH15&lt;&gt;""),AND(SE15&gt;=SL$24,SF15&gt;=SL$28,SE15&lt;&gt;""),AND(SJ15&gt;=SL$24,SK15&gt;=SL$28,SJ15&lt;&gt;"")),"Merit",IF(OR(AND(AJ15&gt;=AN$23,AK15&gt;=AN$27,AJ15&lt;&gt;"",AI15=""),AND(AL15&gt;=AN$23,AM15&gt;=AN$27,AL15&lt;&gt;"",AI15=""),AND(BF15&gt;=BJ$23,BG15&gt;=BJ$27,BF15&lt;&gt;"",BE15=""),AND(BH15&gt;=BJ$23,BI15&gt;=BJ$27,BH15&lt;&gt;"",BE15=""),AND(CB15&gt;=CF$23,CC15&gt;=CF$27,CB15&lt;&gt;"",CA15=""),AND(CD15&gt;=CF$23,CE15&gt;=CF$27,CD15&lt;&gt;""),AND(DC15&gt;=DJ$23,DD15&gt;=DJ$27,DC15&lt;&gt;""),AND(DH15&gt;=DJ$23,DI15&gt;=DJ$27,DH15&lt;&gt;""),AND(EE15&gt;=EL$23,EF15&gt;=EL$27,EE15&lt;&gt;""),AND(EJ15&gt;=EL$23,EK15&gt;=EL$27,EJ15&lt;&gt;""),AND(FG15&gt;=FN$23,FH15&gt;=FN$27,FG15&lt;&gt;""),AND(FL15&gt;=FN$23,FM15&gt;=FN$27,FL15&lt;&gt;""),AND(GI15&gt;=GP$23,GJ15&gt;=GP$27,GI15&lt;&gt;""),AND(GN15&gt;=GP$23,GO15&gt;=GP$27,GN15&lt;&gt;""),AND(HK15&gt;=HR$23,HL15&gt;=HR$27,HK15&lt;&gt;""),AND(HP15&gt;=HR$23,HQ15&gt;=HR$27,HP15&lt;&gt;""),AND(IM15&gt;=IT$23,IN15&gt;=IT$27,IM15&lt;&gt;""),AND(IR15&gt;=IT$23,IS15&gt;=IT$27,IR15&lt;&gt;""),AND(JO15&gt;=JV$23,JP15&gt;=JV$27,JO15&lt;&gt;""),AND(JT15&gt;=JV$23,JU15&gt;=JV$27,JT15&lt;&gt;""),AND(KQ15&gt;=KX$23,KR15&gt;=KX$27,KQ15&lt;&gt;""),AND(KV15&gt;=KX$23,KW15&gt;=KX$27,KV15&lt;&gt;""),AND(LS15&gt;=LZ$23,LT15&gt;=LZ$27,LS15&lt;&gt;""),AND(LX15&gt;=LZ$23,LY15&gt;=LZ$27,LX15&lt;&gt;""),AND(MU15&gt;=NB$23,MV15&gt;=NB$27,MU15&lt;&gt;""),AND(MZ15&gt;=NB$23,NA15&gt;=NB$27,MZ15&lt;&gt;""),AND(NW15&gt;=OD$23,NX15&gt;=OD$27,NW15&lt;&gt;""),AND(OB15&gt;=OD$23,OC15&gt;=OD$27,OB15&lt;&gt;""),AND(OY15&gt;=PF$23,OZ15&gt;=PF$27,OY15&lt;&gt;""),AND(PD15&gt;=PF$23,PE15&gt;=PF$27,PD15&lt;&gt;""),AND(QA15&gt;=QH$23,QB15&gt;=QH$27,QA15&lt;&gt;""),AND(QF15&gt;=QH$23,QG15&gt;=QH$27,QF15&lt;&gt;""),AND(RC15&gt;=RJ$23,RD15&gt;=RJ$27,RC15&lt;&gt;""),AND(RH15&gt;=RJ$23,RI15&gt;=RJ$27,RH15&lt;&gt;""),AND(SE15&gt;=SL$23,SF15&gt;=SL$27,SE15&lt;&gt;""),AND(SJ15&gt;=SL$23,SK15&gt;=SL$27,SJ15&lt;&gt;"")),"Excellence",IF(I15="P","Worlds Team",IF(F15="P","National Team","")))))</f>
        <v/>
      </c>
      <c r="I15" s="3" t="str">
        <f>IF(OR(AND(AJ15&gt;=AN$22,AK15&gt;=AN$26,AJ15&lt;&gt;"",AI15=""),AND(AL15&gt;=AN$22,AM15&gt;=AN$26,AL15&lt;&gt;"",AI15=""),AND(BF15&gt;=BJ$22,BG15&gt;=BJ$26,BF15&lt;&gt;"",BE15=""),AND(BH15&gt;=BJ$22,BI15&gt;=BJ$26,BH15&lt;&gt;"",BE15=""),AND(CB15&gt;=CF$22,CC15&gt;=CF$26,CB15&lt;&gt;"",CA15=""),AND(CD15&gt;=CF$22,CE15&gt;=CF$26,CD15&lt;&gt;""),AND(DC15&gt;=DJ$22,DD15&gt;=DJ$26,DC15&lt;&gt;""),AND(DH15&gt;=DJ$22,DI15&gt;=DJ$26,DH15&lt;&gt;""),AND(EE15&gt;=EL$22,EF15&gt;=EL$26,EE15&lt;&gt;""),AND(EJ15&gt;=EL$22,EK15&gt;=EL$26,EJ15&lt;&gt;""),AND(FG15&gt;=FN$22,FH15&gt;=FN$26,FG15&lt;&gt;""),AND(FL15&gt;=FN$22,FM15&gt;=FN$26,FL15&lt;&gt;""),AND(GI15&gt;=GP$22,GJ15&gt;=GP$26,GI15&lt;&gt;""),AND(GN15&gt;=GP$22,GO15&gt;=GP$26,GN15&lt;&gt;""),AND(HK15&gt;=HR$22,HL15&gt;=HR$26,HK15&lt;&gt;""),AND(HP15&gt;=HR$22,HQ15&gt;=HR$26,HP15&lt;&gt;""),AND(IM15&gt;=IT$22,IN15&gt;=IT$26,IM15&lt;&gt;""),AND(IR15&gt;=IT$22,IS15&gt;=IT$26,IR15&lt;&gt;""),AND(JO15&gt;=JV$22,JP15&gt;=JV$26,JO15&lt;&gt;""),AND(JT15&gt;=JV$22,JU15&gt;=JV$26,JT15&lt;&gt;""),AND(KQ15&gt;=KX$22,KR15&gt;=KX$26,KQ15&lt;&gt;""),AND(KV15&gt;=KX$22,KW15&gt;=KX$26,KV15&lt;&gt;""),AND(LS15&gt;=LZ$22,LT15&gt;=LZ$26,LS15&lt;&gt;""),AND(LX15&gt;=LZ$22,LY15&gt;=LZ$26,LX15&lt;&gt;""),AND(MU15&gt;=NB$22,MV15&gt;=NB$26,MU15&lt;&gt;""),AND(MZ15&gt;=NB$22,NA15&gt;=NB$26,MZ15&lt;&gt;""),AND(NW15&gt;=OD$22,NX15&gt;=OD$26,NW15&lt;&gt;""),AND(OB15&gt;=OD$22,OC15&gt;=OD$26,OB15&lt;&gt;""),AND(OY15&gt;=PF$22,OZ15&gt;=PF$26,OY15&lt;&gt;""),AND(PD15&gt;=PF$22,PE15&gt;=PF$26,PD15&lt;&gt;""),AND(QA15&gt;=QH$22,QB15&gt;=QH$26,QA15&lt;&gt;""),AND(QF15&gt;=QH$22,QG15&gt;=QH$26,QF15&lt;&gt;""),AND(RC15&gt;=RJ$22,RD15&gt;=RJ$26,RC15&lt;&gt;""),AND(RH15&gt;=RJ$22,RI15&gt;=RJ$26,RH15&lt;&gt;""),AND(SE15&gt;=SL$22,SF15&gt;=SL$26,SE15&lt;&gt;""),AND(SJ15&gt;=SL$22,SK15&gt;=SL$26,SJ15&lt;&gt;"")),"P","")</f>
        <v/>
      </c>
      <c r="J15" s="8">
        <f>IF(COUNT(AK15,BG15,CC15)&gt;0,LARGE((AK15,BG15,CC15),1),0)</f>
        <v>41.199999999999996</v>
      </c>
      <c r="K15" s="8" t="str">
        <f>IF(J15=0,"",IF(J15=CC15,$BK$1,IF(J15=BG15,$AO$1,IF(J15=AK15,$S$1,""))))</f>
        <v>2025 3rd Domestic Trial</v>
      </c>
      <c r="L15" s="8">
        <f>IF(COUNT(AK15,BG15,CC15)&gt;1,LARGE((AK15,BG15,CC15),2),0)</f>
        <v>39.200000000000003</v>
      </c>
      <c r="M15" s="8" t="str">
        <f>IF(K15=0,"",IF(AND(L15=J15,L15=AK15,K15=BG15),$S$1,IF(AND(L15=J15,L15=AK15,L15=CC15),$S$1,IF(AND(L15=J15,L15=CC15,L15=BG15),$AO$1,IF(L15=CC15,$BK$1,IF(L15=BG15,$AO$1,IF(L15=AK15,$S$1,"")))))))</f>
        <v>2025 Elite Canada</v>
      </c>
      <c r="N15" s="8">
        <f>IF(MAX(AM15,BI15,CE15)&gt;0,MAX(AM15,BI15,CE15),0)</f>
        <v>39.799999999999997</v>
      </c>
      <c r="O15" s="8" t="str">
        <f>IF(N15=0,"",IF(N15=CE15,$BK$1,IF(N15=BI15,$AO$1,IF(N15=AM15,$S$1,""))))</f>
        <v>2025 3rd Domestic Trial</v>
      </c>
      <c r="P15" s="8" t="str">
        <f>IF(MAX(CG15:CH15)&gt;0,MAX(CG15:CH15),"")</f>
        <v/>
      </c>
      <c r="Q15" s="11" t="str">
        <f>IF(P15="","",IF(P15=CG15,"("&amp;CG$2&amp;")",IF(P15=CH15,"("&amp;CH$2&amp;")")))</f>
        <v/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/>
      </c>
      <c r="S15" s="19">
        <v>16.8</v>
      </c>
      <c r="T15" s="19">
        <v>3.5</v>
      </c>
      <c r="U15" s="19">
        <v>0.5</v>
      </c>
      <c r="V15" s="19">
        <v>0.7</v>
      </c>
      <c r="W15" s="19">
        <v>14.6</v>
      </c>
      <c r="X15" s="19">
        <v>4.0999999999999996</v>
      </c>
      <c r="Y15" s="19">
        <v>0</v>
      </c>
      <c r="Z15" s="19">
        <v>0</v>
      </c>
      <c r="AA15" s="19">
        <v>16.899999999999999</v>
      </c>
      <c r="AB15" s="19">
        <v>3.8</v>
      </c>
      <c r="AC15" s="19">
        <v>0.4</v>
      </c>
      <c r="AD15" s="19">
        <v>0.7</v>
      </c>
      <c r="AE15" s="19">
        <v>15.5</v>
      </c>
      <c r="AF15" s="19">
        <v>1.9</v>
      </c>
      <c r="AG15" s="19">
        <v>0</v>
      </c>
      <c r="AH15" s="19">
        <v>0</v>
      </c>
      <c r="AI15" s="27"/>
      <c r="AJ15" s="40">
        <f>IF(SUM(T15,X15)&gt;0,SUM(T15,X15),"")</f>
        <v>7.6</v>
      </c>
      <c r="AK15" s="40">
        <f>IF(SUM(S15:T15,V15:X15,Z15)-U15-Y15&gt;0,SUM(S15:T15,V15:X15,Z15)-U15-Y15,"")</f>
        <v>39.200000000000003</v>
      </c>
      <c r="AL15" s="40">
        <f>IF(SUM(AB15,AF15)&gt;0,SUM(AB15,AF15),"")</f>
        <v>5.6999999999999993</v>
      </c>
      <c r="AM15" s="40">
        <f>IF(SUM(AA15:AB15,AD15:AF15,AH15)-SUM(AC15,AG15)&gt;0,SUM(AA15:AB15,AD15:AF15,AH15)-SUM(AC15,AG15),"")</f>
        <v>38.4</v>
      </c>
      <c r="AN15" s="40">
        <f>IF(SUM(AK15,AM15)&gt;0,SUM(AK15,AM15),"")</f>
        <v>77.599999999999994</v>
      </c>
      <c r="AO15" s="18">
        <v>16.100000000000001</v>
      </c>
      <c r="AP15" s="18">
        <v>3.8</v>
      </c>
      <c r="AQ15" s="18">
        <v>0.4</v>
      </c>
      <c r="AR15" s="18">
        <v>0.7</v>
      </c>
      <c r="AS15" s="18">
        <v>15.5</v>
      </c>
      <c r="AT15" s="18">
        <v>1.9</v>
      </c>
      <c r="AU15" s="18">
        <v>0</v>
      </c>
      <c r="AV15" s="18">
        <v>0</v>
      </c>
      <c r="AW15" s="18"/>
      <c r="AX15" s="18"/>
      <c r="AY15" s="18"/>
      <c r="AZ15" s="18"/>
      <c r="BA15" s="18"/>
      <c r="BB15" s="18"/>
      <c r="BC15" s="18"/>
      <c r="BD15" s="18"/>
      <c r="BE15" s="28"/>
      <c r="BF15" s="11">
        <f>IF(SUM(AP15,AT15)&gt;0,SUM(AP15,AT15),"")</f>
        <v>5.6999999999999993</v>
      </c>
      <c r="BG15" s="11">
        <f>IF(SUM(AO15:AP15,AR15:AT15,AV15)-AQ15-AU15&gt;0,SUM(AO15:AP15,AR15:AT15,AV15)-AQ15-AU15,"")</f>
        <v>37.6</v>
      </c>
      <c r="BH15" s="11" t="str">
        <f>IF(SUM(AX15,BB15)&gt;0,SUM(AX15,BB15),"")</f>
        <v/>
      </c>
      <c r="BI15" s="11" t="str">
        <f>IF(SUM(AW15:AX15,AZ15:BB15,BD15)-SUM(AY15,BC15)&gt;0,SUM(AW15:AX15,AZ15:BB15,BD15)-SUM(AY15,BC15),"")</f>
        <v/>
      </c>
      <c r="BJ15" s="11">
        <f>IF(SUM(BG15,BI15)&gt;0,SUM(BG15,BI15),"")</f>
        <v>37.6</v>
      </c>
      <c r="BK15" s="19">
        <v>16.8</v>
      </c>
      <c r="BL15" s="19">
        <v>3.6</v>
      </c>
      <c r="BM15" s="19">
        <v>0.2</v>
      </c>
      <c r="BN15" s="19">
        <v>0.7</v>
      </c>
      <c r="BO15" s="19">
        <v>16</v>
      </c>
      <c r="BP15" s="19">
        <v>3.8</v>
      </c>
      <c r="BQ15" s="19">
        <v>0.2</v>
      </c>
      <c r="BR15" s="19">
        <v>0.7</v>
      </c>
      <c r="BS15" s="19">
        <v>17.2</v>
      </c>
      <c r="BT15" s="19">
        <v>3.6</v>
      </c>
      <c r="BU15" s="19">
        <v>0</v>
      </c>
      <c r="BV15" s="19">
        <v>0.7</v>
      </c>
      <c r="BW15" s="19">
        <v>17</v>
      </c>
      <c r="BX15" s="19">
        <v>2.2999999999999998</v>
      </c>
      <c r="BY15" s="19">
        <v>1</v>
      </c>
      <c r="BZ15" s="19">
        <v>0</v>
      </c>
      <c r="CA15" s="27"/>
      <c r="CB15" s="40">
        <f>IF(SUM(BL15,BP15)&gt;0,SUM(BL15,BP15),"")</f>
        <v>7.4</v>
      </c>
      <c r="CC15" s="40">
        <f>IF(SUM(BK15:BL15,BN15:BP15,BR15)-BM15-BQ15&gt;0,SUM(BK15:BL15,BN15:BP15,BR15)-BM15-BQ15,"")</f>
        <v>41.199999999999996</v>
      </c>
      <c r="CD15" s="40">
        <f>IF(SUM(BT15,BX15)&gt;0,SUM(BT15,BX15),"")</f>
        <v>5.9</v>
      </c>
      <c r="CE15" s="40">
        <f>IF(SUM(BS15:BT15,BV15:BX15,BZ15)-SUM(BU15,BY15)&gt;0,SUM(BS15:BT15,BV15:BX15,BZ15)-SUM(BU15,BY15),"")</f>
        <v>39.799999999999997</v>
      </c>
      <c r="CF15" s="40">
        <f>IF(SUM(CC15,CE15)&gt;0,SUM(CC15,CE15),"")</f>
        <v>81</v>
      </c>
      <c r="CG15" s="51" t="str">
        <f>IF(MAX(DD15,EF15,FH15,GJ15,HL15,IN15,JP15,KR15,LT15,MV15,NX15,OZ15,QB15,RD15,SF15)-IF(L15="",0,L15)&gt;0.001,MAX(DD15,EF15,FH15,GJ15,HL15,IN15,JP15,KR15,LT15,MV15,NX15,OZ15,QB15,RD15,SF15)-IF(L15="",0,L15),"")</f>
        <v/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40" t="str">
        <f>IF(SUM(GR15,GV15)&gt;0,SUM(GR15,GV15),"")</f>
        <v/>
      </c>
      <c r="HL15" s="40" t="str">
        <f>IF(SUM(GQ15:GR15,GT15:GV15,GX15)-GS15-GW15&gt;0,SUM(GQ15:GR15,GT15:GV15,GX15)-GS15-GW15,"")</f>
        <v/>
      </c>
      <c r="HM15" s="40" t="str">
        <f>IF(SUM(GY15:GZ15,HB15)-HA15&gt;0,SUM(GY15:GZ15,HB15)-HA15,"")</f>
        <v/>
      </c>
      <c r="HN15" s="40" t="str">
        <f>IF(SUM(GR15,GV15,GZ15)&gt;0,SUM(GR15,GV15,GZ15),"")</f>
        <v/>
      </c>
      <c r="HO15" s="40" t="str">
        <f>IF(SUM(HL15,HM15)&gt;0,SUM(HL15,HM15),"")</f>
        <v/>
      </c>
      <c r="HP15" s="40" t="str">
        <f>IF(SUM(HD15,HH15)&gt;0,SUM(HD15,HH15),"")</f>
        <v/>
      </c>
      <c r="HQ15" s="40" t="str">
        <f>IF(SUM(HC15:HD15,HF15:HH15,HJ15)-SUM(HE15,HI15)&gt;0,SUM(HC15:HD15,HF15:HH15,HJ15)-SUM(HE15,HI15),"")</f>
        <v/>
      </c>
      <c r="HR15" s="40" t="str">
        <f>IF(SUM(HL15,HM15,HQ15)&gt;0,SUM(HL15,HM15,HQ15),"")</f>
        <v/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16.450000000000003</v>
      </c>
      <c r="SN15" s="26">
        <f>IF($CA15="P",BL15,(BL15+AP15)/2)</f>
        <v>3.7</v>
      </c>
      <c r="SO15" s="26">
        <f>IF($CA15="P",BM15,(BM15+AQ15)/2)</f>
        <v>0.30000000000000004</v>
      </c>
      <c r="SP15" s="26">
        <f>IF($CA15="P",BN15,(BN15+AR15)/2)</f>
        <v>0.7</v>
      </c>
      <c r="SQ15" s="26">
        <f>IF($CA15="P",BO15,(BO15+AS15)/2)</f>
        <v>15.75</v>
      </c>
      <c r="SR15" s="26">
        <f>IF($CA15="P",BP15,(BP15+AT15)/2)</f>
        <v>2.8499999999999996</v>
      </c>
      <c r="SS15" s="26">
        <f>IF($CA15="P",BQ15,(BQ15+AU15)/2)</f>
        <v>0.1</v>
      </c>
      <c r="ST15" s="26">
        <f>IF($CA15="P",BR15,(BR15+AV15)/2)</f>
        <v>0.35</v>
      </c>
      <c r="SU15" s="26">
        <f>IF($CA15="P",BS15,(BS15+AW15)/2)</f>
        <v>8.6</v>
      </c>
      <c r="SV15" s="26">
        <f>IF($CA15="P",BT15,(BT15+AX15)/2)</f>
        <v>1.8</v>
      </c>
      <c r="SW15" s="26">
        <f>IF($CA15="P",BU15,(BU15+AY15)/2)</f>
        <v>0</v>
      </c>
      <c r="SX15" s="26">
        <f>IF($CA15="P",BV15,(BV15+AZ15)/2)</f>
        <v>0.35</v>
      </c>
      <c r="SY15" s="26">
        <f>IF($CA15="P",BW15,(BW15+BA15)/2)</f>
        <v>8.5</v>
      </c>
      <c r="SZ15" s="26">
        <f>IF($CA15="P",BX15,(BX15+BB15)/2)</f>
        <v>1.1499999999999999</v>
      </c>
      <c r="TA15" s="26">
        <f>IF($CA15="P",BY15,(BY15+BC15)/2)</f>
        <v>0.5</v>
      </c>
      <c r="TB15" s="26">
        <f>IF($CA15="P",BZ15,(BZ15+BD15)/2)</f>
        <v>0</v>
      </c>
      <c r="TC15" s="28" t="s">
        <v>53</v>
      </c>
      <c r="TD15" s="11">
        <f>IF(SUM(SN15,SR15)&gt;0,SUM(SN15,SR15),"")</f>
        <v>6.55</v>
      </c>
      <c r="TE15" s="11">
        <f>IF(SUM(SM15:SN15,SP15:SR15,ST15)-SO15-SS15&gt;0,SUM(SM15:SN15,SP15:SR15,ST15)-SO15-SS15,"")</f>
        <v>39.400000000000006</v>
      </c>
      <c r="TF15" s="11">
        <f>IF(SUM(SV15,SZ15)&gt;0,SUM(SV15,SZ15),"")</f>
        <v>2.95</v>
      </c>
      <c r="TG15" s="11">
        <f>IF(SUM(SU15:SV15,SX15:SZ15,TB15)-SUM(SW15,TA15)&gt;0,SUM(SU15:SV15,SX15:SZ15,TB15)-SUM(SW15,TA15),"")</f>
        <v>19.899999999999999</v>
      </c>
      <c r="TH15" s="11">
        <f>IF(SUM(TE15,TG15)&gt;0,SUM(TE15,TG15),"")</f>
        <v>59.300000000000004</v>
      </c>
    </row>
    <row r="16" spans="1:528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123</v>
      </c>
      <c r="C16" s="4" t="s">
        <v>5</v>
      </c>
      <c r="D16" s="4">
        <v>2001</v>
      </c>
      <c r="E16" s="9">
        <f>SUM(J16:P16)+SUM(J16:M16)*0.0000001+SUM(J16)*0.0000000000001</f>
        <v>109.40000726000385</v>
      </c>
      <c r="F16" s="3" t="str">
        <f>IF(OR(AND(AJ16&gt;=AN$21,AK16&gt;=AN$25,AJ16&lt;&gt;"",AI16=""),AND(AL16&gt;=AN$21,AM16&gt;=AN$25,AL16&lt;&gt;"",AI16=""),AND(BF16&gt;=BJ$21,BG16&gt;=BJ$25,BF16&lt;&gt;"",BE16=""),AND(BH16&gt;=BJ$21,BI16&gt;=BJ$25,BH16&lt;&gt;"",BE16=""),AND(CB16&gt;=CF$21,CC16&gt;=CF$25,CB16&lt;&gt;"",CA16=""),AND(CD16&gt;=CF$21,CE16&gt;=CF$25,CD16&lt;&gt;""),AND(DC16&gt;=DJ$21,DD16&gt;=DJ$25,DC16&lt;&gt;""),AND(DH16&gt;=DJ$21,DI16&gt;=DJ$25,DH16&lt;&gt;""),AND(EE16&gt;=EL$21,EF16&gt;=EL$25,EE16&lt;&gt;""),AND(EJ16&gt;=EL$21,EK16&gt;=EL$25,EJ16&lt;&gt;""),AND(FG16&gt;=FN$21,FH16&gt;=FN$25,FG16&lt;&gt;""),AND(FL16&gt;=FN$21,FM16&gt;=FN$25,FL16&lt;&gt;""),AND(GI16&gt;=GP$21,GJ16&gt;=GP$25,GI16&lt;&gt;""),AND(GN16&gt;=GP$21,GO16&gt;=GP$25,GN16&lt;&gt;""),AND(HK16&gt;=HR$21,HL16&gt;=HR$25,HK16&lt;&gt;""),AND(HP16&gt;=HR$21,HQ16&gt;=HR$25,HP16&lt;&gt;""),AND(IM16&gt;=IT$21,IN16&gt;=IT$25,IM16&lt;&gt;""),AND(IR16&gt;=IT$21,IS16&gt;=IT$25,IR16&lt;&gt;""),AND(JO16&gt;=JV$21,JP16&gt;=JV$25,JO16&lt;&gt;""),AND(JT16&gt;=JV$21,JU16&gt;=JV$25,JT16&lt;&gt;""),AND(KQ16&gt;=KX$21,KR16&gt;=KX$25,KQ16&lt;&gt;""),AND(KV16&gt;=KX$21,KW16&gt;=KX$25,KV16&lt;&gt;""),AND(LS16&gt;=LZ$21,LT16&gt;=LZ$25,LS16&lt;&gt;""),AND(LX16&gt;=LZ$21,LY16&gt;=LZ$25,LX16&lt;&gt;""),AND(MU16&gt;=NB$21,MV16&gt;=NB$25,MU16&lt;&gt;""),AND(MZ16&gt;=NB$21,NA16&gt;=NB$25,MZ16&lt;&gt;""),AND(NW16&gt;=OD$21,NX16&gt;=OD$25,NW16&lt;&gt;""),AND(OB16&gt;=OD$21,OC16&gt;=OD$25,OB16&lt;&gt;""),AND(OY16&gt;=PF$21,OZ16&gt;=PF$25,OY16&lt;&gt;""),AND(PD16&gt;=PF$21,PE16&gt;=PF$25,PD16&lt;&gt;""),AND(QA16&gt;=QH$21,QB16&gt;=QH$25,QA16&lt;&gt;""),AND(QF16&gt;=QH$21,QG16&gt;=QH$25,QF16&lt;&gt;""),AND(RC16&gt;=RJ$21,RD16&gt;=RJ$25,RC16&lt;&gt;""),AND(RH16&gt;=RJ$21,RI16&gt;=RJ$25,RH16&lt;&gt;""),AND(SE16&gt;=SL$21,SF16&gt;=SL$25,SE16&lt;&gt;""),AND(SJ16&gt;=SL$21,SK16&gt;=SL$25,SJ16&lt;&gt;"")),"P","")</f>
        <v/>
      </c>
      <c r="G16" s="3" t="str">
        <f>IF(OR(AND(AK16&gt;=AN$25,AK16&lt;&gt;"",AI16=""),AND(AM16&gt;=AN$25,AM16&lt;&gt;"",AI16=""),AND(BG16&gt;=BJ$25,BG16&lt;&gt;"",BE16=""),AND(BI16&gt;=BJ$25,BI16&lt;&gt;"",BE16=""),AND(CC16&gt;=CF$25,CC16&lt;&gt;"",CA16=""),AND(CE16&gt;=CF$25,CE16&lt;&gt;"",CA16=""),AND(DD16&gt;=DJ$25,DD16&lt;&gt;""),AND(DI16&gt;=DJ$25,DI16&lt;&gt;""),AND(EF16&gt;=EL$25,EF16&lt;&gt;""),AND(EK16&gt;=EL$25,EK16&lt;&gt;""),AND(FH16&gt;=FN$25,FH16&lt;&gt;""),AND(FM16&gt;=FN$25,FM16&lt;&gt;""),AND(GJ16&gt;=GP$25,GJ16&lt;&gt;""),AND(GO16&gt;=GP$25,GO16&lt;&gt;""),AND(HL16&gt;=HR$25,HL16&lt;&gt;""),AND(HQ16&gt;=HR$25,HQ16&lt;&gt;""),AND(IN16&gt;=IT$25,IN16&lt;&gt;""),AND(IS16&gt;=IT$25,IS16&lt;&gt;""),AND(JP16&gt;=JV$25,JP16&lt;&gt;""),AND(JU16&gt;=JV$25,JU16&lt;&gt;""),AND(KR16&gt;=KX$25,KR16&lt;&gt;""),AND(KW16&gt;=KX$25,KW16&lt;&gt;""),AND(LT16&gt;=LZ$25,LT16&lt;&gt;""),AND(LY16&gt;=LZ$25,LY16&lt;&gt;""),AND(MV16&gt;=NB$25,MV16&lt;&gt;""),AND(NA16&gt;=NB$25,NA16&lt;&gt;""),AND(NX16&gt;=OD$25,NX16&lt;&gt;""),AND(OC16&gt;=OD$25,OC16&lt;&gt;""),AND(OZ16&gt;=PF$25,OZ16&lt;&gt;""),AND(PE16&gt;=PF$25,PE16&lt;&gt;""),AND(QB16&gt;=QH$25,QB16&lt;&gt;""),AND(QG16&gt;=QH$25,QG16&lt;&gt;""),AND(RD16&gt;=RJ$25,RD16&lt;&gt;""),AND(RI16&gt;=RJ$25,RI16&lt;&gt;""),AND(SF16&gt;=SL$25,SF16&lt;&gt;""),AND(SK16&gt;=SL$25,SK16&lt;&gt;"")),"P","")</f>
        <v/>
      </c>
      <c r="H16" s="36" t="str">
        <f>IF(AND(G16="P",F16=""),"No DD",IF(OR(AND(AJ16&gt;=AN$24,AK16&gt;=AN$28,AJ16&lt;&gt;"",AI16=""),AND(AL16&gt;=AN$24,AM16&gt;=AN$28,AL16&lt;&gt;"",AI16=""),AND(BF16&gt;=BJ$24,BG16&gt;=BJ$28,BF16&lt;&gt;"",BE16=""),AND(BH16&gt;=BJ$24,BI16&gt;=BJ$28,BH16&lt;&gt;"",BE16=""),AND(CB16&gt;=CF$24,CC16&gt;=CF$28,CB16&lt;&gt;"",CA16=""),AND(CD16&gt;=CF$24,CE16&gt;=CF$28,CD16&lt;&gt;""),AND(DC16&gt;=DJ$24,DD16&gt;=DJ$28,DC16&lt;&gt;""),AND(DH16&gt;=DJ$24,DI16&gt;=DJ$28,DH16&lt;&gt;""),AND(EE16&gt;=EL$24,EF16&gt;=EL$28,EE16&lt;&gt;""),AND(EJ16&gt;=EL$24,EK16&gt;=EL$28,EJ16&lt;&gt;""),AND(FG16&gt;=FN$24,FH16&gt;=FN$28,FG16&lt;&gt;""),AND(FL16&gt;=FN$24,FM16&gt;=FN$28,FL16&lt;&gt;""),AND(GI16&gt;=GP$24,GJ16&gt;=GP$28,GI16&lt;&gt;""),AND(GN16&gt;=GP$24,GO16&gt;=GP$28,GN16&lt;&gt;""),AND(HK16&gt;=HR$24,HL16&gt;=HR$28,HK16&lt;&gt;""),AND(HP16&gt;=HR$24,HQ16&gt;=HR$28,HP16&lt;&gt;""),AND(IM16&gt;=IT$24,IN16&gt;=IT$28,IM16&lt;&gt;""),AND(IR16&gt;=IT$24,IS16&gt;=IT$28,IR16&lt;&gt;""),AND(JO16&gt;=JV$24,JP16&gt;=JV$28,JO16&lt;&gt;""),AND(JT16&gt;=JV$24,JU16&gt;=JV$28,JT16&lt;&gt;""),AND(KQ16&gt;=KX$24,KR16&gt;=KX$28,KQ16&lt;&gt;""),AND(KV16&gt;=KX$24,KW16&gt;=KX$28,KV16&lt;&gt;""),AND(LS16&gt;=LZ$24,LT16&gt;=LZ$28,LS16&lt;&gt;""),AND(LX16&gt;=LZ$24,LY16&gt;=LZ$28,LX16&lt;&gt;""),AND(MU16&gt;=NB$24,MV16&gt;=NB$28,MU16&lt;&gt;""),AND(MZ16&gt;=NB$24,NA16&gt;=NB$28,MZ16&lt;&gt;""),AND(NW16&gt;=OD$24,NX16&gt;=OD$28,NW16&lt;&gt;""),AND(OB16&gt;=OD$24,OC16&gt;=OD$28,OB16&lt;&gt;""),AND(OY16&gt;=PF$24,OZ16&gt;=PF$28,OY16&lt;&gt;""),AND(PD16&gt;=PF$24,PE16&gt;=PF$28,PD16&lt;&gt;""),AND(QA16&gt;=QH$24,QB16&gt;=QH$28,QA16&lt;&gt;""),AND(QF16&gt;=QH$24,QG16&gt;=QH$28,QF16&lt;&gt;""),AND(RC16&gt;=RJ$24,RD16&gt;=RJ$28,RC16&lt;&gt;""),AND(RH16&gt;=RJ$24,RI16&gt;=RJ$28,RH16&lt;&gt;""),AND(SE16&gt;=SL$24,SF16&gt;=SL$28,SE16&lt;&gt;""),AND(SJ16&gt;=SL$24,SK16&gt;=SL$28,SJ16&lt;&gt;"")),"Merit",IF(OR(AND(AJ16&gt;=AN$23,AK16&gt;=AN$27,AJ16&lt;&gt;"",AI16=""),AND(AL16&gt;=AN$23,AM16&gt;=AN$27,AL16&lt;&gt;"",AI16=""),AND(BF16&gt;=BJ$23,BG16&gt;=BJ$27,BF16&lt;&gt;"",BE16=""),AND(BH16&gt;=BJ$23,BI16&gt;=BJ$27,BH16&lt;&gt;"",BE16=""),AND(CB16&gt;=CF$23,CC16&gt;=CF$27,CB16&lt;&gt;"",CA16=""),AND(CD16&gt;=CF$23,CE16&gt;=CF$27,CD16&lt;&gt;""),AND(DC16&gt;=DJ$23,DD16&gt;=DJ$27,DC16&lt;&gt;""),AND(DH16&gt;=DJ$23,DI16&gt;=DJ$27,DH16&lt;&gt;""),AND(EE16&gt;=EL$23,EF16&gt;=EL$27,EE16&lt;&gt;""),AND(EJ16&gt;=EL$23,EK16&gt;=EL$27,EJ16&lt;&gt;""),AND(FG16&gt;=FN$23,FH16&gt;=FN$27,FG16&lt;&gt;""),AND(FL16&gt;=FN$23,FM16&gt;=FN$27,FL16&lt;&gt;""),AND(GI16&gt;=GP$23,GJ16&gt;=GP$27,GI16&lt;&gt;""),AND(GN16&gt;=GP$23,GO16&gt;=GP$27,GN16&lt;&gt;""),AND(HK16&gt;=HR$23,HL16&gt;=HR$27,HK16&lt;&gt;""),AND(HP16&gt;=HR$23,HQ16&gt;=HR$27,HP16&lt;&gt;""),AND(IM16&gt;=IT$23,IN16&gt;=IT$27,IM16&lt;&gt;""),AND(IR16&gt;=IT$23,IS16&gt;=IT$27,IR16&lt;&gt;""),AND(JO16&gt;=JV$23,JP16&gt;=JV$27,JO16&lt;&gt;""),AND(JT16&gt;=JV$23,JU16&gt;=JV$27,JT16&lt;&gt;""),AND(KQ16&gt;=KX$23,KR16&gt;=KX$27,KQ16&lt;&gt;""),AND(KV16&gt;=KX$23,KW16&gt;=KX$27,KV16&lt;&gt;""),AND(LS16&gt;=LZ$23,LT16&gt;=LZ$27,LS16&lt;&gt;""),AND(LX16&gt;=LZ$23,LY16&gt;=LZ$27,LX16&lt;&gt;""),AND(MU16&gt;=NB$23,MV16&gt;=NB$27,MU16&lt;&gt;""),AND(MZ16&gt;=NB$23,NA16&gt;=NB$27,MZ16&lt;&gt;""),AND(NW16&gt;=OD$23,NX16&gt;=OD$27,NW16&lt;&gt;""),AND(OB16&gt;=OD$23,OC16&gt;=OD$27,OB16&lt;&gt;""),AND(OY16&gt;=PF$23,OZ16&gt;=PF$27,OY16&lt;&gt;""),AND(PD16&gt;=PF$23,PE16&gt;=PF$27,PD16&lt;&gt;""),AND(QA16&gt;=QH$23,QB16&gt;=QH$27,QA16&lt;&gt;""),AND(QF16&gt;=QH$23,QG16&gt;=QH$27,QF16&lt;&gt;""),AND(RC16&gt;=RJ$23,RD16&gt;=RJ$27,RC16&lt;&gt;""),AND(RH16&gt;=RJ$23,RI16&gt;=RJ$27,RH16&lt;&gt;""),AND(SE16&gt;=SL$23,SF16&gt;=SL$27,SE16&lt;&gt;""),AND(SJ16&gt;=SL$23,SK16&gt;=SL$27,SJ16&lt;&gt;"")),"Excellence",IF(I16="P","Worlds Team",IF(F16="P","National Team","")))))</f>
        <v/>
      </c>
      <c r="I16" s="3" t="str">
        <f>IF(OR(AND(AJ16&gt;=AN$22,AK16&gt;=AN$26,AJ16&lt;&gt;"",AI16=""),AND(AL16&gt;=AN$22,AM16&gt;=AN$26,AL16&lt;&gt;"",AI16=""),AND(BF16&gt;=BJ$22,BG16&gt;=BJ$26,BF16&lt;&gt;"",BE16=""),AND(BH16&gt;=BJ$22,BI16&gt;=BJ$26,BH16&lt;&gt;"",BE16=""),AND(CB16&gt;=CF$22,CC16&gt;=CF$26,CB16&lt;&gt;"",CA16=""),AND(CD16&gt;=CF$22,CE16&gt;=CF$26,CD16&lt;&gt;""),AND(DC16&gt;=DJ$22,DD16&gt;=DJ$26,DC16&lt;&gt;""),AND(DH16&gt;=DJ$22,DI16&gt;=DJ$26,DH16&lt;&gt;""),AND(EE16&gt;=EL$22,EF16&gt;=EL$26,EE16&lt;&gt;""),AND(EJ16&gt;=EL$22,EK16&gt;=EL$26,EJ16&lt;&gt;""),AND(FG16&gt;=FN$22,FH16&gt;=FN$26,FG16&lt;&gt;""),AND(FL16&gt;=FN$22,FM16&gt;=FN$26,FL16&lt;&gt;""),AND(GI16&gt;=GP$22,GJ16&gt;=GP$26,GI16&lt;&gt;""),AND(GN16&gt;=GP$22,GO16&gt;=GP$26,GN16&lt;&gt;""),AND(HK16&gt;=HR$22,HL16&gt;=HR$26,HK16&lt;&gt;""),AND(HP16&gt;=HR$22,HQ16&gt;=HR$26,HP16&lt;&gt;""),AND(IM16&gt;=IT$22,IN16&gt;=IT$26,IM16&lt;&gt;""),AND(IR16&gt;=IT$22,IS16&gt;=IT$26,IR16&lt;&gt;""),AND(JO16&gt;=JV$22,JP16&gt;=JV$26,JO16&lt;&gt;""),AND(JT16&gt;=JV$22,JU16&gt;=JV$26,JT16&lt;&gt;""),AND(KQ16&gt;=KX$22,KR16&gt;=KX$26,KQ16&lt;&gt;""),AND(KV16&gt;=KX$22,KW16&gt;=KX$26,KV16&lt;&gt;""),AND(LS16&gt;=LZ$22,LT16&gt;=LZ$26,LS16&lt;&gt;""),AND(LX16&gt;=LZ$22,LY16&gt;=LZ$26,LX16&lt;&gt;""),AND(MU16&gt;=NB$22,MV16&gt;=NB$26,MU16&lt;&gt;""),AND(MZ16&gt;=NB$22,NA16&gt;=NB$26,MZ16&lt;&gt;""),AND(NW16&gt;=OD$22,NX16&gt;=OD$26,NW16&lt;&gt;""),AND(OB16&gt;=OD$22,OC16&gt;=OD$26,OB16&lt;&gt;""),AND(OY16&gt;=PF$22,OZ16&gt;=PF$26,OY16&lt;&gt;""),AND(PD16&gt;=PF$22,PE16&gt;=PF$26,PD16&lt;&gt;""),AND(QA16&gt;=QH$22,QB16&gt;=QH$26,QA16&lt;&gt;""),AND(QF16&gt;=QH$22,QG16&gt;=QH$26,QF16&lt;&gt;""),AND(RC16&gt;=RJ$22,RD16&gt;=RJ$26,RC16&lt;&gt;""),AND(RH16&gt;=RJ$22,RI16&gt;=RJ$26,RH16&lt;&gt;""),AND(SE16&gt;=SL$22,SF16&gt;=SL$26,SE16&lt;&gt;""),AND(SJ16&gt;=SL$22,SK16&gt;=SL$26,SJ16&lt;&gt;"")),"P","")</f>
        <v/>
      </c>
      <c r="J16" s="8">
        <f>IF(COUNT(AK16,BG16,CC16)&gt;0,LARGE((AK16,BG16,CC16),1),0)</f>
        <v>38.4</v>
      </c>
      <c r="K16" s="8" t="str">
        <f>IF(J16=0,"",IF(J16=CC16,$BK$1,IF(J16=BG16,$AO$1,IF(J16=AK16,$S$1,""))))</f>
        <v>2025 Nationals</v>
      </c>
      <c r="L16" s="8">
        <f>IF(COUNT(AK16,BG16,CC16)&gt;1,LARGE((AK16,BG16,CC16),2),0)</f>
        <v>34.20000000000001</v>
      </c>
      <c r="M16" s="8" t="str">
        <f>IF(K16=0,"",IF(AND(L16=J16,L16=AK16,K16=BG16),$S$1,IF(AND(L16=J16,L16=AK16,L16=CC16),$S$1,IF(AND(L16=J16,L16=CC16,L16=BG16),$AO$1,IF(L16=CC16,$BK$1,IF(L16=BG16,$AO$1,IF(L16=AK16,$S$1,"")))))))</f>
        <v>2025 Elite Canada</v>
      </c>
      <c r="N16" s="8">
        <f>IF(MAX(AM16,BI16,CE16)&gt;0,MAX(AM16,BI16,CE16),0)</f>
        <v>36.799999999999997</v>
      </c>
      <c r="O16" s="8" t="str">
        <f>IF(N16=0,"",IF(N16=CE16,$BK$1,IF(N16=BI16,$AO$1,IF(N16=AM16,$S$1,""))))</f>
        <v>2025 Nationals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>
        <v>14.5</v>
      </c>
      <c r="T16" s="19">
        <v>2.6</v>
      </c>
      <c r="U16" s="19">
        <v>0</v>
      </c>
      <c r="V16" s="19">
        <v>0</v>
      </c>
      <c r="W16" s="19">
        <v>16.3</v>
      </c>
      <c r="X16" s="19">
        <v>3.2</v>
      </c>
      <c r="Y16" s="19">
        <v>2.4</v>
      </c>
      <c r="Z16" s="19">
        <v>0</v>
      </c>
      <c r="AA16" s="19"/>
      <c r="AB16" s="19"/>
      <c r="AC16" s="19"/>
      <c r="AD16" s="19"/>
      <c r="AE16" s="19"/>
      <c r="AF16" s="19"/>
      <c r="AG16" s="19"/>
      <c r="AH16" s="19"/>
      <c r="AI16" s="27"/>
      <c r="AJ16" s="40">
        <f>IF(SUM(T16,X16)&gt;0,SUM(T16,X16),"")</f>
        <v>5.8000000000000007</v>
      </c>
      <c r="AK16" s="40">
        <f>IF(SUM(S16:T16,V16:X16,Z16)-U16-Y16&gt;0,SUM(S16:T16,V16:X16,Z16)-U16-Y16,"")</f>
        <v>34.20000000000001</v>
      </c>
      <c r="AL16" s="40" t="str">
        <f>IF(SUM(AB16,AF16)&gt;0,SUM(AB16,AF16),"")</f>
        <v/>
      </c>
      <c r="AM16" s="40" t="str">
        <f>IF(SUM(AA16:AB16,AD16:AF16,AH16)-SUM(AC16,AG16)&gt;0,SUM(AA16:AB16,AD16:AF16,AH16)-SUM(AC16,AG16),"")</f>
        <v/>
      </c>
      <c r="AN16" s="40">
        <f>IF(SUM(AK16,AM16)&gt;0,SUM(AK16,AM16),"")</f>
        <v>34.20000000000001</v>
      </c>
      <c r="AO16" s="18">
        <v>15.8</v>
      </c>
      <c r="AP16" s="18">
        <v>1.9</v>
      </c>
      <c r="AQ16" s="18">
        <v>0</v>
      </c>
      <c r="AR16" s="18">
        <v>0</v>
      </c>
      <c r="AS16" s="18">
        <v>16.8</v>
      </c>
      <c r="AT16" s="18">
        <v>3.9</v>
      </c>
      <c r="AU16" s="18">
        <v>0</v>
      </c>
      <c r="AV16" s="18">
        <v>0</v>
      </c>
      <c r="AW16" s="18">
        <v>15.9</v>
      </c>
      <c r="AX16" s="18">
        <v>1.9</v>
      </c>
      <c r="AY16" s="18">
        <v>0</v>
      </c>
      <c r="AZ16" s="18">
        <v>0</v>
      </c>
      <c r="BA16" s="18">
        <v>17.5</v>
      </c>
      <c r="BB16" s="18">
        <v>2.5</v>
      </c>
      <c r="BC16" s="18">
        <v>1</v>
      </c>
      <c r="BD16" s="18">
        <v>0</v>
      </c>
      <c r="BE16" s="28"/>
      <c r="BF16" s="11">
        <f>IF(SUM(AP16,AT16)&gt;0,SUM(AP16,AT16),"")</f>
        <v>5.8</v>
      </c>
      <c r="BG16" s="11">
        <f>IF(SUM(AO16:AP16,AR16:AT16,AV16)-AQ16-AU16&gt;0,SUM(AO16:AP16,AR16:AT16,AV16)-AQ16-AU16,"")</f>
        <v>38.4</v>
      </c>
      <c r="BH16" s="11">
        <f>IF(SUM(AX16,BB16)&gt;0,SUM(AX16,BB16),"")</f>
        <v>4.4000000000000004</v>
      </c>
      <c r="BI16" s="11">
        <f>IF(SUM(AW16:AX16,AZ16:BB16,BD16)-SUM(AY16,BC16)&gt;0,SUM(AW16:AX16,AZ16:BB16,BD16)-SUM(AY16,BC16),"")</f>
        <v>36.799999999999997</v>
      </c>
      <c r="BJ16" s="11">
        <f>IF(SUM(BG16,BI16)&gt;0,SUM(BG16,BI16),"")</f>
        <v>75.199999999999989</v>
      </c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7"/>
      <c r="CB16" s="40" t="str">
        <f>IF(SUM(BL16,BP16)&gt;0,SUM(BL16,BP16),"")</f>
        <v/>
      </c>
      <c r="CC16" s="40" t="str">
        <f>IF(SUM(BK16:BL16,BN16:BP16,BR16)-BM16-BQ16&gt;0,SUM(BK16:BL16,BN16:BP16,BR16)-BM16-BQ16,"")</f>
        <v/>
      </c>
      <c r="CD16" s="40" t="str">
        <f>IF(SUM(BT16,BX16)&gt;0,SUM(BT16,BX16),"")</f>
        <v/>
      </c>
      <c r="CE16" s="40" t="str">
        <f>IF(SUM(BS16:BT16,BV16:BX16,BZ16)-SUM(BU16,BY16)&gt;0,SUM(BS16:BT16,BV16:BX16,BZ16)-SUM(BU16,BY16),"")</f>
        <v/>
      </c>
      <c r="CF16" s="40" t="str">
        <f>IF(SUM(CC16,CE16)&gt;0,SUM(CC16,CE16),"")</f>
        <v/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 t="str">
        <f>IF(SUM(GR16,GV16)&gt;0,SUM(GR16,GV16),"")</f>
        <v/>
      </c>
      <c r="HL16" s="40" t="str">
        <f>IF(SUM(GQ16:GR16,GT16:GV16,GX16)-GS16-GW16&gt;0,SUM(GQ16:GR16,GT16:GV16,GX16)-GS16-GW16,"")</f>
        <v/>
      </c>
      <c r="HM16" s="40" t="str">
        <f>IF(SUM(GY16:GZ16,HB16)-HA16&gt;0,SUM(GY16:GZ16,HB16)-HA16,"")</f>
        <v/>
      </c>
      <c r="HN16" s="40" t="str">
        <f>IF(SUM(GR16,GV16,GZ16)&gt;0,SUM(GR16,GV16,GZ16),"")</f>
        <v/>
      </c>
      <c r="HO16" s="40" t="str">
        <f>IF(SUM(HL16,HM16)&gt;0,SUM(HL16,HM16),"")</f>
        <v/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 t="str">
        <f>IF(SUM(HL16,HM16,HQ16)&gt;0,SUM(HL16,HM16,HQ16),"")</f>
        <v/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7.9</v>
      </c>
      <c r="SN16" s="26">
        <f>IF($CA16="P",BL16,(BL16+AP16)/2)</f>
        <v>0.95</v>
      </c>
      <c r="SO16" s="26">
        <f>IF($CA16="P",BM16,(BM16+AQ16)/2)</f>
        <v>0</v>
      </c>
      <c r="SP16" s="26">
        <f>IF($CA16="P",BN16,(BN16+AR16)/2)</f>
        <v>0</v>
      </c>
      <c r="SQ16" s="26">
        <f>IF($CA16="P",BO16,(BO16+AS16)/2)</f>
        <v>8.4</v>
      </c>
      <c r="SR16" s="26">
        <f>IF($CA16="P",BP16,(BP16+AT16)/2)</f>
        <v>1.95</v>
      </c>
      <c r="SS16" s="26">
        <f>IF($CA16="P",BQ16,(BQ16+AU16)/2)</f>
        <v>0</v>
      </c>
      <c r="ST16" s="26">
        <f>IF($CA16="P",BR16,(BR16+AV16)/2)</f>
        <v>0</v>
      </c>
      <c r="SU16" s="26">
        <f>IF($CA16="P",BS16,(BS16+AW16)/2)</f>
        <v>7.95</v>
      </c>
      <c r="SV16" s="26">
        <f>IF($CA16="P",BT16,(BT16+AX16)/2)</f>
        <v>0.95</v>
      </c>
      <c r="SW16" s="26">
        <f>IF($CA16="P",BU16,(BU16+AY16)/2)</f>
        <v>0</v>
      </c>
      <c r="SX16" s="26">
        <f>IF($CA16="P",BV16,(BV16+AZ16)/2)</f>
        <v>0</v>
      </c>
      <c r="SY16" s="26">
        <f>IF($CA16="P",BW16,(BW16+BA16)/2)</f>
        <v>8.75</v>
      </c>
      <c r="SZ16" s="26">
        <f>IF($CA16="P",BX16,(BX16+BB16)/2)</f>
        <v>1.25</v>
      </c>
      <c r="TA16" s="26">
        <f>IF($CA16="P",BY16,(BY16+BC16)/2)</f>
        <v>0.5</v>
      </c>
      <c r="TB16" s="26">
        <f>IF($CA16="P",BZ16,(BZ16+BD16)/2)</f>
        <v>0</v>
      </c>
      <c r="TC16" s="28" t="s">
        <v>53</v>
      </c>
      <c r="TD16" s="11">
        <f>IF(SUM(SN16,SR16)&gt;0,SUM(SN16,SR16),"")</f>
        <v>2.9</v>
      </c>
      <c r="TE16" s="11">
        <f>IF(SUM(SM16:SN16,SP16:SR16,ST16)-SO16-SS16&gt;0,SUM(SM16:SN16,SP16:SR16,ST16)-SO16-SS16,"")</f>
        <v>19.2</v>
      </c>
      <c r="TF16" s="11">
        <f>IF(SUM(SV16,SZ16)&gt;0,SUM(SV16,SZ16),"")</f>
        <v>2.2000000000000002</v>
      </c>
      <c r="TG16" s="11">
        <f>IF(SUM(SU16:SV16,SX16:SZ16,TB16)-SUM(SW16,TA16)&gt;0,SUM(SU16:SV16,SX16:SZ16,TB16)-SUM(SW16,TA16),"")</f>
        <v>18.399999999999999</v>
      </c>
      <c r="TH16" s="11">
        <f>IF(SUM(TE16,TG16)&gt;0,SUM(TE16,TG16),"")</f>
        <v>37.599999999999994</v>
      </c>
    </row>
    <row r="17" spans="1:528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170</v>
      </c>
      <c r="C17" s="4" t="s">
        <v>5</v>
      </c>
      <c r="D17" s="4">
        <v>2005</v>
      </c>
      <c r="E17" s="9">
        <f>SUM(J17:P17)+SUM(J17:M17)*0.0000001+SUM(J17)*0.0000000000001</f>
        <v>33.800003380003382</v>
      </c>
      <c r="F17" s="3" t="str">
        <f>IF(OR(AND(AJ17&gt;=AN$21,AK17&gt;=AN$25,AJ17&lt;&gt;"",AI17=""),AND(AL17&gt;=AN$21,AM17&gt;=AN$25,AL17&lt;&gt;"",AI17=""),AND(BF17&gt;=BJ$21,BG17&gt;=BJ$25,BF17&lt;&gt;"",BE17=""),AND(BH17&gt;=BJ$21,BI17&gt;=BJ$25,BH17&lt;&gt;"",BE17=""),AND(CB17&gt;=CF$21,CC17&gt;=CF$25,CB17&lt;&gt;"",CA17=""),AND(CD17&gt;=CF$21,CE17&gt;=CF$25,CD17&lt;&gt;""),AND(DC17&gt;=DJ$21,DD17&gt;=DJ$25,DC17&lt;&gt;""),AND(DH17&gt;=DJ$21,DI17&gt;=DJ$25,DH17&lt;&gt;""),AND(EE17&gt;=EL$21,EF17&gt;=EL$25,EE17&lt;&gt;""),AND(EJ17&gt;=EL$21,EK17&gt;=EL$25,EJ17&lt;&gt;""),AND(FG17&gt;=FN$21,FH17&gt;=FN$25,FG17&lt;&gt;""),AND(FL17&gt;=FN$21,FM17&gt;=FN$25,FL17&lt;&gt;""),AND(GI17&gt;=GP$21,GJ17&gt;=GP$25,GI17&lt;&gt;""),AND(GN17&gt;=GP$21,GO17&gt;=GP$25,GN17&lt;&gt;""),AND(HK17&gt;=HR$21,HL17&gt;=HR$25,HK17&lt;&gt;""),AND(HP17&gt;=HR$21,HQ17&gt;=HR$25,HP17&lt;&gt;""),AND(IM17&gt;=IT$21,IN17&gt;=IT$25,IM17&lt;&gt;""),AND(IR17&gt;=IT$21,IS17&gt;=IT$25,IR17&lt;&gt;""),AND(JO17&gt;=JV$21,JP17&gt;=JV$25,JO17&lt;&gt;""),AND(JT17&gt;=JV$21,JU17&gt;=JV$25,JT17&lt;&gt;""),AND(KQ17&gt;=KX$21,KR17&gt;=KX$25,KQ17&lt;&gt;""),AND(KV17&gt;=KX$21,KW17&gt;=KX$25,KV17&lt;&gt;""),AND(LS17&gt;=LZ$21,LT17&gt;=LZ$25,LS17&lt;&gt;""),AND(LX17&gt;=LZ$21,LY17&gt;=LZ$25,LX17&lt;&gt;""),AND(MU17&gt;=NB$21,MV17&gt;=NB$25,MU17&lt;&gt;""),AND(MZ17&gt;=NB$21,NA17&gt;=NB$25,MZ17&lt;&gt;""),AND(NW17&gt;=OD$21,NX17&gt;=OD$25,NW17&lt;&gt;""),AND(OB17&gt;=OD$21,OC17&gt;=OD$25,OB17&lt;&gt;""),AND(OY17&gt;=PF$21,OZ17&gt;=PF$25,OY17&lt;&gt;""),AND(PD17&gt;=PF$21,PE17&gt;=PF$25,PD17&lt;&gt;""),AND(QA17&gt;=QH$21,QB17&gt;=QH$25,QA17&lt;&gt;""),AND(QF17&gt;=QH$21,QG17&gt;=QH$25,QF17&lt;&gt;""),AND(RC17&gt;=RJ$21,RD17&gt;=RJ$25,RC17&lt;&gt;""),AND(RH17&gt;=RJ$21,RI17&gt;=RJ$25,RH17&lt;&gt;""),AND(SE17&gt;=SL$21,SF17&gt;=SL$25,SE17&lt;&gt;""),AND(SJ17&gt;=SL$21,SK17&gt;=SL$25,SJ17&lt;&gt;"")),"P","")</f>
        <v/>
      </c>
      <c r="G17" s="3" t="str">
        <f>IF(OR(AND(AK17&gt;=AN$25,AK17&lt;&gt;"",AI17=""),AND(AM17&gt;=AN$25,AM17&lt;&gt;"",AI17=""),AND(BG17&gt;=BJ$25,BG17&lt;&gt;"",BE17=""),AND(BI17&gt;=BJ$25,BI17&lt;&gt;"",BE17=""),AND(CC17&gt;=CF$25,CC17&lt;&gt;"",CA17=""),AND(CE17&gt;=CF$25,CE17&lt;&gt;"",CA17=""),AND(DD17&gt;=DJ$25,DD17&lt;&gt;""),AND(DI17&gt;=DJ$25,DI17&lt;&gt;""),AND(EF17&gt;=EL$25,EF17&lt;&gt;""),AND(EK17&gt;=EL$25,EK17&lt;&gt;""),AND(FH17&gt;=FN$25,FH17&lt;&gt;""),AND(FM17&gt;=FN$25,FM17&lt;&gt;""),AND(GJ17&gt;=GP$25,GJ17&lt;&gt;""),AND(GO17&gt;=GP$25,GO17&lt;&gt;""),AND(HL17&gt;=HR$25,HL17&lt;&gt;""),AND(HQ17&gt;=HR$25,HQ17&lt;&gt;""),AND(IN17&gt;=IT$25,IN17&lt;&gt;""),AND(IS17&gt;=IT$25,IS17&lt;&gt;""),AND(JP17&gt;=JV$25,JP17&lt;&gt;""),AND(JU17&gt;=JV$25,JU17&lt;&gt;""),AND(KR17&gt;=KX$25,KR17&lt;&gt;""),AND(KW17&gt;=KX$25,KW17&lt;&gt;""),AND(LT17&gt;=LZ$25,LT17&lt;&gt;""),AND(LY17&gt;=LZ$25,LY17&lt;&gt;""),AND(MV17&gt;=NB$25,MV17&lt;&gt;""),AND(NA17&gt;=NB$25,NA17&lt;&gt;""),AND(NX17&gt;=OD$25,NX17&lt;&gt;""),AND(OC17&gt;=OD$25,OC17&lt;&gt;""),AND(OZ17&gt;=PF$25,OZ17&lt;&gt;""),AND(PE17&gt;=PF$25,PE17&lt;&gt;""),AND(QB17&gt;=QH$25,QB17&lt;&gt;""),AND(QG17&gt;=QH$25,QG17&lt;&gt;""),AND(RD17&gt;=RJ$25,RD17&lt;&gt;""),AND(RI17&gt;=RJ$25,RI17&lt;&gt;""),AND(SF17&gt;=SL$25,SF17&lt;&gt;""),AND(SK17&gt;=SL$25,SK17&lt;&gt;"")),"P","")</f>
        <v/>
      </c>
      <c r="H17" s="36" t="str">
        <f>IF(AND(G17="P",F17=""),"No DD",IF(OR(AND(AJ17&gt;=AN$24,AK17&gt;=AN$28,AJ17&lt;&gt;"",AI17=""),AND(AL17&gt;=AN$24,AM17&gt;=AN$28,AL17&lt;&gt;"",AI17=""),AND(BF17&gt;=BJ$24,BG17&gt;=BJ$28,BF17&lt;&gt;"",BE17=""),AND(BH17&gt;=BJ$24,BI17&gt;=BJ$28,BH17&lt;&gt;"",BE17=""),AND(CB17&gt;=CF$24,CC17&gt;=CF$28,CB17&lt;&gt;"",CA17=""),AND(CD17&gt;=CF$24,CE17&gt;=CF$28,CD17&lt;&gt;""),AND(DC17&gt;=DJ$24,DD17&gt;=DJ$28,DC17&lt;&gt;""),AND(DH17&gt;=DJ$24,DI17&gt;=DJ$28,DH17&lt;&gt;""),AND(EE17&gt;=EL$24,EF17&gt;=EL$28,EE17&lt;&gt;""),AND(EJ17&gt;=EL$24,EK17&gt;=EL$28,EJ17&lt;&gt;""),AND(FG17&gt;=FN$24,FH17&gt;=FN$28,FG17&lt;&gt;""),AND(FL17&gt;=FN$24,FM17&gt;=FN$28,FL17&lt;&gt;""),AND(GI17&gt;=GP$24,GJ17&gt;=GP$28,GI17&lt;&gt;""),AND(GN17&gt;=GP$24,GO17&gt;=GP$28,GN17&lt;&gt;""),AND(HK17&gt;=HR$24,HL17&gt;=HR$28,HK17&lt;&gt;""),AND(HP17&gt;=HR$24,HQ17&gt;=HR$28,HP17&lt;&gt;""),AND(IM17&gt;=IT$24,IN17&gt;=IT$28,IM17&lt;&gt;""),AND(IR17&gt;=IT$24,IS17&gt;=IT$28,IR17&lt;&gt;""),AND(JO17&gt;=JV$24,JP17&gt;=JV$28,JO17&lt;&gt;""),AND(JT17&gt;=JV$24,JU17&gt;=JV$28,JT17&lt;&gt;""),AND(KQ17&gt;=KX$24,KR17&gt;=KX$28,KQ17&lt;&gt;""),AND(KV17&gt;=KX$24,KW17&gt;=KX$28,KV17&lt;&gt;""),AND(LS17&gt;=LZ$24,LT17&gt;=LZ$28,LS17&lt;&gt;""),AND(LX17&gt;=LZ$24,LY17&gt;=LZ$28,LX17&lt;&gt;""),AND(MU17&gt;=NB$24,MV17&gt;=NB$28,MU17&lt;&gt;""),AND(MZ17&gt;=NB$24,NA17&gt;=NB$28,MZ17&lt;&gt;""),AND(NW17&gt;=OD$24,NX17&gt;=OD$28,NW17&lt;&gt;""),AND(OB17&gt;=OD$24,OC17&gt;=OD$28,OB17&lt;&gt;""),AND(OY17&gt;=PF$24,OZ17&gt;=PF$28,OY17&lt;&gt;""),AND(PD17&gt;=PF$24,PE17&gt;=PF$28,PD17&lt;&gt;""),AND(QA17&gt;=QH$24,QB17&gt;=QH$28,QA17&lt;&gt;""),AND(QF17&gt;=QH$24,QG17&gt;=QH$28,QF17&lt;&gt;""),AND(RC17&gt;=RJ$24,RD17&gt;=RJ$28,RC17&lt;&gt;""),AND(RH17&gt;=RJ$24,RI17&gt;=RJ$28,RH17&lt;&gt;""),AND(SE17&gt;=SL$24,SF17&gt;=SL$28,SE17&lt;&gt;""),AND(SJ17&gt;=SL$24,SK17&gt;=SL$28,SJ17&lt;&gt;"")),"Merit",IF(OR(AND(AJ17&gt;=AN$23,AK17&gt;=AN$27,AJ17&lt;&gt;"",AI17=""),AND(AL17&gt;=AN$23,AM17&gt;=AN$27,AL17&lt;&gt;"",AI17=""),AND(BF17&gt;=BJ$23,BG17&gt;=BJ$27,BF17&lt;&gt;"",BE17=""),AND(BH17&gt;=BJ$23,BI17&gt;=BJ$27,BH17&lt;&gt;"",BE17=""),AND(CB17&gt;=CF$23,CC17&gt;=CF$27,CB17&lt;&gt;"",CA17=""),AND(CD17&gt;=CF$23,CE17&gt;=CF$27,CD17&lt;&gt;""),AND(DC17&gt;=DJ$23,DD17&gt;=DJ$27,DC17&lt;&gt;""),AND(DH17&gt;=DJ$23,DI17&gt;=DJ$27,DH17&lt;&gt;""),AND(EE17&gt;=EL$23,EF17&gt;=EL$27,EE17&lt;&gt;""),AND(EJ17&gt;=EL$23,EK17&gt;=EL$27,EJ17&lt;&gt;""),AND(FG17&gt;=FN$23,FH17&gt;=FN$27,FG17&lt;&gt;""),AND(FL17&gt;=FN$23,FM17&gt;=FN$27,FL17&lt;&gt;""),AND(GI17&gt;=GP$23,GJ17&gt;=GP$27,GI17&lt;&gt;""),AND(GN17&gt;=GP$23,GO17&gt;=GP$27,GN17&lt;&gt;""),AND(HK17&gt;=HR$23,HL17&gt;=HR$27,HK17&lt;&gt;""),AND(HP17&gt;=HR$23,HQ17&gt;=HR$27,HP17&lt;&gt;""),AND(IM17&gt;=IT$23,IN17&gt;=IT$27,IM17&lt;&gt;""),AND(IR17&gt;=IT$23,IS17&gt;=IT$27,IR17&lt;&gt;""),AND(JO17&gt;=JV$23,JP17&gt;=JV$27,JO17&lt;&gt;""),AND(JT17&gt;=JV$23,JU17&gt;=JV$27,JT17&lt;&gt;""),AND(KQ17&gt;=KX$23,KR17&gt;=KX$27,KQ17&lt;&gt;""),AND(KV17&gt;=KX$23,KW17&gt;=KX$27,KV17&lt;&gt;""),AND(LS17&gt;=LZ$23,LT17&gt;=LZ$27,LS17&lt;&gt;""),AND(LX17&gt;=LZ$23,LY17&gt;=LZ$27,LX17&lt;&gt;""),AND(MU17&gt;=NB$23,MV17&gt;=NB$27,MU17&lt;&gt;""),AND(MZ17&gt;=NB$23,NA17&gt;=NB$27,MZ17&lt;&gt;""),AND(NW17&gt;=OD$23,NX17&gt;=OD$27,NW17&lt;&gt;""),AND(OB17&gt;=OD$23,OC17&gt;=OD$27,OB17&lt;&gt;""),AND(OY17&gt;=PF$23,OZ17&gt;=PF$27,OY17&lt;&gt;""),AND(PD17&gt;=PF$23,PE17&gt;=PF$27,PD17&lt;&gt;""),AND(QA17&gt;=QH$23,QB17&gt;=QH$27,QA17&lt;&gt;""),AND(QF17&gt;=QH$23,QG17&gt;=QH$27,QF17&lt;&gt;""),AND(RC17&gt;=RJ$23,RD17&gt;=RJ$27,RC17&lt;&gt;""),AND(RH17&gt;=RJ$23,RI17&gt;=RJ$27,RH17&lt;&gt;""),AND(SE17&gt;=SL$23,SF17&gt;=SL$27,SE17&lt;&gt;""),AND(SJ17&gt;=SL$23,SK17&gt;=SL$27,SJ17&lt;&gt;"")),"Excellence",IF(I17="P","Worlds Team",IF(F17="P","National Team","")))))</f>
        <v/>
      </c>
      <c r="I17" s="3" t="str">
        <f>IF(OR(AND(AJ17&gt;=AN$22,AK17&gt;=AN$26,AJ17&lt;&gt;"",AI17=""),AND(AL17&gt;=AN$22,AM17&gt;=AN$26,AL17&lt;&gt;"",AI17=""),AND(BF17&gt;=BJ$22,BG17&gt;=BJ$26,BF17&lt;&gt;"",BE17=""),AND(BH17&gt;=BJ$22,BI17&gt;=BJ$26,BH17&lt;&gt;"",BE17=""),AND(CB17&gt;=CF$22,CC17&gt;=CF$26,CB17&lt;&gt;"",CA17=""),AND(CD17&gt;=CF$22,CE17&gt;=CF$26,CD17&lt;&gt;""),AND(DC17&gt;=DJ$22,DD17&gt;=DJ$26,DC17&lt;&gt;""),AND(DH17&gt;=DJ$22,DI17&gt;=DJ$26,DH17&lt;&gt;""),AND(EE17&gt;=EL$22,EF17&gt;=EL$26,EE17&lt;&gt;""),AND(EJ17&gt;=EL$22,EK17&gt;=EL$26,EJ17&lt;&gt;""),AND(FG17&gt;=FN$22,FH17&gt;=FN$26,FG17&lt;&gt;""),AND(FL17&gt;=FN$22,FM17&gt;=FN$26,FL17&lt;&gt;""),AND(GI17&gt;=GP$22,GJ17&gt;=GP$26,GI17&lt;&gt;""),AND(GN17&gt;=GP$22,GO17&gt;=GP$26,GN17&lt;&gt;""),AND(HK17&gt;=HR$22,HL17&gt;=HR$26,HK17&lt;&gt;""),AND(HP17&gt;=HR$22,HQ17&gt;=HR$26,HP17&lt;&gt;""),AND(IM17&gt;=IT$22,IN17&gt;=IT$26,IM17&lt;&gt;""),AND(IR17&gt;=IT$22,IS17&gt;=IT$26,IR17&lt;&gt;""),AND(JO17&gt;=JV$22,JP17&gt;=JV$26,JO17&lt;&gt;""),AND(JT17&gt;=JV$22,JU17&gt;=JV$26,JT17&lt;&gt;""),AND(KQ17&gt;=KX$22,KR17&gt;=KX$26,KQ17&lt;&gt;""),AND(KV17&gt;=KX$22,KW17&gt;=KX$26,KV17&lt;&gt;""),AND(LS17&gt;=LZ$22,LT17&gt;=LZ$26,LS17&lt;&gt;""),AND(LX17&gt;=LZ$22,LY17&gt;=LZ$26,LX17&lt;&gt;""),AND(MU17&gt;=NB$22,MV17&gt;=NB$26,MU17&lt;&gt;""),AND(MZ17&gt;=NB$22,NA17&gt;=NB$26,MZ17&lt;&gt;""),AND(NW17&gt;=OD$22,NX17&gt;=OD$26,NW17&lt;&gt;""),AND(OB17&gt;=OD$22,OC17&gt;=OD$26,OB17&lt;&gt;""),AND(OY17&gt;=PF$22,OZ17&gt;=PF$26,OY17&lt;&gt;""),AND(PD17&gt;=PF$22,PE17&gt;=PF$26,PD17&lt;&gt;""),AND(QA17&gt;=QH$22,QB17&gt;=QH$26,QA17&lt;&gt;""),AND(QF17&gt;=QH$22,QG17&gt;=QH$26,QF17&lt;&gt;""),AND(RC17&gt;=RJ$22,RD17&gt;=RJ$26,RC17&lt;&gt;""),AND(RH17&gt;=RJ$22,RI17&gt;=RJ$26,RH17&lt;&gt;""),AND(SE17&gt;=SL$22,SF17&gt;=SL$26,SE17&lt;&gt;""),AND(SJ17&gt;=SL$22,SK17&gt;=SL$26,SJ17&lt;&gt;"")),"P","")</f>
        <v/>
      </c>
      <c r="J17" s="8">
        <f>IF(COUNT(AK17,BG17,CC17)&gt;0,LARGE((AK17,BG17,CC17),1),0)</f>
        <v>33.799999999999997</v>
      </c>
      <c r="K17" s="8" t="str">
        <f>IF(J17=0,"",IF(J17=CC17,$BK$1,IF(J17=BG17,$AO$1,IF(J17=AK17,$S$1,""))))</f>
        <v>2025 Elite Canada</v>
      </c>
      <c r="L17" s="8">
        <f>IF(COUNT(AK17,BG17,CC17)&gt;1,LARGE((AK17,BG17,CC17),2),0)</f>
        <v>0</v>
      </c>
      <c r="M17" s="8" t="str">
        <f>IF(K17=0,"",IF(AND(L17=J17,L17=AK17,K17=BG17),$S$1,IF(AND(L17=J17,L17=AK17,L17=CC17),$S$1,IF(AND(L17=J17,L17=CC17,L17=BG17),$AO$1,IF(L17=CC17,$BK$1,IF(L17=BG17,$AO$1,IF(L17=AK17,$S$1,"")))))))</f>
        <v/>
      </c>
      <c r="N17" s="8">
        <f>IF(MAX(AM17,BI17,CE17)&gt;0,MAX(AM17,BI17,CE17),0)</f>
        <v>0</v>
      </c>
      <c r="O17" s="8" t="str">
        <f>IF(N17=0,"",IF(N17=CE17,$BK$1,IF(N17=BI17,$AO$1,IF(N17=AM17,$S$1,""))))</f>
        <v/>
      </c>
      <c r="P17" s="8" t="str">
        <f>IF(MAX(CG17:CH17)&gt;0,MAX(CG17:CH17),"")</f>
        <v/>
      </c>
      <c r="Q17" s="11" t="str">
        <f>IF(P17="","",IF(P17=CG17,"("&amp;CG$2&amp;")",IF(P17=CH17,"("&amp;CH$2&amp;")")))</f>
        <v/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/>
      </c>
      <c r="S17" s="19">
        <v>16.100000000000001</v>
      </c>
      <c r="T17" s="19">
        <v>4.2</v>
      </c>
      <c r="U17" s="19">
        <v>0.2</v>
      </c>
      <c r="V17" s="19">
        <v>0</v>
      </c>
      <c r="W17" s="19">
        <v>10.6</v>
      </c>
      <c r="X17" s="19">
        <v>2.4</v>
      </c>
      <c r="Y17" s="19">
        <v>0</v>
      </c>
      <c r="Z17" s="19">
        <v>0.7</v>
      </c>
      <c r="AA17" s="19"/>
      <c r="AB17" s="19"/>
      <c r="AC17" s="19"/>
      <c r="AD17" s="19"/>
      <c r="AE17" s="19"/>
      <c r="AF17" s="19"/>
      <c r="AG17" s="19"/>
      <c r="AH17" s="19"/>
      <c r="AI17" s="27"/>
      <c r="AJ17" s="40">
        <f>IF(SUM(T17,X17)&gt;0,SUM(T17,X17),"")</f>
        <v>6.6</v>
      </c>
      <c r="AK17" s="40">
        <f>IF(SUM(S17:T17,V17:X17,Z17)-U17-Y17&gt;0,SUM(S17:T17,V17:X17,Z17)-U17-Y17,"")</f>
        <v>33.799999999999997</v>
      </c>
      <c r="AL17" s="40" t="str">
        <f>IF(SUM(AB17,AF17)&gt;0,SUM(AB17,AF17),"")</f>
        <v/>
      </c>
      <c r="AM17" s="40" t="str">
        <f>IF(SUM(AA17:AB17,AD17:AF17,AH17)-SUM(AC17,AG17)&gt;0,SUM(AA17:AB17,AD17:AF17,AH17)-SUM(AC17,AG17),"")</f>
        <v/>
      </c>
      <c r="AN17" s="40">
        <f>IF(SUM(AK17,AM17)&gt;0,SUM(AK17,AM17),"")</f>
        <v>33.799999999999997</v>
      </c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28"/>
      <c r="BF17" s="11" t="str">
        <f>IF(SUM(AP17,AT17)&gt;0,SUM(AP17,AT17),"")</f>
        <v/>
      </c>
      <c r="BG17" s="11" t="str">
        <f>IF(SUM(AO17:AP17,AR17:AT17,AV17)-AQ17-AU17&gt;0,SUM(AO17:AP17,AR17:AT17,AV17)-AQ17-AU17,"")</f>
        <v/>
      </c>
      <c r="BH17" s="11" t="str">
        <f>IF(SUM(AX17,BB17)&gt;0,SUM(AX17,BB17),"")</f>
        <v/>
      </c>
      <c r="BI17" s="11" t="str">
        <f>IF(SUM(AW17:AX17,AZ17:BB17,BD17)-SUM(AY17,BC17)&gt;0,SUM(AW17:AX17,AZ17:BB17,BD17)-SUM(AY17,BC17),"")</f>
        <v/>
      </c>
      <c r="BJ17" s="11" t="str">
        <f>IF(SUM(BG17,BI17)&gt;0,SUM(BG17,BI17),"")</f>
        <v/>
      </c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7"/>
      <c r="CB17" s="40" t="str">
        <f>IF(SUM(BL17,BP17)&gt;0,SUM(BL17,BP17),"")</f>
        <v/>
      </c>
      <c r="CC17" s="40" t="str">
        <f>IF(SUM(BK17:BL17,BN17:BP17,BR17)-BM17-BQ17&gt;0,SUM(BK17:BL17,BN17:BP17,BR17)-BM17-BQ17,"")</f>
        <v/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 t="str">
        <f>IF(SUM(CC17,CE17)&gt;0,SUM(CC17,CE17),"")</f>
        <v/>
      </c>
      <c r="CG17" s="51" t="str">
        <f>IF(MAX(DD17,EF17,FH17,GJ17,HL17,IN17,JP17,KR17,LT17,MV17,NX17,OZ17,QB17,RD17,SF17)-IF(L17="",0,L17)&gt;0.001,MAX(DD17,EF17,FH17,GJ17,HL17,IN17,JP17,KR17,LT17,MV17,NX17,OZ17,QB17,RD17,SF17)-IF(L17="",0,L17),"")</f>
        <v/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 t="str">
        <f>IF(SUM(FP17,FT17)&gt;0,SUM(FP17,FT17),"")</f>
        <v/>
      </c>
      <c r="GJ17" s="11" t="str">
        <f>IF(SUM(FO17:FP17,FR17:FT17,FV17)-FQ17-FU17&gt;0,SUM(FO17:FP17,FR17:FT17,FV17)-FQ17-FU17,"")</f>
        <v/>
      </c>
      <c r="GK17" s="11" t="str">
        <f>IF(SUM(FW17:FX17,FZ17)-FY17&gt;0,SUM(FW17:FX17,FZ17)-FY17,"")</f>
        <v/>
      </c>
      <c r="GL17" s="11" t="str">
        <f>IF(SUM(FP17,FT17,FX17)&gt;0,SUM(FP17,FT17,FX17),"")</f>
        <v/>
      </c>
      <c r="GM17" s="11" t="str">
        <f>IF(SUM(GJ17,GK17)&gt;0,SUM(GJ17,GK17),"")</f>
        <v/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 t="str">
        <f>IF(SUM(GJ17,GK17,GO17)&gt;0,SUM(GJ17,GK17,GO17),"")</f>
        <v/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0</v>
      </c>
      <c r="SN17" s="26">
        <f>IF($CA17="P",BL17,(BL17+AP17)/2)</f>
        <v>0</v>
      </c>
      <c r="SO17" s="26">
        <f>IF($CA17="P",BM17,(BM17+AQ17)/2)</f>
        <v>0</v>
      </c>
      <c r="SP17" s="26">
        <f>IF($CA17="P",BN17,(BN17+AR17)/2)</f>
        <v>0</v>
      </c>
      <c r="SQ17" s="26">
        <f>IF($CA17="P",BO17,(BO17+AS17)/2)</f>
        <v>0</v>
      </c>
      <c r="SR17" s="26">
        <f>IF($CA17="P",BP17,(BP17+AT17)/2)</f>
        <v>0</v>
      </c>
      <c r="SS17" s="26">
        <f>IF($CA17="P",BQ17,(BQ17+AU17)/2)</f>
        <v>0</v>
      </c>
      <c r="ST17" s="26">
        <f>IF($CA17="P",BR17,(BR17+AV17)/2)</f>
        <v>0</v>
      </c>
      <c r="SU17" s="26">
        <f>IF($CA17="P",BS17,(BS17+AW17)/2)</f>
        <v>0</v>
      </c>
      <c r="SV17" s="26">
        <f>IF($CA17="P",BT17,(BT17+AX17)/2)</f>
        <v>0</v>
      </c>
      <c r="SW17" s="26">
        <f>IF($CA17="P",BU17,(BU17+AY17)/2)</f>
        <v>0</v>
      </c>
      <c r="SX17" s="26">
        <f>IF($CA17="P",BV17,(BV17+AZ17)/2)</f>
        <v>0</v>
      </c>
      <c r="SY17" s="26">
        <f>IF($CA17="P",BW17,(BW17+BA17)/2)</f>
        <v>0</v>
      </c>
      <c r="SZ17" s="26">
        <f>IF($CA17="P",BX17,(BX17+BB17)/2)</f>
        <v>0</v>
      </c>
      <c r="TA17" s="26">
        <f>IF($CA17="P",BY17,(BY17+BC17)/2)</f>
        <v>0</v>
      </c>
      <c r="TB17" s="26">
        <f>IF($CA17="P",BZ17,(BZ17+BD17)/2)</f>
        <v>0</v>
      </c>
      <c r="TC17" s="28" t="s">
        <v>53</v>
      </c>
      <c r="TD17" s="11" t="str">
        <f>IF(SUM(SN17,SR17)&gt;0,SUM(SN17,SR17),"")</f>
        <v/>
      </c>
      <c r="TE17" s="11" t="str">
        <f>IF(SUM(SM17:SN17,SP17:SR17,ST17)-SO17-SS17&gt;0,SUM(SM17:SN17,SP17:SR17,ST17)-SO17-SS17,"")</f>
        <v/>
      </c>
      <c r="TF17" s="11" t="str">
        <f>IF(SUM(SV17,SZ17)&gt;0,SUM(SV17,SZ17),"")</f>
        <v/>
      </c>
      <c r="TG17" s="11" t="str">
        <f>IF(SUM(SU17:SV17,SX17:SZ17,TB17)-SUM(SW17,TA17)&gt;0,SUM(SU17:SV17,SX17:SZ17,TB17)-SUM(SW17,TA17),"")</f>
        <v/>
      </c>
      <c r="TH17" s="11" t="str">
        <f>IF(SUM(TE17,TG17)&gt;0,SUM(TE17,TG17),"")</f>
        <v/>
      </c>
    </row>
    <row r="18" spans="1:528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200</v>
      </c>
      <c r="C18" s="4" t="s">
        <v>3</v>
      </c>
      <c r="D18" s="4">
        <v>2008</v>
      </c>
      <c r="E18" s="9">
        <f>SUM(J18:P18)+SUM(J18:M18)*0.0000001+SUM(J18)*0.0000000000001</f>
        <v>33.000003300003293</v>
      </c>
      <c r="F18" s="3" t="str">
        <f>IF(OR(AND(AJ18&gt;=AN$21,AK18&gt;=AN$25,AJ18&lt;&gt;"",AI18=""),AND(AL18&gt;=AN$21,AM18&gt;=AN$25,AL18&lt;&gt;"",AI18=""),AND(BF18&gt;=BJ$21,BG18&gt;=BJ$25,BF18&lt;&gt;"",BE18=""),AND(BH18&gt;=BJ$21,BI18&gt;=BJ$25,BH18&lt;&gt;"",BE18=""),AND(CB18&gt;=CF$21,CC18&gt;=CF$25,CB18&lt;&gt;"",CA18=""),AND(CD18&gt;=CF$21,CE18&gt;=CF$25,CD18&lt;&gt;""),AND(DC18&gt;=DJ$21,DD18&gt;=DJ$25,DC18&lt;&gt;""),AND(DH18&gt;=DJ$21,DI18&gt;=DJ$25,DH18&lt;&gt;""),AND(EE18&gt;=EL$21,EF18&gt;=EL$25,EE18&lt;&gt;""),AND(EJ18&gt;=EL$21,EK18&gt;=EL$25,EJ18&lt;&gt;""),AND(FG18&gt;=FN$21,FH18&gt;=FN$25,FG18&lt;&gt;""),AND(FL18&gt;=FN$21,FM18&gt;=FN$25,FL18&lt;&gt;""),AND(GI18&gt;=GP$21,GJ18&gt;=GP$25,GI18&lt;&gt;""),AND(GN18&gt;=GP$21,GO18&gt;=GP$25,GN18&lt;&gt;""),AND(HK18&gt;=HR$21,HL18&gt;=HR$25,HK18&lt;&gt;""),AND(HP18&gt;=HR$21,HQ18&gt;=HR$25,HP18&lt;&gt;""),AND(IM18&gt;=IT$21,IN18&gt;=IT$25,IM18&lt;&gt;""),AND(IR18&gt;=IT$21,IS18&gt;=IT$25,IR18&lt;&gt;""),AND(JO18&gt;=JV$21,JP18&gt;=JV$25,JO18&lt;&gt;""),AND(JT18&gt;=JV$21,JU18&gt;=JV$25,JT18&lt;&gt;""),AND(KQ18&gt;=KX$21,KR18&gt;=KX$25,KQ18&lt;&gt;""),AND(KV18&gt;=KX$21,KW18&gt;=KX$25,KV18&lt;&gt;""),AND(LS18&gt;=LZ$21,LT18&gt;=LZ$25,LS18&lt;&gt;""),AND(LX18&gt;=LZ$21,LY18&gt;=LZ$25,LX18&lt;&gt;""),AND(MU18&gt;=NB$21,MV18&gt;=NB$25,MU18&lt;&gt;""),AND(MZ18&gt;=NB$21,NA18&gt;=NB$25,MZ18&lt;&gt;""),AND(NW18&gt;=OD$21,NX18&gt;=OD$25,NW18&lt;&gt;""),AND(OB18&gt;=OD$21,OC18&gt;=OD$25,OB18&lt;&gt;""),AND(OY18&gt;=PF$21,OZ18&gt;=PF$25,OY18&lt;&gt;""),AND(PD18&gt;=PF$21,PE18&gt;=PF$25,PD18&lt;&gt;""),AND(QA18&gt;=QH$21,QB18&gt;=QH$25,QA18&lt;&gt;""),AND(QF18&gt;=QH$21,QG18&gt;=QH$25,QF18&lt;&gt;""),AND(RC18&gt;=RJ$21,RD18&gt;=RJ$25,RC18&lt;&gt;""),AND(RH18&gt;=RJ$21,RI18&gt;=RJ$25,RH18&lt;&gt;""),AND(SE18&gt;=SL$21,SF18&gt;=SL$25,SE18&lt;&gt;""),AND(SJ18&gt;=SL$21,SK18&gt;=SL$25,SJ18&lt;&gt;"")),"P","")</f>
        <v/>
      </c>
      <c r="G18" s="3" t="str">
        <f>IF(OR(AND(AK18&gt;=AN$25,AK18&lt;&gt;"",AI18=""),AND(AM18&gt;=AN$25,AM18&lt;&gt;"",AI18=""),AND(BG18&gt;=BJ$25,BG18&lt;&gt;"",BE18=""),AND(BI18&gt;=BJ$25,BI18&lt;&gt;"",BE18=""),AND(CC18&gt;=CF$25,CC18&lt;&gt;"",CA18=""),AND(CE18&gt;=CF$25,CE18&lt;&gt;"",CA18=""),AND(DD18&gt;=DJ$25,DD18&lt;&gt;""),AND(DI18&gt;=DJ$25,DI18&lt;&gt;""),AND(EF18&gt;=EL$25,EF18&lt;&gt;""),AND(EK18&gt;=EL$25,EK18&lt;&gt;""),AND(FH18&gt;=FN$25,FH18&lt;&gt;""),AND(FM18&gt;=FN$25,FM18&lt;&gt;""),AND(GJ18&gt;=GP$25,GJ18&lt;&gt;""),AND(GO18&gt;=GP$25,GO18&lt;&gt;""),AND(HL18&gt;=HR$25,HL18&lt;&gt;""),AND(HQ18&gt;=HR$25,HQ18&lt;&gt;""),AND(IN18&gt;=IT$25,IN18&lt;&gt;""),AND(IS18&gt;=IT$25,IS18&lt;&gt;""),AND(JP18&gt;=JV$25,JP18&lt;&gt;""),AND(JU18&gt;=JV$25,JU18&lt;&gt;""),AND(KR18&gt;=KX$25,KR18&lt;&gt;""),AND(KW18&gt;=KX$25,KW18&lt;&gt;""),AND(LT18&gt;=LZ$25,LT18&lt;&gt;""),AND(LY18&gt;=LZ$25,LY18&lt;&gt;""),AND(MV18&gt;=NB$25,MV18&lt;&gt;""),AND(NA18&gt;=NB$25,NA18&lt;&gt;""),AND(NX18&gt;=OD$25,NX18&lt;&gt;""),AND(OC18&gt;=OD$25,OC18&lt;&gt;""),AND(OZ18&gt;=PF$25,OZ18&lt;&gt;""),AND(PE18&gt;=PF$25,PE18&lt;&gt;""),AND(QB18&gt;=QH$25,QB18&lt;&gt;""),AND(QG18&gt;=QH$25,QG18&lt;&gt;""),AND(RD18&gt;=RJ$25,RD18&lt;&gt;""),AND(RI18&gt;=RJ$25,RI18&lt;&gt;""),AND(SF18&gt;=SL$25,SF18&lt;&gt;""),AND(SK18&gt;=SL$25,SK18&lt;&gt;"")),"P","")</f>
        <v/>
      </c>
      <c r="H18" s="36" t="str">
        <f>IF(AND(G18="P",F18=""),"No DD",IF(OR(AND(AJ18&gt;=AN$24,AK18&gt;=AN$28,AJ18&lt;&gt;"",AI18=""),AND(AL18&gt;=AN$24,AM18&gt;=AN$28,AL18&lt;&gt;"",AI18=""),AND(BF18&gt;=BJ$24,BG18&gt;=BJ$28,BF18&lt;&gt;"",BE18=""),AND(BH18&gt;=BJ$24,BI18&gt;=BJ$28,BH18&lt;&gt;"",BE18=""),AND(CB18&gt;=CF$24,CC18&gt;=CF$28,CB18&lt;&gt;"",CA18=""),AND(CD18&gt;=CF$24,CE18&gt;=CF$28,CD18&lt;&gt;""),AND(DC18&gt;=DJ$24,DD18&gt;=DJ$28,DC18&lt;&gt;""),AND(DH18&gt;=DJ$24,DI18&gt;=DJ$28,DH18&lt;&gt;""),AND(EE18&gt;=EL$24,EF18&gt;=EL$28,EE18&lt;&gt;""),AND(EJ18&gt;=EL$24,EK18&gt;=EL$28,EJ18&lt;&gt;""),AND(FG18&gt;=FN$24,FH18&gt;=FN$28,FG18&lt;&gt;""),AND(FL18&gt;=FN$24,FM18&gt;=FN$28,FL18&lt;&gt;""),AND(GI18&gt;=GP$24,GJ18&gt;=GP$28,GI18&lt;&gt;""),AND(GN18&gt;=GP$24,GO18&gt;=GP$28,GN18&lt;&gt;""),AND(HK18&gt;=HR$24,HL18&gt;=HR$28,HK18&lt;&gt;""),AND(HP18&gt;=HR$24,HQ18&gt;=HR$28,HP18&lt;&gt;""),AND(IM18&gt;=IT$24,IN18&gt;=IT$28,IM18&lt;&gt;""),AND(IR18&gt;=IT$24,IS18&gt;=IT$28,IR18&lt;&gt;""),AND(JO18&gt;=JV$24,JP18&gt;=JV$28,JO18&lt;&gt;""),AND(JT18&gt;=JV$24,JU18&gt;=JV$28,JT18&lt;&gt;""),AND(KQ18&gt;=KX$24,KR18&gt;=KX$28,KQ18&lt;&gt;""),AND(KV18&gt;=KX$24,KW18&gt;=KX$28,KV18&lt;&gt;""),AND(LS18&gt;=LZ$24,LT18&gt;=LZ$28,LS18&lt;&gt;""),AND(LX18&gt;=LZ$24,LY18&gt;=LZ$28,LX18&lt;&gt;""),AND(MU18&gt;=NB$24,MV18&gt;=NB$28,MU18&lt;&gt;""),AND(MZ18&gt;=NB$24,NA18&gt;=NB$28,MZ18&lt;&gt;""),AND(NW18&gt;=OD$24,NX18&gt;=OD$28,NW18&lt;&gt;""),AND(OB18&gt;=OD$24,OC18&gt;=OD$28,OB18&lt;&gt;""),AND(OY18&gt;=PF$24,OZ18&gt;=PF$28,OY18&lt;&gt;""),AND(PD18&gt;=PF$24,PE18&gt;=PF$28,PD18&lt;&gt;""),AND(QA18&gt;=QH$24,QB18&gt;=QH$28,QA18&lt;&gt;""),AND(QF18&gt;=QH$24,QG18&gt;=QH$28,QF18&lt;&gt;""),AND(RC18&gt;=RJ$24,RD18&gt;=RJ$28,RC18&lt;&gt;""),AND(RH18&gt;=RJ$24,RI18&gt;=RJ$28,RH18&lt;&gt;""),AND(SE18&gt;=SL$24,SF18&gt;=SL$28,SE18&lt;&gt;""),AND(SJ18&gt;=SL$24,SK18&gt;=SL$28,SJ18&lt;&gt;"")),"Merit",IF(OR(AND(AJ18&gt;=AN$23,AK18&gt;=AN$27,AJ18&lt;&gt;"",AI18=""),AND(AL18&gt;=AN$23,AM18&gt;=AN$27,AL18&lt;&gt;"",AI18=""),AND(BF18&gt;=BJ$23,BG18&gt;=BJ$27,BF18&lt;&gt;"",BE18=""),AND(BH18&gt;=BJ$23,BI18&gt;=BJ$27,BH18&lt;&gt;"",BE18=""),AND(CB18&gt;=CF$23,CC18&gt;=CF$27,CB18&lt;&gt;"",CA18=""),AND(CD18&gt;=CF$23,CE18&gt;=CF$27,CD18&lt;&gt;""),AND(DC18&gt;=DJ$23,DD18&gt;=DJ$27,DC18&lt;&gt;""),AND(DH18&gt;=DJ$23,DI18&gt;=DJ$27,DH18&lt;&gt;""),AND(EE18&gt;=EL$23,EF18&gt;=EL$27,EE18&lt;&gt;""),AND(EJ18&gt;=EL$23,EK18&gt;=EL$27,EJ18&lt;&gt;""),AND(FG18&gt;=FN$23,FH18&gt;=FN$27,FG18&lt;&gt;""),AND(FL18&gt;=FN$23,FM18&gt;=FN$27,FL18&lt;&gt;""),AND(GI18&gt;=GP$23,GJ18&gt;=GP$27,GI18&lt;&gt;""),AND(GN18&gt;=GP$23,GO18&gt;=GP$27,GN18&lt;&gt;""),AND(HK18&gt;=HR$23,HL18&gt;=HR$27,HK18&lt;&gt;""),AND(HP18&gt;=HR$23,HQ18&gt;=HR$27,HP18&lt;&gt;""),AND(IM18&gt;=IT$23,IN18&gt;=IT$27,IM18&lt;&gt;""),AND(IR18&gt;=IT$23,IS18&gt;=IT$27,IR18&lt;&gt;""),AND(JO18&gt;=JV$23,JP18&gt;=JV$27,JO18&lt;&gt;""),AND(JT18&gt;=JV$23,JU18&gt;=JV$27,JT18&lt;&gt;""),AND(KQ18&gt;=KX$23,KR18&gt;=KX$27,KQ18&lt;&gt;""),AND(KV18&gt;=KX$23,KW18&gt;=KX$27,KV18&lt;&gt;""),AND(LS18&gt;=LZ$23,LT18&gt;=LZ$27,LS18&lt;&gt;""),AND(LX18&gt;=LZ$23,LY18&gt;=LZ$27,LX18&lt;&gt;""),AND(MU18&gt;=NB$23,MV18&gt;=NB$27,MU18&lt;&gt;""),AND(MZ18&gt;=NB$23,NA18&gt;=NB$27,MZ18&lt;&gt;""),AND(NW18&gt;=OD$23,NX18&gt;=OD$27,NW18&lt;&gt;""),AND(OB18&gt;=OD$23,OC18&gt;=OD$27,OB18&lt;&gt;""),AND(OY18&gt;=PF$23,OZ18&gt;=PF$27,OY18&lt;&gt;""),AND(PD18&gt;=PF$23,PE18&gt;=PF$27,PD18&lt;&gt;""),AND(QA18&gt;=QH$23,QB18&gt;=QH$27,QA18&lt;&gt;""),AND(QF18&gt;=QH$23,QG18&gt;=QH$27,QF18&lt;&gt;""),AND(RC18&gt;=RJ$23,RD18&gt;=RJ$27,RC18&lt;&gt;""),AND(RH18&gt;=RJ$23,RI18&gt;=RJ$27,RH18&lt;&gt;""),AND(SE18&gt;=SL$23,SF18&gt;=SL$27,SE18&lt;&gt;""),AND(SJ18&gt;=SL$23,SK18&gt;=SL$27,SJ18&lt;&gt;"")),"Excellence",IF(I18="P","Worlds Team",IF(F18="P","National Team","")))))</f>
        <v/>
      </c>
      <c r="I18" s="3" t="str">
        <f>IF(OR(AND(AJ18&gt;=AN$22,AK18&gt;=AN$26,AJ18&lt;&gt;"",AI18=""),AND(AL18&gt;=AN$22,AM18&gt;=AN$26,AL18&lt;&gt;"",AI18=""),AND(BF18&gt;=BJ$22,BG18&gt;=BJ$26,BF18&lt;&gt;"",BE18=""),AND(BH18&gt;=BJ$22,BI18&gt;=BJ$26,BH18&lt;&gt;"",BE18=""),AND(CB18&gt;=CF$22,CC18&gt;=CF$26,CB18&lt;&gt;"",CA18=""),AND(CD18&gt;=CF$22,CE18&gt;=CF$26,CD18&lt;&gt;""),AND(DC18&gt;=DJ$22,DD18&gt;=DJ$26,DC18&lt;&gt;""),AND(DH18&gt;=DJ$22,DI18&gt;=DJ$26,DH18&lt;&gt;""),AND(EE18&gt;=EL$22,EF18&gt;=EL$26,EE18&lt;&gt;""),AND(EJ18&gt;=EL$22,EK18&gt;=EL$26,EJ18&lt;&gt;""),AND(FG18&gt;=FN$22,FH18&gt;=FN$26,FG18&lt;&gt;""),AND(FL18&gt;=FN$22,FM18&gt;=FN$26,FL18&lt;&gt;""),AND(GI18&gt;=GP$22,GJ18&gt;=GP$26,GI18&lt;&gt;""),AND(GN18&gt;=GP$22,GO18&gt;=GP$26,GN18&lt;&gt;""),AND(HK18&gt;=HR$22,HL18&gt;=HR$26,HK18&lt;&gt;""),AND(HP18&gt;=HR$22,HQ18&gt;=HR$26,HP18&lt;&gt;""),AND(IM18&gt;=IT$22,IN18&gt;=IT$26,IM18&lt;&gt;""),AND(IR18&gt;=IT$22,IS18&gt;=IT$26,IR18&lt;&gt;""),AND(JO18&gt;=JV$22,JP18&gt;=JV$26,JO18&lt;&gt;""),AND(JT18&gt;=JV$22,JU18&gt;=JV$26,JT18&lt;&gt;""),AND(KQ18&gt;=KX$22,KR18&gt;=KX$26,KQ18&lt;&gt;""),AND(KV18&gt;=KX$22,KW18&gt;=KX$26,KV18&lt;&gt;""),AND(LS18&gt;=LZ$22,LT18&gt;=LZ$26,LS18&lt;&gt;""),AND(LX18&gt;=LZ$22,LY18&gt;=LZ$26,LX18&lt;&gt;""),AND(MU18&gt;=NB$22,MV18&gt;=NB$26,MU18&lt;&gt;""),AND(MZ18&gt;=NB$22,NA18&gt;=NB$26,MZ18&lt;&gt;""),AND(NW18&gt;=OD$22,NX18&gt;=OD$26,NW18&lt;&gt;""),AND(OB18&gt;=OD$22,OC18&gt;=OD$26,OB18&lt;&gt;""),AND(OY18&gt;=PF$22,OZ18&gt;=PF$26,OY18&lt;&gt;""),AND(PD18&gt;=PF$22,PE18&gt;=PF$26,PD18&lt;&gt;""),AND(QA18&gt;=QH$22,QB18&gt;=QH$26,QA18&lt;&gt;""),AND(QF18&gt;=QH$22,QG18&gt;=QH$26,QF18&lt;&gt;""),AND(RC18&gt;=RJ$22,RD18&gt;=RJ$26,RC18&lt;&gt;""),AND(RH18&gt;=RJ$22,RI18&gt;=RJ$26,RH18&lt;&gt;""),AND(SE18&gt;=SL$22,SF18&gt;=SL$26,SE18&lt;&gt;""),AND(SJ18&gt;=SL$22,SK18&gt;=SL$26,SJ18&lt;&gt;"")),"P","")</f>
        <v/>
      </c>
      <c r="J18" s="8">
        <f>IF(COUNT(AK18,BG18,CC18)&gt;0,LARGE((AK18,BG18,CC18),1),0)</f>
        <v>32.999999999999993</v>
      </c>
      <c r="K18" s="8" t="str">
        <f>IF(J18=0,"",IF(J18=CC18,$BK$1,IF(J18=BG18,$AO$1,IF(J18=AK18,$S$1,""))))</f>
        <v>2025 Elite Canada</v>
      </c>
      <c r="L18" s="8">
        <f>IF(COUNT(AK18,BG18,CC18)&gt;1,LARGE((AK18,BG18,CC18),2),0)</f>
        <v>0</v>
      </c>
      <c r="M18" s="8" t="str">
        <f>IF(K18=0,"",IF(AND(L18=J18,L18=AK18,K18=BG18),$S$1,IF(AND(L18=J18,L18=AK18,L18=CC18),$S$1,IF(AND(L18=J18,L18=CC18,L18=BG18),$AO$1,IF(L18=CC18,$BK$1,IF(L18=BG18,$AO$1,IF(L18=AK18,$S$1,"")))))))</f>
        <v/>
      </c>
      <c r="N18" s="8">
        <f>IF(MAX(AM18,BI18,CE18)&gt;0,MAX(AM18,BI18,CE18),0)</f>
        <v>0</v>
      </c>
      <c r="O18" s="8" t="str">
        <f>IF(N18=0,"",IF(N18=CE18,$BK$1,IF(N18=BI18,$AO$1,IF(N18=AM18,$S$1,""))))</f>
        <v/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15.7</v>
      </c>
      <c r="T18" s="19">
        <v>1.9</v>
      </c>
      <c r="U18" s="19">
        <v>0</v>
      </c>
      <c r="V18" s="19">
        <v>0</v>
      </c>
      <c r="W18" s="19">
        <v>16</v>
      </c>
      <c r="X18" s="19">
        <v>2.4</v>
      </c>
      <c r="Y18" s="19">
        <v>3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27"/>
      <c r="AJ18" s="40">
        <f>IF(SUM(T18,X18)&gt;0,SUM(T18,X18),"")</f>
        <v>4.3</v>
      </c>
      <c r="AK18" s="40">
        <f>IF(SUM(S18:T18,V18:X18,Z18)-U18-Y18&gt;0,SUM(S18:T18,V18:X18,Z18)-U18-Y18,"")</f>
        <v>32.999999999999993</v>
      </c>
      <c r="AL18" s="40" t="str">
        <f>IF(SUM(AB18,AF18)&gt;0,SUM(AB18,AF18),"")</f>
        <v/>
      </c>
      <c r="AM18" s="40" t="str">
        <f>IF(SUM(AA18:AB18,AD18:AF18,AH18)-SUM(AC18,AG18)&gt;0,SUM(AA18:AB18,AD18:AF18,AH18)-SUM(AC18,AG18),"")</f>
        <v/>
      </c>
      <c r="AN18" s="40">
        <f>IF(SUM(AK18,AM18)&gt;0,SUM(AK18,AM18),"")</f>
        <v>32.999999999999993</v>
      </c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28"/>
      <c r="BF18" s="11" t="str">
        <f>IF(SUM(AP18,AT18)&gt;0,SUM(AP18,AT18),"")</f>
        <v/>
      </c>
      <c r="BG18" s="11" t="str">
        <f>IF(SUM(AO18:AP18,AR18:AT18,AV18)-AQ18-AU18&gt;0,SUM(AO18:AP18,AR18:AT18,AV18)-AQ18-AU18,"")</f>
        <v/>
      </c>
      <c r="BH18" s="11" t="str">
        <f>IF(SUM(AX18,BB18)&gt;0,SUM(AX18,BB18),"")</f>
        <v/>
      </c>
      <c r="BI18" s="11" t="str">
        <f>IF(SUM(AW18:AX18,AZ18:BB18,BD18)-SUM(AY18,BC18)&gt;0,SUM(AW18:AX18,AZ18:BB18,BD18)-SUM(AY18,BC18),"")</f>
        <v/>
      </c>
      <c r="BJ18" s="11" t="str">
        <f>IF(SUM(BG18,BI18)&gt;0,SUM(BG18,BI18),"")</f>
        <v/>
      </c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7"/>
      <c r="CB18" s="40" t="str">
        <f>IF(SUM(BL18,BP18)&gt;0,SUM(BL18,BP18),"")</f>
        <v/>
      </c>
      <c r="CC18" s="40" t="str">
        <f>IF(SUM(BK18:BL18,BN18:BP18,BR18)-BM18-BQ18&gt;0,SUM(BK18:BL18,BN18:BP18,BR18)-BM18-BQ18,"")</f>
        <v/>
      </c>
      <c r="CD18" s="40" t="str">
        <f>IF(SUM(BT18,BX18)&gt;0,SUM(BT18,BX18),"")</f>
        <v/>
      </c>
      <c r="CE18" s="40" t="str">
        <f>IF(SUM(BS18:BT18,BV18:BX18,BZ18)-SUM(BU18,BY18)&gt;0,SUM(BS18:BT18,BV18:BX18,BZ18)-SUM(BU18,BY18),"")</f>
        <v/>
      </c>
      <c r="CF18" s="40" t="str">
        <f>IF(SUM(CC18,CE18)&gt;0,SUM(CC18,CE18),"")</f>
        <v/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 t="str">
        <f>IF(SUM(GR18,GV18)&gt;0,SUM(GR18,GV18),"")</f>
        <v/>
      </c>
      <c r="HL18" s="40" t="str">
        <f>IF(SUM(GQ18:GR18,GT18:GV18,GX18)-GS18-GW18&gt;0,SUM(GQ18:GR18,GT18:GV18,GX18)-GS18-GW18,"")</f>
        <v/>
      </c>
      <c r="HM18" s="40" t="str">
        <f>IF(SUM(GY18:GZ18,HB18)-HA18&gt;0,SUM(GY18:GZ18,HB18)-HA18,"")</f>
        <v/>
      </c>
      <c r="HN18" s="40" t="str">
        <f>IF(SUM(GR18,GV18,GZ18)&gt;0,SUM(GR18,GV18,GZ18),"")</f>
        <v/>
      </c>
      <c r="HO18" s="40" t="str">
        <f>IF(SUM(HL18,HM18)&gt;0,SUM(HL18,HM18),"")</f>
        <v/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 t="str">
        <f>IF(SUM(HL18,HM18,HQ18)&gt;0,SUM(HL18,HM18,HQ18),"")</f>
        <v/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0</v>
      </c>
      <c r="SN18" s="26">
        <f>IF($CA18="P",BL18,(BL18+AP18)/2)</f>
        <v>0</v>
      </c>
      <c r="SO18" s="26">
        <f>IF($CA18="P",BM18,(BM18+AQ18)/2)</f>
        <v>0</v>
      </c>
      <c r="SP18" s="26">
        <f>IF($CA18="P",BN18,(BN18+AR18)/2)</f>
        <v>0</v>
      </c>
      <c r="SQ18" s="26">
        <f>IF($CA18="P",BO18,(BO18+AS18)/2)</f>
        <v>0</v>
      </c>
      <c r="SR18" s="26">
        <f>IF($CA18="P",BP18,(BP18+AT18)/2)</f>
        <v>0</v>
      </c>
      <c r="SS18" s="26">
        <f>IF($CA18="P",BQ18,(BQ18+AU18)/2)</f>
        <v>0</v>
      </c>
      <c r="ST18" s="26">
        <f>IF($CA18="P",BR18,(BR18+AV18)/2)</f>
        <v>0</v>
      </c>
      <c r="SU18" s="26">
        <f>IF($CA18="P",BS18,(BS18+AW18)/2)</f>
        <v>0</v>
      </c>
      <c r="SV18" s="26">
        <f>IF($CA18="P",BT18,(BT18+AX18)/2)</f>
        <v>0</v>
      </c>
      <c r="SW18" s="26">
        <f>IF($CA18="P",BU18,(BU18+AY18)/2)</f>
        <v>0</v>
      </c>
      <c r="SX18" s="26">
        <f>IF($CA18="P",BV18,(BV18+AZ18)/2)</f>
        <v>0</v>
      </c>
      <c r="SY18" s="26">
        <f>IF($CA18="P",BW18,(BW18+BA18)/2)</f>
        <v>0</v>
      </c>
      <c r="SZ18" s="26">
        <f>IF($CA18="P",BX18,(BX18+BB18)/2)</f>
        <v>0</v>
      </c>
      <c r="TA18" s="26">
        <f>IF($CA18="P",BY18,(BY18+BC18)/2)</f>
        <v>0</v>
      </c>
      <c r="TB18" s="26">
        <f>IF($CA18="P",BZ18,(BZ18+BD18)/2)</f>
        <v>0</v>
      </c>
      <c r="TC18" s="28" t="s">
        <v>53</v>
      </c>
      <c r="TD18" s="11" t="str">
        <f>IF(SUM(SN18,SR18)&gt;0,SUM(SN18,SR18),"")</f>
        <v/>
      </c>
      <c r="TE18" s="11" t="str">
        <f>IF(SUM(SM18:SN18,SP18:SR18,ST18)-SO18-SS18&gt;0,SUM(SM18:SN18,SP18:SR18,ST18)-SO18-SS18,"")</f>
        <v/>
      </c>
      <c r="TF18" s="11" t="str">
        <f>IF(SUM(SV18,SZ18)&gt;0,SUM(SV18,SZ18),"")</f>
        <v/>
      </c>
      <c r="TG18" s="11" t="str">
        <f>IF(SUM(SU18:SV18,SX18:SZ18,TB18)-SUM(SW18,TA18)&gt;0,SUM(SU18:SV18,SX18:SZ18,TB18)-SUM(SW18,TA18),"")</f>
        <v/>
      </c>
      <c r="TH18" s="11" t="str">
        <f>IF(SUM(TE18,TG18)&gt;0,SUM(TE18,TG18),"")</f>
        <v/>
      </c>
    </row>
    <row r="19" spans="1:528" ht="17" x14ac:dyDescent="0.2">
      <c r="P19" s="10"/>
      <c r="Q19" s="10"/>
      <c r="R19" s="10"/>
      <c r="QA19" s="36"/>
      <c r="QI19"/>
      <c r="RC19" s="36"/>
      <c r="RD19" s="36"/>
      <c r="RE19" s="36"/>
      <c r="RF19" s="36"/>
      <c r="RG19" s="36"/>
      <c r="RH19" s="36"/>
      <c r="RI19" s="36"/>
      <c r="RJ19" s="36"/>
      <c r="SE19" s="36"/>
      <c r="SF19" s="36"/>
      <c r="SG19" s="36"/>
      <c r="SH19" s="36"/>
      <c r="SI19" s="36"/>
      <c r="SJ19" s="36"/>
      <c r="SK19" s="36"/>
      <c r="SL19" s="36"/>
    </row>
    <row r="20" spans="1:528" ht="17" x14ac:dyDescent="0.2">
      <c r="P20" s="10"/>
      <c r="Q20" s="10"/>
      <c r="R20" s="10"/>
      <c r="QA20" s="36"/>
      <c r="QI20"/>
      <c r="RC20" s="36"/>
      <c r="RD20" s="36"/>
      <c r="RE20" s="36"/>
      <c r="RF20" s="36"/>
      <c r="RG20" s="36"/>
      <c r="RH20" s="36"/>
      <c r="RI20" s="36"/>
      <c r="RJ20" s="36"/>
      <c r="SE20" s="36"/>
      <c r="SF20" s="36"/>
      <c r="SG20" s="36"/>
      <c r="SH20" s="36"/>
      <c r="SI20" s="36"/>
      <c r="SJ20" s="36"/>
      <c r="SK20" s="36"/>
      <c r="SL20" s="36"/>
    </row>
    <row r="21" spans="1:528" ht="17" x14ac:dyDescent="0.2">
      <c r="B21" s="23" t="s">
        <v>51</v>
      </c>
      <c r="P21" s="10"/>
      <c r="Q21" s="10"/>
      <c r="R21" s="10"/>
      <c r="AN21" s="42">
        <v>8.6</v>
      </c>
      <c r="BJ21" s="42">
        <v>8.6</v>
      </c>
      <c r="CF21" s="42">
        <v>8.6</v>
      </c>
      <c r="DC21" s="4"/>
      <c r="DJ21" s="42">
        <v>8.6</v>
      </c>
      <c r="EE21" s="4"/>
      <c r="EL21" s="42">
        <v>8.6</v>
      </c>
      <c r="FG21" s="4"/>
      <c r="FN21" s="42">
        <v>8.6</v>
      </c>
      <c r="GI21" s="4"/>
      <c r="GP21" s="42">
        <v>8.6</v>
      </c>
      <c r="HK21" s="4"/>
      <c r="HR21" s="42">
        <v>8.6</v>
      </c>
      <c r="IM21" s="4"/>
      <c r="IT21" s="42">
        <v>8.6</v>
      </c>
      <c r="JO21" s="4"/>
      <c r="JV21" s="42">
        <v>8.6</v>
      </c>
      <c r="KQ21" s="4"/>
      <c r="KX21" s="42">
        <v>8.6</v>
      </c>
      <c r="LS21" s="4"/>
      <c r="LZ21" s="42">
        <v>8.6</v>
      </c>
      <c r="MU21" s="4"/>
      <c r="NB21" s="42">
        <v>8.6</v>
      </c>
      <c r="NW21" s="4"/>
      <c r="OD21" s="42">
        <v>8.6</v>
      </c>
      <c r="OY21" s="4"/>
      <c r="PF21" s="42">
        <v>8.6</v>
      </c>
      <c r="QA21" s="4"/>
      <c r="QH21" s="42">
        <v>8.6</v>
      </c>
      <c r="QI21"/>
      <c r="RC21" s="4"/>
      <c r="RD21" s="36"/>
      <c r="RE21" s="36"/>
      <c r="RF21" s="36"/>
      <c r="RG21" s="36"/>
      <c r="RH21" s="36"/>
      <c r="RI21" s="36"/>
      <c r="RJ21" s="42">
        <v>8.6</v>
      </c>
      <c r="SE21" s="4"/>
      <c r="SF21" s="36"/>
      <c r="SG21" s="36"/>
      <c r="SH21" s="36"/>
      <c r="SI21" s="36"/>
      <c r="SJ21" s="36"/>
      <c r="SK21" s="36"/>
      <c r="SL21" s="42">
        <v>8.6</v>
      </c>
    </row>
    <row r="22" spans="1:528" ht="17" x14ac:dyDescent="0.2">
      <c r="B22" s="30" t="s">
        <v>50</v>
      </c>
      <c r="P22" s="10"/>
      <c r="Q22" s="10"/>
      <c r="R22" s="10"/>
      <c r="AN22" s="52">
        <v>8.6</v>
      </c>
      <c r="BJ22" s="52">
        <v>8.6</v>
      </c>
      <c r="CF22" s="52">
        <v>8.6</v>
      </c>
      <c r="DC22" s="4"/>
      <c r="DJ22" s="52">
        <v>8.6</v>
      </c>
      <c r="EE22" s="4"/>
      <c r="EL22" s="52">
        <v>8.6</v>
      </c>
      <c r="FG22" s="4"/>
      <c r="FN22" s="52">
        <v>8.6</v>
      </c>
      <c r="GI22" s="4"/>
      <c r="GP22" s="52">
        <v>8.6</v>
      </c>
      <c r="HK22" s="4"/>
      <c r="HR22" s="52">
        <v>8.6</v>
      </c>
      <c r="IM22" s="4"/>
      <c r="IT22" s="52">
        <v>8.6</v>
      </c>
      <c r="JO22" s="4"/>
      <c r="JV22" s="52">
        <v>8.6</v>
      </c>
      <c r="KQ22" s="4"/>
      <c r="KX22" s="52">
        <v>8.6</v>
      </c>
      <c r="LS22" s="4"/>
      <c r="LZ22" s="52">
        <v>8.6</v>
      </c>
      <c r="MU22" s="4"/>
      <c r="NB22" s="52">
        <v>8.6</v>
      </c>
      <c r="NW22" s="4"/>
      <c r="OD22" s="52">
        <v>8.6</v>
      </c>
      <c r="OY22" s="4"/>
      <c r="PF22" s="52">
        <v>8.6</v>
      </c>
      <c r="QA22" s="4"/>
      <c r="QH22" s="52">
        <v>8.6</v>
      </c>
      <c r="QI22"/>
      <c r="RC22" s="4"/>
      <c r="RD22" s="36"/>
      <c r="RE22" s="36"/>
      <c r="RF22" s="36"/>
      <c r="RG22" s="36"/>
      <c r="RH22" s="36"/>
      <c r="RI22" s="36"/>
      <c r="RJ22" s="52">
        <v>8.6</v>
      </c>
      <c r="SE22" s="4"/>
      <c r="SF22" s="36"/>
      <c r="SG22" s="36"/>
      <c r="SH22" s="36"/>
      <c r="SI22" s="36"/>
      <c r="SJ22" s="36"/>
      <c r="SK22" s="36"/>
      <c r="SL22" s="52">
        <v>8.6</v>
      </c>
    </row>
    <row r="23" spans="1:528" ht="17" x14ac:dyDescent="0.2">
      <c r="A23" s="5"/>
      <c r="B23" s="31" t="s">
        <v>63</v>
      </c>
      <c r="C23" s="20"/>
      <c r="P23" s="10"/>
      <c r="Q23" s="10"/>
      <c r="R23" s="10"/>
      <c r="AN23" s="44">
        <v>10.4</v>
      </c>
      <c r="BJ23" s="44">
        <v>10.4</v>
      </c>
      <c r="CF23" s="44">
        <v>10.4</v>
      </c>
      <c r="DC23" s="4"/>
      <c r="DJ23" s="44">
        <v>0</v>
      </c>
      <c r="EE23" s="4"/>
      <c r="EL23" s="44">
        <v>0</v>
      </c>
      <c r="FG23" s="4"/>
      <c r="FN23" s="44">
        <v>0</v>
      </c>
      <c r="GI23" s="4"/>
      <c r="GP23" s="44">
        <v>0</v>
      </c>
      <c r="HK23" s="4"/>
      <c r="HR23" s="44">
        <v>0</v>
      </c>
      <c r="IM23" s="4"/>
      <c r="IT23" s="44">
        <v>0</v>
      </c>
      <c r="JO23" s="4"/>
      <c r="JV23" s="44">
        <v>0</v>
      </c>
      <c r="KQ23" s="4"/>
      <c r="KX23" s="44">
        <v>0</v>
      </c>
      <c r="LS23" s="4"/>
      <c r="LZ23" s="44">
        <v>0</v>
      </c>
      <c r="MU23" s="4"/>
      <c r="NB23" s="44">
        <v>0</v>
      </c>
      <c r="NW23" s="4"/>
      <c r="OD23" s="44">
        <v>0</v>
      </c>
      <c r="OY23" s="4"/>
      <c r="PF23" s="44">
        <v>0</v>
      </c>
      <c r="QA23" s="4"/>
      <c r="QH23" s="44">
        <v>0</v>
      </c>
      <c r="QI23"/>
      <c r="RC23" s="4"/>
      <c r="RD23" s="36"/>
      <c r="RE23" s="36"/>
      <c r="RF23" s="36"/>
      <c r="RG23" s="36"/>
      <c r="RH23" s="36"/>
      <c r="RI23" s="36"/>
      <c r="RJ23" s="44">
        <v>0</v>
      </c>
      <c r="SE23" s="4"/>
      <c r="SF23" s="36"/>
      <c r="SG23" s="36"/>
      <c r="SH23" s="36"/>
      <c r="SI23" s="36"/>
      <c r="SJ23" s="36"/>
      <c r="SK23" s="36"/>
      <c r="SL23" s="44">
        <v>0</v>
      </c>
    </row>
    <row r="24" spans="1:528" ht="17" x14ac:dyDescent="0.2">
      <c r="A24" s="5"/>
      <c r="B24" s="35" t="s">
        <v>75</v>
      </c>
      <c r="C24" s="20"/>
      <c r="P24" s="10"/>
      <c r="Q24" s="10"/>
      <c r="R24" s="10"/>
      <c r="AN24" s="45">
        <v>11.7</v>
      </c>
      <c r="BJ24" s="45">
        <v>11.7</v>
      </c>
      <c r="CF24" s="45">
        <v>11.7</v>
      </c>
      <c r="DC24" s="4"/>
      <c r="DJ24" s="45">
        <v>0</v>
      </c>
      <c r="EE24" s="4"/>
      <c r="EL24" s="45">
        <v>0</v>
      </c>
      <c r="FG24" s="4"/>
      <c r="FN24" s="45">
        <v>0</v>
      </c>
      <c r="GI24" s="4"/>
      <c r="GP24" s="45">
        <v>0</v>
      </c>
      <c r="HK24" s="4"/>
      <c r="HR24" s="45">
        <v>0</v>
      </c>
      <c r="IM24" s="4"/>
      <c r="IT24" s="45">
        <v>0</v>
      </c>
      <c r="JO24" s="4"/>
      <c r="JV24" s="45">
        <v>0</v>
      </c>
      <c r="KQ24" s="4"/>
      <c r="KX24" s="45">
        <v>0</v>
      </c>
      <c r="LS24" s="4"/>
      <c r="LZ24" s="45">
        <v>0</v>
      </c>
      <c r="MU24" s="4"/>
      <c r="NB24" s="45">
        <v>0</v>
      </c>
      <c r="NW24" s="4"/>
      <c r="OD24" s="45">
        <v>0</v>
      </c>
      <c r="OY24" s="4"/>
      <c r="PF24" s="45">
        <v>0</v>
      </c>
      <c r="QA24" s="4"/>
      <c r="QH24" s="45">
        <v>0</v>
      </c>
      <c r="QI24"/>
      <c r="RC24" s="4"/>
      <c r="RD24" s="36"/>
      <c r="RE24" s="36"/>
      <c r="RF24" s="36"/>
      <c r="RG24" s="36"/>
      <c r="RH24" s="36"/>
      <c r="RI24" s="36"/>
      <c r="RJ24" s="45">
        <v>0</v>
      </c>
      <c r="SE24" s="4"/>
      <c r="SF24" s="36"/>
      <c r="SG24" s="36"/>
      <c r="SH24" s="36"/>
      <c r="SI24" s="36"/>
      <c r="SJ24" s="36"/>
      <c r="SK24" s="36"/>
      <c r="SL24" s="45">
        <v>0</v>
      </c>
    </row>
    <row r="25" spans="1:528" ht="17" x14ac:dyDescent="0.2">
      <c r="A25" s="5"/>
      <c r="B25" s="34" t="s">
        <v>48</v>
      </c>
      <c r="C25" s="20"/>
      <c r="P25" s="10"/>
      <c r="Q25" s="10"/>
      <c r="R25" s="10"/>
      <c r="AN25" s="46">
        <v>43</v>
      </c>
      <c r="BJ25" s="46">
        <v>43</v>
      </c>
      <c r="CF25" s="46">
        <v>43</v>
      </c>
      <c r="DC25" s="4"/>
      <c r="DJ25" s="46">
        <v>43</v>
      </c>
      <c r="EE25" s="4"/>
      <c r="EL25" s="46">
        <v>43</v>
      </c>
      <c r="FG25" s="4"/>
      <c r="FN25" s="46">
        <v>43</v>
      </c>
      <c r="GI25" s="4"/>
      <c r="GP25" s="46">
        <v>43</v>
      </c>
      <c r="HK25" s="4"/>
      <c r="HR25" s="46">
        <v>43</v>
      </c>
      <c r="IM25" s="4"/>
      <c r="IT25" s="46">
        <v>43</v>
      </c>
      <c r="JO25" s="4"/>
      <c r="JV25" s="46">
        <v>43</v>
      </c>
      <c r="KQ25" s="4"/>
      <c r="KX25" s="46">
        <v>43</v>
      </c>
      <c r="LS25" s="4"/>
      <c r="LZ25" s="46">
        <v>43</v>
      </c>
      <c r="MU25" s="4"/>
      <c r="NB25" s="46">
        <v>43</v>
      </c>
      <c r="NW25" s="4"/>
      <c r="OD25" s="46">
        <v>43</v>
      </c>
      <c r="OY25" s="4"/>
      <c r="PF25" s="46">
        <v>43</v>
      </c>
      <c r="QA25" s="4"/>
      <c r="QH25" s="46">
        <v>43</v>
      </c>
      <c r="QI25"/>
      <c r="RC25" s="4"/>
      <c r="RD25" s="36"/>
      <c r="RE25" s="36"/>
      <c r="RF25" s="36"/>
      <c r="RG25" s="36"/>
      <c r="RH25" s="36"/>
      <c r="RI25" s="36"/>
      <c r="RJ25" s="46">
        <v>43</v>
      </c>
      <c r="SE25" s="4"/>
      <c r="SF25" s="36"/>
      <c r="SG25" s="36"/>
      <c r="SH25" s="36"/>
      <c r="SI25" s="36"/>
      <c r="SJ25" s="36"/>
      <c r="SK25" s="36"/>
      <c r="SL25" s="46">
        <v>43</v>
      </c>
    </row>
    <row r="26" spans="1:528" ht="17" x14ac:dyDescent="0.2">
      <c r="A26" s="5"/>
      <c r="B26" s="24" t="s">
        <v>49</v>
      </c>
      <c r="C26" s="20"/>
      <c r="P26" s="10"/>
      <c r="Q26" s="10"/>
      <c r="R26" s="10"/>
      <c r="AN26" s="47">
        <v>43.8</v>
      </c>
      <c r="BJ26" s="47">
        <v>43.8</v>
      </c>
      <c r="CF26" s="47">
        <v>43.8</v>
      </c>
      <c r="DC26" s="4"/>
      <c r="DJ26" s="47">
        <v>43.8</v>
      </c>
      <c r="EE26" s="4"/>
      <c r="EL26" s="47">
        <v>43.8</v>
      </c>
      <c r="FG26" s="4"/>
      <c r="FN26" s="47">
        <v>43.8</v>
      </c>
      <c r="GI26" s="4"/>
      <c r="GP26" s="47">
        <v>43.8</v>
      </c>
      <c r="HK26" s="4"/>
      <c r="HR26" s="47">
        <v>43.8</v>
      </c>
      <c r="IM26" s="4"/>
      <c r="IT26" s="47">
        <v>43.8</v>
      </c>
      <c r="JO26" s="4"/>
      <c r="JV26" s="47">
        <v>43.8</v>
      </c>
      <c r="KQ26" s="4"/>
      <c r="KX26" s="47">
        <v>43.8</v>
      </c>
      <c r="LS26" s="4"/>
      <c r="LZ26" s="47">
        <v>43.8</v>
      </c>
      <c r="MU26" s="4"/>
      <c r="NB26" s="47">
        <v>43.8</v>
      </c>
      <c r="NW26" s="4"/>
      <c r="OD26" s="47">
        <v>43.8</v>
      </c>
      <c r="OY26" s="4"/>
      <c r="PF26" s="47">
        <v>43.8</v>
      </c>
      <c r="QA26" s="4"/>
      <c r="QH26" s="47">
        <v>43.8</v>
      </c>
      <c r="QI26"/>
      <c r="RC26" s="4"/>
      <c r="RD26" s="36"/>
      <c r="RE26" s="36"/>
      <c r="RF26" s="36"/>
      <c r="RG26" s="36"/>
      <c r="RH26" s="36"/>
      <c r="RI26" s="36"/>
      <c r="RJ26" s="47">
        <v>43.8</v>
      </c>
      <c r="SE26" s="4"/>
      <c r="SF26" s="36"/>
      <c r="SG26" s="36"/>
      <c r="SH26" s="36"/>
      <c r="SI26" s="36"/>
      <c r="SJ26" s="36"/>
      <c r="SK26" s="36"/>
      <c r="SL26" s="47">
        <v>43.8</v>
      </c>
    </row>
    <row r="27" spans="1:528" ht="17" x14ac:dyDescent="0.2">
      <c r="A27" s="5"/>
      <c r="B27" s="33" t="s">
        <v>62</v>
      </c>
      <c r="C27" s="20"/>
      <c r="P27" s="10"/>
      <c r="Q27" s="10"/>
      <c r="R27" s="10"/>
      <c r="AN27" s="48">
        <v>44.8</v>
      </c>
      <c r="BJ27" s="48">
        <v>44.8</v>
      </c>
      <c r="CF27" s="48">
        <v>44.8</v>
      </c>
      <c r="DC27" s="4"/>
      <c r="DJ27" s="48">
        <v>44.8</v>
      </c>
      <c r="EE27" s="4"/>
      <c r="EL27" s="48">
        <v>44.8</v>
      </c>
      <c r="FG27" s="4"/>
      <c r="FN27" s="48">
        <v>44.8</v>
      </c>
      <c r="GI27" s="4"/>
      <c r="GP27" s="48">
        <v>44.8</v>
      </c>
      <c r="HK27" s="4"/>
      <c r="HR27" s="48">
        <v>44.8</v>
      </c>
      <c r="IM27" s="4"/>
      <c r="IT27" s="48">
        <v>44.8</v>
      </c>
      <c r="JO27" s="4"/>
      <c r="JV27" s="48">
        <v>44.8</v>
      </c>
      <c r="KQ27" s="4"/>
      <c r="KX27" s="48">
        <v>44.8</v>
      </c>
      <c r="LS27" s="4"/>
      <c r="LZ27" s="48">
        <v>44.8</v>
      </c>
      <c r="MU27" s="4"/>
      <c r="NB27" s="48">
        <v>44.8</v>
      </c>
      <c r="NW27" s="4"/>
      <c r="OD27" s="48">
        <v>44.8</v>
      </c>
      <c r="OY27" s="4"/>
      <c r="PF27" s="48">
        <v>44.8</v>
      </c>
      <c r="QA27" s="4"/>
      <c r="QH27" s="48">
        <v>44.8</v>
      </c>
      <c r="QI27"/>
      <c r="RC27" s="4"/>
      <c r="RD27" s="36"/>
      <c r="RE27" s="36"/>
      <c r="RF27" s="36"/>
      <c r="RG27" s="36"/>
      <c r="RH27" s="36"/>
      <c r="RI27" s="36"/>
      <c r="RJ27" s="48">
        <v>44.8</v>
      </c>
      <c r="SE27" s="4"/>
      <c r="SF27" s="36"/>
      <c r="SG27" s="36"/>
      <c r="SH27" s="36"/>
      <c r="SI27" s="36"/>
      <c r="SJ27" s="36"/>
      <c r="SK27" s="36"/>
      <c r="SL27" s="48">
        <v>44.8</v>
      </c>
    </row>
    <row r="28" spans="1:528" ht="17" x14ac:dyDescent="0.2">
      <c r="A28" s="5"/>
      <c r="B28" s="25" t="s">
        <v>32</v>
      </c>
      <c r="C28" s="20"/>
      <c r="P28" s="10"/>
      <c r="Q28" s="10"/>
      <c r="R28" s="10"/>
      <c r="AN28" s="49">
        <v>46.7</v>
      </c>
      <c r="BJ28" s="49">
        <v>46.7</v>
      </c>
      <c r="CF28" s="49">
        <v>46.7</v>
      </c>
      <c r="DC28" s="4"/>
      <c r="DJ28" s="49">
        <v>46.7</v>
      </c>
      <c r="EE28" s="4"/>
      <c r="EL28" s="49">
        <v>46.7</v>
      </c>
      <c r="FG28" s="4"/>
      <c r="FN28" s="49">
        <v>46.7</v>
      </c>
      <c r="GI28" s="4"/>
      <c r="GP28" s="49">
        <v>46.7</v>
      </c>
      <c r="HK28" s="4"/>
      <c r="HR28" s="49">
        <v>46.7</v>
      </c>
      <c r="IM28" s="4"/>
      <c r="IT28" s="49">
        <v>46.7</v>
      </c>
      <c r="JO28" s="4"/>
      <c r="JV28" s="49">
        <v>46.7</v>
      </c>
      <c r="KQ28" s="4"/>
      <c r="KX28" s="49">
        <v>46.7</v>
      </c>
      <c r="LS28" s="4"/>
      <c r="LZ28" s="49">
        <v>46.7</v>
      </c>
      <c r="MU28" s="4"/>
      <c r="NB28" s="49">
        <v>46.7</v>
      </c>
      <c r="NW28" s="4"/>
      <c r="OD28" s="49">
        <v>46.7</v>
      </c>
      <c r="OY28" s="4"/>
      <c r="PF28" s="49">
        <v>46.7</v>
      </c>
      <c r="QA28" s="4"/>
      <c r="QH28" s="49">
        <v>46.7</v>
      </c>
      <c r="QI28"/>
      <c r="RC28" s="4"/>
      <c r="RD28" s="36"/>
      <c r="RE28" s="36"/>
      <c r="RF28" s="36"/>
      <c r="RG28" s="36"/>
      <c r="RH28" s="36"/>
      <c r="RI28" s="36"/>
      <c r="RJ28" s="49">
        <v>46.7</v>
      </c>
      <c r="SE28" s="4"/>
      <c r="SF28" s="36"/>
      <c r="SG28" s="36"/>
      <c r="SH28" s="36"/>
      <c r="SI28" s="36"/>
      <c r="SJ28" s="36"/>
      <c r="SK28" s="36"/>
      <c r="SL28" s="49">
        <v>46.7</v>
      </c>
    </row>
    <row r="29" spans="1:528" x14ac:dyDescent="0.2">
      <c r="B29" s="29" t="s">
        <v>54</v>
      </c>
      <c r="C29" s="2"/>
    </row>
    <row r="30" spans="1:528" x14ac:dyDescent="0.2">
      <c r="A30" s="5"/>
      <c r="B30" s="5"/>
      <c r="C30" s="20"/>
      <c r="PH30" s="2"/>
      <c r="PI30" s="2"/>
      <c r="PJ30" s="2"/>
      <c r="PK30" s="2"/>
      <c r="PL30" s="2"/>
      <c r="PM30" s="2"/>
      <c r="PN30" s="2"/>
      <c r="PO30" s="2"/>
      <c r="PP30" s="2"/>
    </row>
    <row r="31" spans="1:528" x14ac:dyDescent="0.2">
      <c r="A31" s="5"/>
      <c r="B31" s="5"/>
      <c r="C31" s="20"/>
    </row>
    <row r="32" spans="1:528" x14ac:dyDescent="0.2">
      <c r="A32" s="5"/>
      <c r="B32" s="5"/>
      <c r="C32" s="20"/>
    </row>
    <row r="33" spans="1:3" x14ac:dyDescent="0.2">
      <c r="A33" s="5"/>
      <c r="B33" s="5"/>
      <c r="C33" s="5"/>
    </row>
    <row r="36" spans="1:3" x14ac:dyDescent="0.2">
      <c r="B36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18">
      <sortCondition descending="1" ref="F1:F19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122" priority="40" stopIfTrue="1">
      <formula>IF(A4&gt;8,1,0)</formula>
    </cfRule>
    <cfRule type="expression" dxfId="121" priority="41" stopIfTrue="1">
      <formula>AND(G4="P",F4="")</formula>
    </cfRule>
  </conditionalFormatting>
  <conditionalFormatting sqref="H1:H1048576">
    <cfRule type="containsText" dxfId="120" priority="35" stopIfTrue="1" operator="containsText" text="National Team">
      <formula>NOT(ISERROR(SEARCH("National Team",H1)))</formula>
    </cfRule>
    <cfRule type="containsText" dxfId="119" priority="36" stopIfTrue="1" operator="containsText" text="Worlds Team">
      <formula>NOT(ISERROR(SEARCH("Worlds Team",H1)))</formula>
    </cfRule>
    <cfRule type="containsText" dxfId="118" priority="37" stopIfTrue="1" operator="containsText" text="Excellence">
      <formula>NOT(ISERROR(SEARCH("Excellence",H1)))</formula>
    </cfRule>
    <cfRule type="containsText" dxfId="117" priority="38" stopIfTrue="1" operator="containsText" text="Merit">
      <formula>NOT(ISERROR(SEARCH("Merit",H1)))</formula>
    </cfRule>
    <cfRule type="containsText" dxfId="116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115" priority="31" stopIfTrue="1" operator="between">
      <formula>DJ$25-0.00001</formula>
      <formula>DJ$26-0.00001</formula>
    </cfRule>
    <cfRule type="cellIs" dxfId="114" priority="32" stopIfTrue="1" operator="between">
      <formula>DJ$26-0.00001</formula>
      <formula>DJ$27-0.00001</formula>
    </cfRule>
    <cfRule type="cellIs" dxfId="113" priority="33" stopIfTrue="1" operator="between">
      <formula>DJ$27-0.00001</formula>
      <formula>DJ$28-0.00001</formula>
    </cfRule>
    <cfRule type="cellIs" dxfId="112" priority="34" stopIfTrue="1" operator="between">
      <formula>DJ$28-0.00001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111" priority="27" stopIfTrue="1" operator="between">
      <formula>DJ$21-0.00001</formula>
      <formula>DJ$22-0.00001</formula>
    </cfRule>
    <cfRule type="cellIs" dxfId="110" priority="28" stopIfTrue="1" operator="between">
      <formula>DJ$22-0.00001</formula>
      <formula>1000</formula>
    </cfRule>
    <cfRule type="cellIs" dxfId="109" priority="29" stopIfTrue="1" operator="between">
      <formula>1000</formula>
      <formula>2000</formula>
    </cfRule>
    <cfRule type="cellIs" dxfId="108" priority="30" stopIfTrue="1" operator="between">
      <formula>2000</formula>
      <formula>3000</formula>
    </cfRule>
  </conditionalFormatting>
  <conditionalFormatting sqref="AJ1:AJ1048576 BF1:BF1048576 CB1:CB1048576">
    <cfRule type="cellIs" dxfId="107" priority="23" stopIfTrue="1" operator="between">
      <formula>AN$21-0.00001</formula>
      <formula>AN$22-0.00001</formula>
    </cfRule>
    <cfRule type="cellIs" dxfId="106" priority="24" stopIfTrue="1" operator="between">
      <formula>AN$22-0.00001</formula>
      <formula>AN$23-0.00001</formula>
    </cfRule>
    <cfRule type="cellIs" dxfId="105" priority="25" stopIfTrue="1" operator="between">
      <formula>AN$23-0.00001</formula>
      <formula>AN$24-0.00001</formula>
    </cfRule>
    <cfRule type="cellIs" dxfId="104" priority="26" stopIfTrue="1" operator="between">
      <formula>AN$24-0.00001</formula>
      <formula>1000</formula>
    </cfRule>
  </conditionalFormatting>
  <conditionalFormatting sqref="AL1:AL1048576 BH1:BH1048576 CD1:CD1048576">
    <cfRule type="cellIs" dxfId="103" priority="19" stopIfTrue="1" operator="between">
      <formula>AN$21-0.00001</formula>
      <formula>AN$22-0.00001</formula>
    </cfRule>
    <cfRule type="cellIs" dxfId="102" priority="20" stopIfTrue="1" operator="between">
      <formula>AN$22-0.00001</formula>
      <formula>AN$23-0.00001</formula>
    </cfRule>
    <cfRule type="cellIs" dxfId="101" priority="21" stopIfTrue="1" operator="between">
      <formula>AN$23-0.00001</formula>
      <formula>AN$24-0.00001</formula>
    </cfRule>
    <cfRule type="cellIs" dxfId="100" priority="22" stopIfTrue="1" operator="between">
      <formula>AN$24-0.00001</formula>
      <formula>1000</formula>
    </cfRule>
  </conditionalFormatting>
  <conditionalFormatting sqref="AK1:AK1048576 BG1:BG1048576 CC1:CC1048576">
    <cfRule type="cellIs" dxfId="99" priority="15" operator="between">
      <formula>AN$25-0.00001</formula>
      <formula>AN$26-0.00001</formula>
    </cfRule>
    <cfRule type="cellIs" dxfId="98" priority="16" stopIfTrue="1" operator="between">
      <formula>AN$26-0.00001</formula>
      <formula>AN$27-0.00001</formula>
    </cfRule>
    <cfRule type="cellIs" dxfId="97" priority="17" stopIfTrue="1" operator="between">
      <formula>AN$27-0.00001</formula>
      <formula>AN$28-0.00001</formula>
    </cfRule>
    <cfRule type="cellIs" dxfId="96" priority="18" stopIfTrue="1" operator="between">
      <formula>AN$28-0.00001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28 RC1:RC28 SE1:SE28">
    <cfRule type="cellIs" dxfId="95" priority="11" stopIfTrue="1" operator="between">
      <formula>DJ$21-0.00001</formula>
      <formula>DJ$22-0.00001</formula>
    </cfRule>
    <cfRule type="cellIs" dxfId="94" priority="12" stopIfTrue="1" operator="between">
      <formula>DJ$22-0.00001</formula>
      <formula>1000</formula>
    </cfRule>
    <cfRule type="cellIs" dxfId="93" priority="13" stopIfTrue="1" operator="between">
      <formula>1000</formula>
      <formula>2000</formula>
    </cfRule>
    <cfRule type="cellIs" dxfId="92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91" priority="7" stopIfTrue="1" operator="between">
      <formula>AN$25-0.00001</formula>
      <formula>AN$26-0.00001</formula>
    </cfRule>
    <cfRule type="cellIs" dxfId="90" priority="8" stopIfTrue="1" operator="between">
      <formula>AN$26-0.00001</formula>
      <formula>AN$27-0.00001</formula>
    </cfRule>
    <cfRule type="cellIs" dxfId="89" priority="9" stopIfTrue="1" operator="between">
      <formula>AN$27-0.00001</formula>
      <formula>AN$28-0.00001</formula>
    </cfRule>
    <cfRule type="cellIs" dxfId="88" priority="10" stopIfTrue="1" operator="between">
      <formula>AN$28-0.00001</formula>
      <formula>1000</formula>
    </cfRule>
  </conditionalFormatting>
  <conditionalFormatting sqref="S4:AN18">
    <cfRule type="expression" dxfId="87" priority="6" stopIfTrue="1">
      <formula>IF($AI4&lt;&gt;"",1,0)</formula>
    </cfRule>
  </conditionalFormatting>
  <conditionalFormatting sqref="AO4:BJ18">
    <cfRule type="expression" dxfId="86" priority="5" stopIfTrue="1">
      <formula>IF($BE4&lt;&gt;"",1,0)</formula>
    </cfRule>
  </conditionalFormatting>
  <conditionalFormatting sqref="O1:O1048576 K1:K1048576 M1:M1048576">
    <cfRule type="expression" dxfId="85" priority="2" stopIfTrue="1">
      <formula>IF(K1=$BK$1,1,0)</formula>
    </cfRule>
    <cfRule type="expression" dxfId="84" priority="3" stopIfTrue="1">
      <formula>IF(K1=$AO$1,1,0)</formula>
    </cfRule>
    <cfRule type="expression" dxfId="83" priority="4" stopIfTrue="1">
      <formula>IF(K1=$S$1,1,0)</formula>
    </cfRule>
  </conditionalFormatting>
  <conditionalFormatting sqref="BK4:CF18">
    <cfRule type="expression" dxfId="82" priority="1" stopIfTrue="1">
      <formula>IF($CA4&lt;&gt;"",1,0)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7C0BF-3DA5-064E-A391-53E3A0D25928}">
  <sheetPr codeName="Sheet19"/>
  <dimension ref="A1:TH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222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242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251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270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174.00001145000573</v>
      </c>
      <c r="F4" s="3" t="str">
        <f>IF(OR(AND(AJ4&gt;=AN$34,AK4&gt;=AN$38,AJ4&lt;&gt;"",AI4=""),AND(AL4&gt;=AN$34,AM4&gt;=AN$38,AL4&lt;&gt;"",AI4=""),AND(BF4&gt;=BJ$34,BG4&gt;=BJ$38,BF4&lt;&gt;"",BE4=""),AND(BH4&gt;=BJ$34,BI4&gt;=BJ$38,BH4&lt;&gt;"",BE4=""),AND(CB4&gt;=CF$34,CC4&gt;=CF$38,CB4&lt;&gt;"",CA4=""),AND(CD4&gt;=CF$34,CE4&gt;=CF$38,CD4&lt;&gt;""),AND(DC4&gt;=DJ$34,DD4&gt;=DJ$38,DC4&lt;&gt;""),AND(DH4&gt;=DJ$34,DI4&gt;=DJ$38,DH4&lt;&gt;""),AND(EE4&gt;=EL$34,EF4&gt;=EL$38,EE4&lt;&gt;""),AND(EJ4&gt;=EL$34,EK4&gt;=EL$38,EJ4&lt;&gt;""),AND(FG4&gt;=FN$34,FH4&gt;=FN$38,FG4&lt;&gt;""),AND(FL4&gt;=FN$34,FM4&gt;=FN$38,FL4&lt;&gt;""),AND(GI4&gt;=GP$34,GJ4&gt;=GP$38,GI4&lt;&gt;""),AND(GN4&gt;=GP$34,GO4&gt;=GP$38,GN4&lt;&gt;""),AND(HK4&gt;=HR$34,HL4&gt;=HR$38,HK4&lt;&gt;""),AND(HP4&gt;=HR$34,HQ4&gt;=HR$38,HP4&lt;&gt;""),AND(IM4&gt;=IT$34,IN4&gt;=IT$38,IM4&lt;&gt;""),AND(IR4&gt;=IT$34,IS4&gt;=IT$38,IR4&lt;&gt;""),AND(JO4&gt;=JV$34,JP4&gt;=JV$38,JO4&lt;&gt;""),AND(JT4&gt;=JV$34,JU4&gt;=JV$38,JT4&lt;&gt;""),AND(KQ4&gt;=KX$34,KR4&gt;=KX$38,KQ4&lt;&gt;""),AND(KV4&gt;=KX$34,KW4&gt;=KX$38,KV4&lt;&gt;""),AND(LS4&gt;=LZ$34,LT4&gt;=LZ$38,LS4&lt;&gt;""),AND(LX4&gt;=LZ$34,LY4&gt;=LZ$38,LX4&lt;&gt;""),AND(MU4&gt;=NB$34,MV4&gt;=NB$38,MU4&lt;&gt;""),AND(MZ4&gt;=NB$34,NA4&gt;=NB$38,MZ4&lt;&gt;""),AND(NW4&gt;=OD$34,NX4&gt;=OD$38,NW4&lt;&gt;""),AND(OB4&gt;=OD$34,OC4&gt;=OD$38,OB4&lt;&gt;""),AND(OY4&gt;=PF$34,OZ4&gt;=PF$38,OY4&lt;&gt;""),AND(PD4&gt;=PF$34,PE4&gt;=PF$38,PD4&lt;&gt;""),AND(QA4&gt;=QH$34,QB4&gt;=QH$38,QA4&lt;&gt;""),AND(QF4&gt;=QH$34,QG4&gt;=QH$38,QF4&lt;&gt;""),AND(RC4&gt;=RJ$34,RD4&gt;=RJ$38,RC4&lt;&gt;""),AND(RH4&gt;=RJ$34,RI4&gt;=RJ$38,RH4&lt;&gt;""),AND(SE4&gt;=SL$34,SF4&gt;=SL$38,SE4&lt;&gt;""),AND(SJ4&gt;=SL$34,SK4&gt;=SL$38,SJ4&lt;&gt;"")),"P","")</f>
        <v>P</v>
      </c>
      <c r="G4" s="3" t="str">
        <f>IF(OR(AND(AK4&gt;=AN$38,AK4&lt;&gt;"",AI4=""),AND(AM4&gt;=AN$38,AM4&lt;&gt;"",AI4=""),AND(BG4&gt;=BJ$38,BG4&lt;&gt;"",BE4=""),AND(BI4&gt;=BJ$38,BI4&lt;&gt;"",BE4=""),AND(CC4&gt;=CF$38,CC4&lt;&gt;"",CA4=""),AND(CE4&gt;=CF$38,CE4&lt;&gt;"",CA4=""),AND(DD4&gt;=DJ$38,DD4&lt;&gt;""),AND(DI4&gt;=DJ$38,DI4&lt;&gt;""),AND(EF4&gt;=EL$38,EF4&lt;&gt;""),AND(EK4&gt;=EL$38,EK4&lt;&gt;""),AND(FH4&gt;=FN$38,FH4&lt;&gt;""),AND(FM4&gt;=FN$38,FM4&lt;&gt;""),AND(GJ4&gt;=GP$38,GJ4&lt;&gt;""),AND(GO4&gt;=GP$38,GO4&lt;&gt;""),AND(HL4&gt;=HR$38,HL4&lt;&gt;""),AND(HQ4&gt;=HR$38,HQ4&lt;&gt;""),AND(IN4&gt;=IT$38,IN4&lt;&gt;""),AND(IS4&gt;=IT$38,IS4&lt;&gt;""),AND(JP4&gt;=JV$38,JP4&lt;&gt;""),AND(JU4&gt;=JV$38,JU4&lt;&gt;""),AND(KR4&gt;=KX$38,KR4&lt;&gt;""),AND(KW4&gt;=KX$38,KW4&lt;&gt;""),AND(LT4&gt;=LZ$38,LT4&lt;&gt;""),AND(LY4&gt;=LZ$38,LY4&lt;&gt;""),AND(MV4&gt;=NB$38,MV4&lt;&gt;""),AND(NA4&gt;=NB$38,NA4&lt;&gt;""),AND(NX4&gt;=OD$38,NX4&lt;&gt;""),AND(OC4&gt;=OD$38,OC4&lt;&gt;""),AND(OZ4&gt;=PF$38,OZ4&lt;&gt;""),AND(PE4&gt;=PF$38,PE4&lt;&gt;""),AND(QB4&gt;=QH$38,QB4&lt;&gt;""),AND(QG4&gt;=QH$38,QG4&lt;&gt;""),AND(RD4&gt;=RJ$38,RD4&lt;&gt;""),AND(RI4&gt;=RJ$38,RI4&lt;&gt;""),AND(SF4&gt;=SL$38,SF4&lt;&gt;""),AND(SK4&gt;=SL$38,SK4&lt;&gt;"")),"P","")</f>
        <v>P</v>
      </c>
      <c r="H4" s="36" t="str">
        <f>IF(AND(G4="P",F4=""),"No DD",IF(OR(AND(AJ4&gt;=AN$37,AK4&gt;=AN$41,AJ4&lt;&gt;"",AI4=""),AND(AL4&gt;=AN$37,AM4&gt;=AN$41,AL4&lt;&gt;"",AI4=""),AND(BF4&gt;=BJ$37,BG4&gt;=BJ$41,BF4&lt;&gt;"",BE4=""),AND(BH4&gt;=BJ$37,BI4&gt;=BJ$41,BH4&lt;&gt;"",BE4=""),AND(CB4&gt;=CF$37,CC4&gt;=CF$41,CB4&lt;&gt;"",CA4=""),AND(CD4&gt;=CF$37,CE4&gt;=CF$41,CD4&lt;&gt;""),AND(DC4&gt;=DJ$37,DD4&gt;=DJ$41,DC4&lt;&gt;""),AND(DH4&gt;=DJ$37,DI4&gt;=DJ$41,DH4&lt;&gt;""),AND(EE4&gt;=EL$37,EF4&gt;=EL$41,EE4&lt;&gt;""),AND(EJ4&gt;=EL$37,EK4&gt;=EL$41,EJ4&lt;&gt;""),AND(FG4&gt;=FN$37,FH4&gt;=FN$41,FG4&lt;&gt;""),AND(FL4&gt;=FN$37,FM4&gt;=FN$41,FL4&lt;&gt;""),AND(GI4&gt;=GP$37,GJ4&gt;=GP$41,GI4&lt;&gt;""),AND(GN4&gt;=GP$37,GO4&gt;=GP$41,GN4&lt;&gt;""),AND(HK4&gt;=HR$37,HL4&gt;=HR$41,HK4&lt;&gt;""),AND(HP4&gt;=HR$37,HQ4&gt;=HR$41,HP4&lt;&gt;""),AND(IM4&gt;=IT$37,IN4&gt;=IT$41,IM4&lt;&gt;""),AND(IR4&gt;=IT$37,IS4&gt;=IT$41,IR4&lt;&gt;""),AND(JO4&gt;=JV$37,JP4&gt;=JV$41,JO4&lt;&gt;""),AND(JT4&gt;=JV$37,JU4&gt;=JV$41,JT4&lt;&gt;""),AND(KQ4&gt;=KX$37,KR4&gt;=KX$41,KQ4&lt;&gt;""),AND(KV4&gt;=KX$37,KW4&gt;=KX$41,KV4&lt;&gt;""),AND(LS4&gt;=LZ$37,LT4&gt;=LZ$41,LS4&lt;&gt;""),AND(LX4&gt;=LZ$37,LY4&gt;=LZ$41,LX4&lt;&gt;""),AND(MU4&gt;=NB$37,MV4&gt;=NB$41,MU4&lt;&gt;""),AND(MZ4&gt;=NB$37,NA4&gt;=NB$41,MZ4&lt;&gt;""),AND(NW4&gt;=OD$37,NX4&gt;=OD$41,NW4&lt;&gt;""),AND(OB4&gt;=OD$37,OC4&gt;=OD$41,OB4&lt;&gt;""),AND(OY4&gt;=PF$37,OZ4&gt;=PF$41,OY4&lt;&gt;""),AND(PD4&gt;=PF$37,PE4&gt;=PF$41,PD4&lt;&gt;""),AND(QA4&gt;=QH$37,QB4&gt;=QH$41,QA4&lt;&gt;""),AND(QF4&gt;=QH$37,QG4&gt;=QH$41,QF4&lt;&gt;""),AND(RC4&gt;=RJ$37,RD4&gt;=RJ$41,RC4&lt;&gt;""),AND(RH4&gt;=RJ$37,RI4&gt;=RJ$41,RH4&lt;&gt;""),AND(SE4&gt;=SL$37,SF4&gt;=SL$41,SE4&lt;&gt;""),AND(SJ4&gt;=SL$37,SK4&gt;=SL$41,SJ4&lt;&gt;"")),"Merit",IF(OR(AND(AJ4&gt;=AN$36,AK4&gt;=AN$40,AJ4&lt;&gt;"",AI4=""),AND(AL4&gt;=AN$36,AM4&gt;=AN$40,AL4&lt;&gt;"",AI4=""),AND(BF4&gt;=BJ$36,BG4&gt;=BJ$40,BF4&lt;&gt;"",BE4=""),AND(BH4&gt;=BJ$36,BI4&gt;=BJ$40,BH4&lt;&gt;"",BE4=""),AND(CB4&gt;=CF$36,CC4&gt;=CF$40,CB4&lt;&gt;"",CA4=""),AND(CD4&gt;=CF$36,CE4&gt;=CF$40,CD4&lt;&gt;""),AND(DC4&gt;=DJ$36,DD4&gt;=DJ$40,DC4&lt;&gt;""),AND(DH4&gt;=DJ$36,DI4&gt;=DJ$40,DH4&lt;&gt;""),AND(EE4&gt;=EL$36,EF4&gt;=EL$40,EE4&lt;&gt;""),AND(EJ4&gt;=EL$36,EK4&gt;=EL$40,EJ4&lt;&gt;""),AND(FG4&gt;=FN$36,FH4&gt;=FN$40,FG4&lt;&gt;""),AND(FL4&gt;=FN$36,FM4&gt;=FN$40,FL4&lt;&gt;""),AND(GI4&gt;=GP$36,GJ4&gt;=GP$40,GI4&lt;&gt;""),AND(GN4&gt;=GP$36,GO4&gt;=GP$40,GN4&lt;&gt;""),AND(HK4&gt;=HR$36,HL4&gt;=HR$40,HK4&lt;&gt;""),AND(HP4&gt;=HR$36,HQ4&gt;=HR$40,HP4&lt;&gt;""),AND(IM4&gt;=IT$36,IN4&gt;=IT$40,IM4&lt;&gt;""),AND(IR4&gt;=IT$36,IS4&gt;=IT$40,IR4&lt;&gt;""),AND(JO4&gt;=JV$36,JP4&gt;=JV$40,JO4&lt;&gt;""),AND(JT4&gt;=JV$36,JU4&gt;=JV$40,JT4&lt;&gt;""),AND(KQ4&gt;=KX$36,KR4&gt;=KX$40,KQ4&lt;&gt;""),AND(KV4&gt;=KX$36,KW4&gt;=KX$40,KV4&lt;&gt;""),AND(LS4&gt;=LZ$36,LT4&gt;=LZ$40,LS4&lt;&gt;""),AND(LX4&gt;=LZ$36,LY4&gt;=LZ$40,LX4&lt;&gt;""),AND(MU4&gt;=NB$36,MV4&gt;=NB$40,MU4&lt;&gt;""),AND(MZ4&gt;=NB$36,NA4&gt;=NB$40,MZ4&lt;&gt;""),AND(NW4&gt;=OD$36,NX4&gt;=OD$40,NW4&lt;&gt;""),AND(OB4&gt;=OD$36,OC4&gt;=OD$40,OB4&lt;&gt;""),AND(OY4&gt;=PF$36,OZ4&gt;=PF$40,OY4&lt;&gt;""),AND(PD4&gt;=PF$36,PE4&gt;=PF$40,PD4&lt;&gt;""),AND(QA4&gt;=QH$36,QB4&gt;=QH$40,QA4&lt;&gt;""),AND(QF4&gt;=QH$36,QG4&gt;=QH$40,QF4&lt;&gt;""),AND(RC4&gt;=RJ$36,RD4&gt;=RJ$40,RC4&lt;&gt;""),AND(RH4&gt;=RJ$36,RI4&gt;=RJ$40,RH4&lt;&gt;""),AND(SE4&gt;=SL$36,SF4&gt;=SL$40,SE4&lt;&gt;""),AND(SJ4&gt;=SL$36,SK4&gt;=SL$40,SJ4&lt;&gt;"")),"Excellence",IF(I4="P","Worlds Team",IF(F4="P","National Team","")))))</f>
        <v>Merit</v>
      </c>
      <c r="I4" s="3" t="str">
        <f>IF(OR(AND(AJ4&gt;=AN$35,AK4&gt;=AN$39,AJ4&lt;&gt;"",AI4=""),AND(AL4&gt;=AN$35,AM4&gt;=AN$39,AL4&lt;&gt;"",AI4=""),AND(BF4&gt;=BJ$35,BG4&gt;=BJ$39,BF4&lt;&gt;"",BE4=""),AND(BH4&gt;=BJ$35,BI4&gt;=BJ$39,BH4&lt;&gt;"",BE4=""),AND(CB4&gt;=CF$35,CC4&gt;=CF$39,CB4&lt;&gt;"",CA4=""),AND(CD4&gt;=CF$35,CE4&gt;=CF$39,CD4&lt;&gt;""),AND(DC4&gt;=DJ$35,DD4&gt;=DJ$39,DC4&lt;&gt;""),AND(DH4&gt;=DJ$35,DI4&gt;=DJ$39,DH4&lt;&gt;""),AND(EE4&gt;=EL$35,EF4&gt;=EL$39,EE4&lt;&gt;""),AND(EJ4&gt;=EL$35,EK4&gt;=EL$39,EJ4&lt;&gt;""),AND(FG4&gt;=FN$35,FH4&gt;=FN$39,FG4&lt;&gt;""),AND(FL4&gt;=FN$35,FM4&gt;=FN$39,FL4&lt;&gt;""),AND(GI4&gt;=GP$35,GJ4&gt;=GP$39,GI4&lt;&gt;""),AND(GN4&gt;=GP$35,GO4&gt;=GP$39,GN4&lt;&gt;""),AND(HK4&gt;=HR$35,HL4&gt;=HR$39,HK4&lt;&gt;""),AND(HP4&gt;=HR$35,HQ4&gt;=HR$39,HP4&lt;&gt;""),AND(IM4&gt;=IT$35,IN4&gt;=IT$39,IM4&lt;&gt;""),AND(IR4&gt;=IT$35,IS4&gt;=IT$39,IR4&lt;&gt;""),AND(JO4&gt;=JV$35,JP4&gt;=JV$39,JO4&lt;&gt;""),AND(JT4&gt;=JV$35,JU4&gt;=JV$39,JT4&lt;&gt;""),AND(KQ4&gt;=KX$35,KR4&gt;=KX$39,KQ4&lt;&gt;""),AND(KV4&gt;=KX$35,KW4&gt;=KX$39,KV4&lt;&gt;""),AND(LS4&gt;=LZ$35,LT4&gt;=LZ$39,LS4&lt;&gt;""),AND(LX4&gt;=LZ$35,LY4&gt;=LZ$39,LX4&lt;&gt;""),AND(MU4&gt;=NB$35,MV4&gt;=NB$39,MU4&lt;&gt;""),AND(MZ4&gt;=NB$35,NA4&gt;=NB$39,MZ4&lt;&gt;""),AND(NW4&gt;=OD$35,NX4&gt;=OD$39,NW4&lt;&gt;""),AND(OB4&gt;=OD$35,OC4&gt;=OD$39,OB4&lt;&gt;""),AND(OY4&gt;=PF$35,OZ4&gt;=PF$39,OY4&lt;&gt;""),AND(PD4&gt;=PF$35,PE4&gt;=PF$39,PD4&lt;&gt;""),AND(QA4&gt;=QH$35,QB4&gt;=QH$39,QA4&lt;&gt;""),AND(QF4&gt;=QH$35,QG4&gt;=QH$39,QF4&lt;&gt;""),AND(RC4&gt;=RJ$35,RD4&gt;=RJ$39,RC4&lt;&gt;""),AND(RH4&gt;=RJ$35,RI4&gt;=RJ$39,RH4&lt;&gt;""),AND(SE4&gt;=SL$35,SF4&gt;=SL$39,SE4&lt;&gt;""),AND(SJ4&gt;=SL$35,SK4&gt;=SL$39,SJ4&lt;&gt;"")),"P","")</f>
        <v>P</v>
      </c>
      <c r="J4" s="8">
        <f>IF(COUNT(AK4,BG4,CC4)&gt;0,LARGE((AK4,BG4,CC4),1),0)</f>
        <v>57.400000000000006</v>
      </c>
      <c r="K4" s="8" t="str">
        <f>IF(J4=0,"",IF(J4=CC4,$BK$1,IF(J4=BG4,$AO$1,IF(J4=AK4,$S$1,""))))</f>
        <v>2025 Nationals</v>
      </c>
      <c r="L4" s="8">
        <f>IF(COUNT(AK4,BG4,CC4)&gt;1,LARGE((AK4,BG4,CC4),2),0)</f>
        <v>57.099999999999994</v>
      </c>
      <c r="M4" s="8" t="str">
        <f>IF(K4=0,"",IF(AND(L4=J4,L4=AK4,K4=BG4),$S$1,IF(AND(L4=J4,L4=AK4,L4=CC4),$S$1,IF(AND(L4=J4,L4=CC4,L4=BG4),$AO$1,IF(L4=CC4,$BK$1,IF(L4=BG4,$AO$1,IF(L4=AK4,$S$1,"")))))))</f>
        <v>2025 3rd Domestic Trial</v>
      </c>
      <c r="N4" s="8">
        <f>IF(MAX(AM4,BI4,CE4)&gt;0,MAX(AM4,BI4,CE4),0)</f>
        <v>58.6</v>
      </c>
      <c r="O4" s="8" t="str">
        <f>IF(N4=0,"",IF(N4=CE4,$BK$1,IF(N4=BI4,$AO$1,IF(N4=AM4,$S$1,""))))</f>
        <v>2025 3rd Domestic Trial</v>
      </c>
      <c r="P4" s="8">
        <f>IF(MAX(CG4:CH4)&gt;0,MAX(CG4:CH4),"")</f>
        <v>0.89999999999999858</v>
      </c>
      <c r="Q4" s="11" t="str">
        <f>IF(P4="","",IF(P4=CG4,"("&amp;CG$2&amp;")",IF(P4=CH4,"("&amp;CH$2&amp;")")))</f>
        <v>(Q1)</v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>2025 World Games (Aug 9)</v>
      </c>
      <c r="S4" s="19">
        <v>18.899999999999999</v>
      </c>
      <c r="T4" s="19">
        <v>10.1</v>
      </c>
      <c r="U4" s="19">
        <v>0</v>
      </c>
      <c r="V4" s="19">
        <v>0.6</v>
      </c>
      <c r="W4" s="19">
        <v>0</v>
      </c>
      <c r="X4" s="19">
        <v>0</v>
      </c>
      <c r="Y4" s="19">
        <v>0</v>
      </c>
      <c r="Z4" s="19">
        <v>0</v>
      </c>
      <c r="AA4" s="19"/>
      <c r="AB4" s="19"/>
      <c r="AC4" s="19"/>
      <c r="AD4" s="19"/>
      <c r="AE4" s="19"/>
      <c r="AF4" s="19"/>
      <c r="AG4" s="19"/>
      <c r="AH4" s="19"/>
      <c r="AI4" s="27"/>
      <c r="AJ4" s="40">
        <f>IF(SUM(T4,X4)&gt;0,SUM(T4,X4),"")</f>
        <v>10.1</v>
      </c>
      <c r="AK4" s="40">
        <f>IF(SUM(S4:T4,V4:X4,Z4)-U4-Y4&gt;0,SUM(S4:T4,V4:X4,Z4)-U4-Y4,"")</f>
        <v>29.6</v>
      </c>
      <c r="AL4" s="40" t="str">
        <f>IF(SUM(AB4,AF4)&gt;0,SUM(AB4,AF4),"")</f>
        <v/>
      </c>
      <c r="AM4" s="40" t="str">
        <f>IF(SUM(AA4:AB4,AD4:AF4,AH4)-SUM(AC4,AG4)&gt;0,SUM(AA4:AB4,AD4:AF4,AH4)-SUM(AC4,AG4),"")</f>
        <v/>
      </c>
      <c r="AN4" s="40">
        <f>IF(SUM(AK4,AM4)&gt;0,SUM(AK4,AM4),"")</f>
        <v>29.6</v>
      </c>
      <c r="AO4" s="18">
        <v>19.100000000000001</v>
      </c>
      <c r="AP4" s="18">
        <v>8.8000000000000007</v>
      </c>
      <c r="AQ4" s="18">
        <v>0</v>
      </c>
      <c r="AR4" s="18">
        <v>0.3</v>
      </c>
      <c r="AS4" s="18">
        <v>18.399999999999999</v>
      </c>
      <c r="AT4" s="18">
        <v>10.8</v>
      </c>
      <c r="AU4" s="18">
        <v>0.6</v>
      </c>
      <c r="AV4" s="18">
        <v>0.6</v>
      </c>
      <c r="AW4" s="18">
        <v>19</v>
      </c>
      <c r="AX4" s="18">
        <v>8.8000000000000007</v>
      </c>
      <c r="AY4" s="18">
        <v>0.2</v>
      </c>
      <c r="AZ4" s="18">
        <v>0.3</v>
      </c>
      <c r="BA4" s="18">
        <v>18.7</v>
      </c>
      <c r="BB4" s="18">
        <v>10.8</v>
      </c>
      <c r="BC4" s="18">
        <v>0.6</v>
      </c>
      <c r="BD4" s="18">
        <v>0.6</v>
      </c>
      <c r="BE4" s="28"/>
      <c r="BF4" s="11">
        <f>IF(SUM(AP4,AT4)&gt;0,SUM(AP4,AT4),"")</f>
        <v>19.600000000000001</v>
      </c>
      <c r="BG4" s="11">
        <f>IF(SUM(AO4:AP4,AR4:AT4,AV4)-AQ4-AU4&gt;0,SUM(AO4:AP4,AR4:AT4,AV4)-AQ4-AU4,"")</f>
        <v>57.400000000000006</v>
      </c>
      <c r="BH4" s="11">
        <f>IF(SUM(AX4,BB4)&gt;0,SUM(AX4,BB4),"")</f>
        <v>19.600000000000001</v>
      </c>
      <c r="BI4" s="11">
        <f>IF(SUM(AW4:AX4,AZ4:BB4,BD4)-SUM(AY4,BC4)&gt;0,SUM(AW4:AX4,AZ4:BB4,BD4)-SUM(AY4,BC4),"")</f>
        <v>57.4</v>
      </c>
      <c r="BJ4" s="11">
        <f>IF(SUM(BG4,BI4)&gt;0,SUM(BG4,BI4),"")</f>
        <v>114.80000000000001</v>
      </c>
      <c r="BK4" s="19">
        <v>18.8</v>
      </c>
      <c r="BL4" s="19">
        <v>9.1999999999999993</v>
      </c>
      <c r="BM4" s="19">
        <v>1</v>
      </c>
      <c r="BN4" s="19">
        <v>0.3</v>
      </c>
      <c r="BO4" s="19">
        <v>19</v>
      </c>
      <c r="BP4" s="19">
        <v>10.8</v>
      </c>
      <c r="BQ4" s="19">
        <v>0.6</v>
      </c>
      <c r="BR4" s="19">
        <v>0.6</v>
      </c>
      <c r="BS4" s="19">
        <v>19.3</v>
      </c>
      <c r="BT4" s="19">
        <v>10</v>
      </c>
      <c r="BU4" s="19">
        <v>0.2</v>
      </c>
      <c r="BV4" s="19">
        <v>0.6</v>
      </c>
      <c r="BW4" s="19">
        <v>19</v>
      </c>
      <c r="BX4" s="19">
        <v>9.6</v>
      </c>
      <c r="BY4" s="19">
        <v>0</v>
      </c>
      <c r="BZ4" s="19">
        <v>0.3</v>
      </c>
      <c r="CA4" s="27"/>
      <c r="CB4" s="40">
        <f>IF(SUM(BL4,BP4)&gt;0,SUM(BL4,BP4),"")</f>
        <v>20</v>
      </c>
      <c r="CC4" s="40">
        <f>IF(SUM(BK4:BL4,BN4:BP4,BR4)-BM4-BQ4&gt;0,SUM(BK4:BL4,BN4:BP4,BR4)-BM4-BQ4,"")</f>
        <v>57.099999999999994</v>
      </c>
      <c r="CD4" s="40">
        <f>IF(SUM(BT4,BX4)&gt;0,SUM(BT4,BX4),"")</f>
        <v>19.600000000000001</v>
      </c>
      <c r="CE4" s="40">
        <f>IF(SUM(BS4:BT4,BV4:BX4,BZ4)-SUM(BU4,BY4)&gt;0,SUM(BS4:BT4,BV4:BX4,BZ4)-SUM(BU4,BY4),"")</f>
        <v>58.6</v>
      </c>
      <c r="CF4" s="40">
        <f>IF(SUM(CC4,CE4)&gt;0,SUM(CC4,CE4),"")</f>
        <v>115.69999999999999</v>
      </c>
      <c r="CG4" s="51">
        <f>IF(MAX(DD4,EF4,FH4,GJ4,HL4,IN4,JP4,KR4,LT4,MV4,NX4,OZ4,QB4,RD4,SF4)-IF(L4="",0,L4)&gt;0.001,MAX(DD4,EF4,FH4,GJ4,HL4,IN4,JP4,KR4,LT4,MV4,NX4,OZ4,QB4,RD4,SF4)-IF(L4="",0,L4),"")</f>
        <v>0.89999999999999858</v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18.600000000000001</v>
      </c>
      <c r="CJ4" s="17">
        <v>9.1999999999999993</v>
      </c>
      <c r="CK4" s="17">
        <v>0</v>
      </c>
      <c r="CL4" s="17">
        <v>0</v>
      </c>
      <c r="CM4" s="17">
        <v>18.5</v>
      </c>
      <c r="CN4" s="17">
        <v>10.8</v>
      </c>
      <c r="CO4" s="17">
        <v>0.6</v>
      </c>
      <c r="CP4" s="17">
        <v>0</v>
      </c>
      <c r="CQ4" s="17">
        <v>18.600000000000001</v>
      </c>
      <c r="CR4" s="17">
        <v>10.8</v>
      </c>
      <c r="CS4" s="17">
        <v>0.6</v>
      </c>
      <c r="CT4" s="17">
        <v>0</v>
      </c>
      <c r="CU4" s="17">
        <v>18.399999999999999</v>
      </c>
      <c r="CV4" s="17">
        <v>11.6</v>
      </c>
      <c r="CW4" s="17">
        <v>1</v>
      </c>
      <c r="CX4" s="17">
        <v>0</v>
      </c>
      <c r="CY4" s="17">
        <v>18.2</v>
      </c>
      <c r="CZ4" s="17">
        <v>10.4</v>
      </c>
      <c r="DA4" s="17">
        <v>0.6</v>
      </c>
      <c r="DB4" s="17">
        <v>0</v>
      </c>
      <c r="DC4" s="40">
        <f>IF(SUM(CJ4,CN4)&gt;0,SUM(CJ4,CN4),"")</f>
        <v>20</v>
      </c>
      <c r="DD4" s="40">
        <f>IF(SUM(CI4:CJ4,CL4:CN4,CP4)-CK4-CO4&gt;0,SUM(CI4:CJ4,CL4:CN4,CP4)-CK4-CO4,"")</f>
        <v>56.499999999999993</v>
      </c>
      <c r="DE4" s="40">
        <f>IF(SUM(CQ4:CR4,CT4)-CS4&gt;0,SUM(CQ4:CR4,CT4)-CS4,"")</f>
        <v>28.8</v>
      </c>
      <c r="DF4" s="40">
        <f>IF(SUM(CJ4,CN4,CR4)&gt;0,SUM(CJ4,CN4,CR4),"")</f>
        <v>30.8</v>
      </c>
      <c r="DG4" s="40">
        <f>IF(SUM(DD4,DE4)&gt;0,SUM(DD4,DE4),"")</f>
        <v>85.3</v>
      </c>
      <c r="DH4" s="40">
        <f>IF(SUM(CV4,CZ4)&gt;0,SUM(CV4,CZ4),"")</f>
        <v>22</v>
      </c>
      <c r="DI4" s="40">
        <f>IF(SUM(CU4:CV4,CX4:CZ4,DB4)-SUM(CW4,DA4)&gt;0,SUM(CU4:CV4,CX4:CZ4,DB4)-SUM(CW4,DA4),"")</f>
        <v>57</v>
      </c>
      <c r="DJ4" s="40">
        <f>IF(SUM(DD4,DE4,DI4)&gt;0,SUM(DD4,DE4,DI4),"")</f>
        <v>142.30000000000001</v>
      </c>
      <c r="DK4" s="18">
        <v>19.2</v>
      </c>
      <c r="DL4" s="18">
        <v>9.3000000000000007</v>
      </c>
      <c r="DM4" s="18">
        <v>0.6</v>
      </c>
      <c r="DN4" s="18">
        <v>0</v>
      </c>
      <c r="DO4" s="18">
        <v>18.8</v>
      </c>
      <c r="DP4" s="18">
        <v>10.8</v>
      </c>
      <c r="DQ4" s="18">
        <v>0.8</v>
      </c>
      <c r="DR4" s="18">
        <v>0</v>
      </c>
      <c r="DS4" s="18"/>
      <c r="DT4" s="18"/>
      <c r="DU4" s="18"/>
      <c r="DV4" s="18"/>
      <c r="DW4" s="18">
        <v>0</v>
      </c>
      <c r="DX4" s="18">
        <v>0</v>
      </c>
      <c r="DY4" s="18">
        <v>0</v>
      </c>
      <c r="DZ4" s="18">
        <v>0</v>
      </c>
      <c r="EA4" s="18"/>
      <c r="EB4" s="18"/>
      <c r="EC4" s="18"/>
      <c r="ED4" s="18"/>
      <c r="EE4" s="11">
        <f>IF(SUM(DL4,DP4)&gt;0,SUM(DL4,DP4),"")</f>
        <v>20.100000000000001</v>
      </c>
      <c r="EF4" s="11">
        <f>IF(SUM(DK4:DL4,DN4:DP4,DR4)-DM4-DQ4&gt;0,SUM(DK4:DL4,DN4:DP4,DR4)-DM4-DQ4,"")</f>
        <v>56.699999999999996</v>
      </c>
      <c r="EG4" s="11" t="str">
        <f>IF(SUM(DS4:DT4,DV4)-DU4&gt;0,SUM(DS4:DT4,DV4)-DU4,"")</f>
        <v/>
      </c>
      <c r="EH4" s="11">
        <f>IF(SUM(DL4,DP4,DT4)&gt;0,SUM(DL4,DP4,DT4),"")</f>
        <v>20.100000000000001</v>
      </c>
      <c r="EI4" s="11">
        <f>IF(SUM(EF4,EG4)&gt;0,SUM(EF4,EG4),"")</f>
        <v>56.699999999999996</v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>
        <f>IF(SUM(EF4,EG4,EK4)&gt;0,SUM(EF4,EG4,EK4),"")</f>
        <v>56.699999999999996</v>
      </c>
      <c r="EM4" s="17">
        <v>19.2</v>
      </c>
      <c r="EN4" s="17">
        <v>10</v>
      </c>
      <c r="EO4" s="17">
        <v>0</v>
      </c>
      <c r="EP4" s="17">
        <v>0</v>
      </c>
      <c r="EQ4" s="17">
        <v>18.600000000000001</v>
      </c>
      <c r="ER4" s="17">
        <v>10.8</v>
      </c>
      <c r="ES4" s="17">
        <v>0.6</v>
      </c>
      <c r="ET4" s="17">
        <v>0</v>
      </c>
      <c r="EU4" s="17"/>
      <c r="EV4" s="17"/>
      <c r="EW4" s="17"/>
      <c r="EX4" s="17"/>
      <c r="EY4" s="17">
        <v>19.2</v>
      </c>
      <c r="EZ4" s="17">
        <v>10</v>
      </c>
      <c r="FA4" s="17">
        <v>0.6</v>
      </c>
      <c r="FB4" s="17">
        <v>0</v>
      </c>
      <c r="FC4" s="17">
        <v>18.8</v>
      </c>
      <c r="FD4" s="17">
        <v>10.8</v>
      </c>
      <c r="FE4" s="17">
        <v>0.6</v>
      </c>
      <c r="FF4" s="17">
        <v>0</v>
      </c>
      <c r="FG4" s="40">
        <f>IF(SUM(EN4,ER4)&gt;0,SUM(EN4,ER4),"")</f>
        <v>20.8</v>
      </c>
      <c r="FH4" s="40">
        <f>IF(SUM(EM4:EN4,EP4:ER4,ET4)-EO4-ES4&gt;0,SUM(EM4:EN4,EP4:ER4,ET4)-EO4-ES4,"")</f>
        <v>57.999999999999993</v>
      </c>
      <c r="FI4" s="40" t="str">
        <f>IF(SUM(EU4:EV4,EX4)-EW4&gt;0,SUM(EU4:EV4,EX4)-EW4,"")</f>
        <v/>
      </c>
      <c r="FJ4" s="40">
        <f>IF(SUM(EN4,ER4,EV4)&gt;0,SUM(EN4,ER4,EV4),"")</f>
        <v>20.8</v>
      </c>
      <c r="FK4" s="40">
        <f>IF(SUM(FH4,FI4)&gt;0,SUM(FH4,FI4),"")</f>
        <v>57.999999999999993</v>
      </c>
      <c r="FL4" s="40">
        <f>IF(SUM(EZ4,FD4)&gt;0,SUM(EZ4,FD4),"")</f>
        <v>20.8</v>
      </c>
      <c r="FM4" s="40">
        <f>IF(SUM(EY4:EZ4,FB4:FD4,FF4)-SUM(FA4,FE4)&gt;0,SUM(EY4:EZ4,FB4:FD4,FF4)-SUM(FA4,FE4),"")</f>
        <v>57.599999999999994</v>
      </c>
      <c r="FN4" s="40">
        <f>IF(SUM(FH4,FI4,FM4)&gt;0,SUM(FH4,FI4,FM4),"")</f>
        <v>115.6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18.950000000000003</v>
      </c>
      <c r="SN4" s="26">
        <f>IF($CA4="P",BL4,(BL4+AP4)/2)</f>
        <v>9</v>
      </c>
      <c r="SO4" s="26">
        <f>IF($CA4="P",BM4,(BM4+AQ4)/2)</f>
        <v>0.5</v>
      </c>
      <c r="SP4" s="26">
        <f>IF($CA4="P",BN4,(BN4+AR4)/2)</f>
        <v>0.3</v>
      </c>
      <c r="SQ4" s="26">
        <f>IF($CA4="P",BO4,(BO4+AS4)/2)</f>
        <v>18.7</v>
      </c>
      <c r="SR4" s="26">
        <f>IF($CA4="P",BP4,(BP4+AT4)/2)</f>
        <v>10.8</v>
      </c>
      <c r="SS4" s="26">
        <f>IF($CA4="P",BQ4,(BQ4+AU4)/2)</f>
        <v>0.6</v>
      </c>
      <c r="ST4" s="26">
        <f>IF($CA4="P",BR4,(BR4+AV4)/2)</f>
        <v>0.6</v>
      </c>
      <c r="SU4" s="26">
        <f>IF($CA4="P",BS4,(BS4+AW4)/2)</f>
        <v>19.149999999999999</v>
      </c>
      <c r="SV4" s="26">
        <f>IF($CA4="P",BT4,(BT4+AX4)/2)</f>
        <v>9.4</v>
      </c>
      <c r="SW4" s="26">
        <f>IF($CA4="P",BU4,(BU4+AY4)/2)</f>
        <v>0.2</v>
      </c>
      <c r="SX4" s="26">
        <f>IF($CA4="P",BV4,(BV4+AZ4)/2)</f>
        <v>0.44999999999999996</v>
      </c>
      <c r="SY4" s="26">
        <f>IF($CA4="P",BW4,(BW4+BA4)/2)</f>
        <v>18.850000000000001</v>
      </c>
      <c r="SZ4" s="26">
        <f>IF($CA4="P",BX4,(BX4+BB4)/2)</f>
        <v>10.199999999999999</v>
      </c>
      <c r="TA4" s="26">
        <f>IF($CA4="P",BY4,(BY4+BC4)/2)</f>
        <v>0.3</v>
      </c>
      <c r="TB4" s="26">
        <f>IF($CA4="P",BZ4,(BZ4+BD4)/2)</f>
        <v>0.44999999999999996</v>
      </c>
      <c r="TC4" s="28" t="s">
        <v>53</v>
      </c>
      <c r="TD4" s="11">
        <f>IF(SUM(SN4,SR4)&gt;0,SUM(SN4,SR4),"")</f>
        <v>19.8</v>
      </c>
      <c r="TE4" s="11">
        <f>IF(SUM(SM4:SN4,SP4:SR4,ST4)-SO4-SS4&gt;0,SUM(SM4:SN4,SP4:SR4,ST4)-SO4-SS4,"")</f>
        <v>57.25</v>
      </c>
      <c r="TF4" s="11">
        <f>IF(SUM(SV4,SZ4)&gt;0,SUM(SV4,SZ4),"")</f>
        <v>19.600000000000001</v>
      </c>
      <c r="TG4" s="11">
        <f>IF(SUM(SU4:SV4,SX4:SZ4,TB4)-SUM(SW4,TA4)&gt;0,SUM(SU4:SV4,SX4:SZ4,TB4)-SUM(SW4,TA4),"")</f>
        <v>58</v>
      </c>
      <c r="TH4" s="11">
        <f>IF(SUM(TE4,TG4)&gt;0,SUM(TE4,TG4),"")</f>
        <v>115.25</v>
      </c>
    </row>
    <row r="5" spans="1:528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164.20001073000537</v>
      </c>
      <c r="F5" s="3" t="str">
        <f>IF(OR(AND(AJ5&gt;=AN$34,AK5&gt;=AN$38,AJ5&lt;&gt;"",AI5=""),AND(AL5&gt;=AN$34,AM5&gt;=AN$38,AL5&lt;&gt;"",AI5=""),AND(BF5&gt;=BJ$34,BG5&gt;=BJ$38,BF5&lt;&gt;"",BE5=""),AND(BH5&gt;=BJ$34,BI5&gt;=BJ$38,BH5&lt;&gt;"",BE5=""),AND(CB5&gt;=CF$34,CC5&gt;=CF$38,CB5&lt;&gt;"",CA5=""),AND(CD5&gt;=CF$34,CE5&gt;=CF$38,CD5&lt;&gt;""),AND(DC5&gt;=DJ$34,DD5&gt;=DJ$38,DC5&lt;&gt;""),AND(DH5&gt;=DJ$34,DI5&gt;=DJ$38,DH5&lt;&gt;""),AND(EE5&gt;=EL$34,EF5&gt;=EL$38,EE5&lt;&gt;""),AND(EJ5&gt;=EL$34,EK5&gt;=EL$38,EJ5&lt;&gt;""),AND(FG5&gt;=FN$34,FH5&gt;=FN$38,FG5&lt;&gt;""),AND(FL5&gt;=FN$34,FM5&gt;=FN$38,FL5&lt;&gt;""),AND(GI5&gt;=GP$34,GJ5&gt;=GP$38,GI5&lt;&gt;""),AND(GN5&gt;=GP$34,GO5&gt;=GP$38,GN5&lt;&gt;""),AND(HK5&gt;=HR$34,HL5&gt;=HR$38,HK5&lt;&gt;""),AND(HP5&gt;=HR$34,HQ5&gt;=HR$38,HP5&lt;&gt;""),AND(IM5&gt;=IT$34,IN5&gt;=IT$38,IM5&lt;&gt;""),AND(IR5&gt;=IT$34,IS5&gt;=IT$38,IR5&lt;&gt;""),AND(JO5&gt;=JV$34,JP5&gt;=JV$38,JO5&lt;&gt;""),AND(JT5&gt;=JV$34,JU5&gt;=JV$38,JT5&lt;&gt;""),AND(KQ5&gt;=KX$34,KR5&gt;=KX$38,KQ5&lt;&gt;""),AND(KV5&gt;=KX$34,KW5&gt;=KX$38,KV5&lt;&gt;""),AND(LS5&gt;=LZ$34,LT5&gt;=LZ$38,LS5&lt;&gt;""),AND(LX5&gt;=LZ$34,LY5&gt;=LZ$38,LX5&lt;&gt;""),AND(MU5&gt;=NB$34,MV5&gt;=NB$38,MU5&lt;&gt;""),AND(MZ5&gt;=NB$34,NA5&gt;=NB$38,MZ5&lt;&gt;""),AND(NW5&gt;=OD$34,NX5&gt;=OD$38,NW5&lt;&gt;""),AND(OB5&gt;=OD$34,OC5&gt;=OD$38,OB5&lt;&gt;""),AND(OY5&gt;=PF$34,OZ5&gt;=PF$38,OY5&lt;&gt;""),AND(PD5&gt;=PF$34,PE5&gt;=PF$38,PD5&lt;&gt;""),AND(QA5&gt;=QH$34,QB5&gt;=QH$38,QA5&lt;&gt;""),AND(QF5&gt;=QH$34,QG5&gt;=QH$38,QF5&lt;&gt;""),AND(RC5&gt;=RJ$34,RD5&gt;=RJ$38,RC5&lt;&gt;""),AND(RH5&gt;=RJ$34,RI5&gt;=RJ$38,RH5&lt;&gt;""),AND(SE5&gt;=SL$34,SF5&gt;=SL$38,SE5&lt;&gt;""),AND(SJ5&gt;=SL$34,SK5&gt;=SL$38,SJ5&lt;&gt;"")),"P","")</f>
        <v>P</v>
      </c>
      <c r="G5" s="3" t="str">
        <f>IF(OR(AND(AK5&gt;=AN$38,AK5&lt;&gt;"",AI5=""),AND(AM5&gt;=AN$38,AM5&lt;&gt;"",AI5=""),AND(BG5&gt;=BJ$38,BG5&lt;&gt;"",BE5=""),AND(BI5&gt;=BJ$38,BI5&lt;&gt;"",BE5=""),AND(CC5&gt;=CF$38,CC5&lt;&gt;"",CA5=""),AND(CE5&gt;=CF$38,CE5&lt;&gt;"",CA5=""),AND(DD5&gt;=DJ$38,DD5&lt;&gt;""),AND(DI5&gt;=DJ$38,DI5&lt;&gt;""),AND(EF5&gt;=EL$38,EF5&lt;&gt;""),AND(EK5&gt;=EL$38,EK5&lt;&gt;""),AND(FH5&gt;=FN$38,FH5&lt;&gt;""),AND(FM5&gt;=FN$38,FM5&lt;&gt;""),AND(GJ5&gt;=GP$38,GJ5&lt;&gt;""),AND(GO5&gt;=GP$38,GO5&lt;&gt;""),AND(HL5&gt;=HR$38,HL5&lt;&gt;""),AND(HQ5&gt;=HR$38,HQ5&lt;&gt;""),AND(IN5&gt;=IT$38,IN5&lt;&gt;""),AND(IS5&gt;=IT$38,IS5&lt;&gt;""),AND(JP5&gt;=JV$38,JP5&lt;&gt;""),AND(JU5&gt;=JV$38,JU5&lt;&gt;""),AND(KR5&gt;=KX$38,KR5&lt;&gt;""),AND(KW5&gt;=KX$38,KW5&lt;&gt;""),AND(LT5&gt;=LZ$38,LT5&lt;&gt;""),AND(LY5&gt;=LZ$38,LY5&lt;&gt;""),AND(MV5&gt;=NB$38,MV5&lt;&gt;""),AND(NA5&gt;=NB$38,NA5&lt;&gt;""),AND(NX5&gt;=OD$38,NX5&lt;&gt;""),AND(OC5&gt;=OD$38,OC5&lt;&gt;""),AND(OZ5&gt;=PF$38,OZ5&lt;&gt;""),AND(PE5&gt;=PF$38,PE5&lt;&gt;""),AND(QB5&gt;=QH$38,QB5&lt;&gt;""),AND(QG5&gt;=QH$38,QG5&lt;&gt;""),AND(RD5&gt;=RJ$38,RD5&lt;&gt;""),AND(RI5&gt;=RJ$38,RI5&lt;&gt;""),AND(SF5&gt;=SL$38,SF5&lt;&gt;""),AND(SK5&gt;=SL$38,SK5&lt;&gt;"")),"P","")</f>
        <v>P</v>
      </c>
      <c r="H5" s="36" t="str">
        <f>IF(AND(G5="P",F5=""),"No DD",IF(OR(AND(AJ5&gt;=AN$37,AK5&gt;=AN$41,AJ5&lt;&gt;"",AI5=""),AND(AL5&gt;=AN$37,AM5&gt;=AN$41,AL5&lt;&gt;"",AI5=""),AND(BF5&gt;=BJ$37,BG5&gt;=BJ$41,BF5&lt;&gt;"",BE5=""),AND(BH5&gt;=BJ$37,BI5&gt;=BJ$41,BH5&lt;&gt;"",BE5=""),AND(CB5&gt;=CF$37,CC5&gt;=CF$41,CB5&lt;&gt;"",CA5=""),AND(CD5&gt;=CF$37,CE5&gt;=CF$41,CD5&lt;&gt;""),AND(DC5&gt;=DJ$37,DD5&gt;=DJ$41,DC5&lt;&gt;""),AND(DH5&gt;=DJ$37,DI5&gt;=DJ$41,DH5&lt;&gt;""),AND(EE5&gt;=EL$37,EF5&gt;=EL$41,EE5&lt;&gt;""),AND(EJ5&gt;=EL$37,EK5&gt;=EL$41,EJ5&lt;&gt;""),AND(FG5&gt;=FN$37,FH5&gt;=FN$41,FG5&lt;&gt;""),AND(FL5&gt;=FN$37,FM5&gt;=FN$41,FL5&lt;&gt;""),AND(GI5&gt;=GP$37,GJ5&gt;=GP$41,GI5&lt;&gt;""),AND(GN5&gt;=GP$37,GO5&gt;=GP$41,GN5&lt;&gt;""),AND(HK5&gt;=HR$37,HL5&gt;=HR$41,HK5&lt;&gt;""),AND(HP5&gt;=HR$37,HQ5&gt;=HR$41,HP5&lt;&gt;""),AND(IM5&gt;=IT$37,IN5&gt;=IT$41,IM5&lt;&gt;""),AND(IR5&gt;=IT$37,IS5&gt;=IT$41,IR5&lt;&gt;""),AND(JO5&gt;=JV$37,JP5&gt;=JV$41,JO5&lt;&gt;""),AND(JT5&gt;=JV$37,JU5&gt;=JV$41,JT5&lt;&gt;""),AND(KQ5&gt;=KX$37,KR5&gt;=KX$41,KQ5&lt;&gt;""),AND(KV5&gt;=KX$37,KW5&gt;=KX$41,KV5&lt;&gt;""),AND(LS5&gt;=LZ$37,LT5&gt;=LZ$41,LS5&lt;&gt;""),AND(LX5&gt;=LZ$37,LY5&gt;=LZ$41,LX5&lt;&gt;""),AND(MU5&gt;=NB$37,MV5&gt;=NB$41,MU5&lt;&gt;""),AND(MZ5&gt;=NB$37,NA5&gt;=NB$41,MZ5&lt;&gt;""),AND(NW5&gt;=OD$37,NX5&gt;=OD$41,NW5&lt;&gt;""),AND(OB5&gt;=OD$37,OC5&gt;=OD$41,OB5&lt;&gt;""),AND(OY5&gt;=PF$37,OZ5&gt;=PF$41,OY5&lt;&gt;""),AND(PD5&gt;=PF$37,PE5&gt;=PF$41,PD5&lt;&gt;""),AND(QA5&gt;=QH$37,QB5&gt;=QH$41,QA5&lt;&gt;""),AND(QF5&gt;=QH$37,QG5&gt;=QH$41,QF5&lt;&gt;""),AND(RC5&gt;=RJ$37,RD5&gt;=RJ$41,RC5&lt;&gt;""),AND(RH5&gt;=RJ$37,RI5&gt;=RJ$41,RH5&lt;&gt;""),AND(SE5&gt;=SL$37,SF5&gt;=SL$41,SE5&lt;&gt;""),AND(SJ5&gt;=SL$37,SK5&gt;=SL$41,SJ5&lt;&gt;"")),"Merit",IF(OR(AND(AJ5&gt;=AN$36,AK5&gt;=AN$40,AJ5&lt;&gt;"",AI5=""),AND(AL5&gt;=AN$36,AM5&gt;=AN$40,AL5&lt;&gt;"",AI5=""),AND(BF5&gt;=BJ$36,BG5&gt;=BJ$40,BF5&lt;&gt;"",BE5=""),AND(BH5&gt;=BJ$36,BI5&gt;=BJ$40,BH5&lt;&gt;"",BE5=""),AND(CB5&gt;=CF$36,CC5&gt;=CF$40,CB5&lt;&gt;"",CA5=""),AND(CD5&gt;=CF$36,CE5&gt;=CF$40,CD5&lt;&gt;""),AND(DC5&gt;=DJ$36,DD5&gt;=DJ$40,DC5&lt;&gt;""),AND(DH5&gt;=DJ$36,DI5&gt;=DJ$40,DH5&lt;&gt;""),AND(EE5&gt;=EL$36,EF5&gt;=EL$40,EE5&lt;&gt;""),AND(EJ5&gt;=EL$36,EK5&gt;=EL$40,EJ5&lt;&gt;""),AND(FG5&gt;=FN$36,FH5&gt;=FN$40,FG5&lt;&gt;""),AND(FL5&gt;=FN$36,FM5&gt;=FN$40,FL5&lt;&gt;""),AND(GI5&gt;=GP$36,GJ5&gt;=GP$40,GI5&lt;&gt;""),AND(GN5&gt;=GP$36,GO5&gt;=GP$40,GN5&lt;&gt;""),AND(HK5&gt;=HR$36,HL5&gt;=HR$40,HK5&lt;&gt;""),AND(HP5&gt;=HR$36,HQ5&gt;=HR$40,HP5&lt;&gt;""),AND(IM5&gt;=IT$36,IN5&gt;=IT$40,IM5&lt;&gt;""),AND(IR5&gt;=IT$36,IS5&gt;=IT$40,IR5&lt;&gt;""),AND(JO5&gt;=JV$36,JP5&gt;=JV$40,JO5&lt;&gt;""),AND(JT5&gt;=JV$36,JU5&gt;=JV$40,JT5&lt;&gt;""),AND(KQ5&gt;=KX$36,KR5&gt;=KX$40,KQ5&lt;&gt;""),AND(KV5&gt;=KX$36,KW5&gt;=KX$40,KV5&lt;&gt;""),AND(LS5&gt;=LZ$36,LT5&gt;=LZ$40,LS5&lt;&gt;""),AND(LX5&gt;=LZ$36,LY5&gt;=LZ$40,LX5&lt;&gt;""),AND(MU5&gt;=NB$36,MV5&gt;=NB$40,MU5&lt;&gt;""),AND(MZ5&gt;=NB$36,NA5&gt;=NB$40,MZ5&lt;&gt;""),AND(NW5&gt;=OD$36,NX5&gt;=OD$40,NW5&lt;&gt;""),AND(OB5&gt;=OD$36,OC5&gt;=OD$40,OB5&lt;&gt;""),AND(OY5&gt;=PF$36,OZ5&gt;=PF$40,OY5&lt;&gt;""),AND(PD5&gt;=PF$36,PE5&gt;=PF$40,PD5&lt;&gt;""),AND(QA5&gt;=QH$36,QB5&gt;=QH$40,QA5&lt;&gt;""),AND(QF5&gt;=QH$36,QG5&gt;=QH$40,QF5&lt;&gt;""),AND(RC5&gt;=RJ$36,RD5&gt;=RJ$40,RC5&lt;&gt;""),AND(RH5&gt;=RJ$36,RI5&gt;=RJ$40,RH5&lt;&gt;""),AND(SE5&gt;=SL$36,SF5&gt;=SL$40,SE5&lt;&gt;""),AND(SJ5&gt;=SL$36,SK5&gt;=SL$40,SJ5&lt;&gt;"")),"Excellence",IF(I5="P","Worlds Team",IF(F5="P","National Team","")))))</f>
        <v>Merit</v>
      </c>
      <c r="I5" s="3" t="str">
        <f>IF(OR(AND(AJ5&gt;=AN$35,AK5&gt;=AN$39,AJ5&lt;&gt;"",AI5=""),AND(AL5&gt;=AN$35,AM5&gt;=AN$39,AL5&lt;&gt;"",AI5=""),AND(BF5&gt;=BJ$35,BG5&gt;=BJ$39,BF5&lt;&gt;"",BE5=""),AND(BH5&gt;=BJ$35,BI5&gt;=BJ$39,BH5&lt;&gt;"",BE5=""),AND(CB5&gt;=CF$35,CC5&gt;=CF$39,CB5&lt;&gt;"",CA5=""),AND(CD5&gt;=CF$35,CE5&gt;=CF$39,CD5&lt;&gt;""),AND(DC5&gt;=DJ$35,DD5&gt;=DJ$39,DC5&lt;&gt;""),AND(DH5&gt;=DJ$35,DI5&gt;=DJ$39,DH5&lt;&gt;""),AND(EE5&gt;=EL$35,EF5&gt;=EL$39,EE5&lt;&gt;""),AND(EJ5&gt;=EL$35,EK5&gt;=EL$39,EJ5&lt;&gt;""),AND(FG5&gt;=FN$35,FH5&gt;=FN$39,FG5&lt;&gt;""),AND(FL5&gt;=FN$35,FM5&gt;=FN$39,FL5&lt;&gt;""),AND(GI5&gt;=GP$35,GJ5&gt;=GP$39,GI5&lt;&gt;""),AND(GN5&gt;=GP$35,GO5&gt;=GP$39,GN5&lt;&gt;""),AND(HK5&gt;=HR$35,HL5&gt;=HR$39,HK5&lt;&gt;""),AND(HP5&gt;=HR$35,HQ5&gt;=HR$39,HP5&lt;&gt;""),AND(IM5&gt;=IT$35,IN5&gt;=IT$39,IM5&lt;&gt;""),AND(IR5&gt;=IT$35,IS5&gt;=IT$39,IR5&lt;&gt;""),AND(JO5&gt;=JV$35,JP5&gt;=JV$39,JO5&lt;&gt;""),AND(JT5&gt;=JV$35,JU5&gt;=JV$39,JT5&lt;&gt;""),AND(KQ5&gt;=KX$35,KR5&gt;=KX$39,KQ5&lt;&gt;""),AND(KV5&gt;=KX$35,KW5&gt;=KX$39,KV5&lt;&gt;""),AND(LS5&gt;=LZ$35,LT5&gt;=LZ$39,LS5&lt;&gt;""),AND(LX5&gt;=LZ$35,LY5&gt;=LZ$39,LX5&lt;&gt;""),AND(MU5&gt;=NB$35,MV5&gt;=NB$39,MU5&lt;&gt;""),AND(MZ5&gt;=NB$35,NA5&gt;=NB$39,MZ5&lt;&gt;""),AND(NW5&gt;=OD$35,NX5&gt;=OD$39,NW5&lt;&gt;""),AND(OB5&gt;=OD$35,OC5&gt;=OD$39,OB5&lt;&gt;""),AND(OY5&gt;=PF$35,OZ5&gt;=PF$39,OY5&lt;&gt;""),AND(PD5&gt;=PF$35,PE5&gt;=PF$39,PD5&lt;&gt;""),AND(QA5&gt;=QH$35,QB5&gt;=QH$39,QA5&lt;&gt;""),AND(QF5&gt;=QH$35,QG5&gt;=QH$39,QF5&lt;&gt;""),AND(RC5&gt;=RJ$35,RD5&gt;=RJ$39,RC5&lt;&gt;""),AND(RH5&gt;=RJ$35,RI5&gt;=RJ$39,RH5&lt;&gt;""),AND(SE5&gt;=SL$35,SF5&gt;=SL$39,SE5&lt;&gt;""),AND(SJ5&gt;=SL$35,SK5&gt;=SL$39,SJ5&lt;&gt;"")),"P","")</f>
        <v>P</v>
      </c>
      <c r="J5" s="8">
        <f>IF(COUNT(AK5,BG5,CC5)&gt;0,LARGE((AK5,BG5,CC5),1),0)</f>
        <v>53.699999999999996</v>
      </c>
      <c r="K5" s="8" t="str">
        <f>IF(J5=0,"",IF(J5=CC5,$BK$1,IF(J5=BG5,$AO$1,IF(J5=AK5,$S$1,""))))</f>
        <v>2025 3rd Domestic Trial</v>
      </c>
      <c r="L5" s="8">
        <f>IF(COUNT(AK5,BG5,CC5)&gt;1,LARGE((AK5,BG5,CC5),2),0)</f>
        <v>53.6</v>
      </c>
      <c r="M5" s="8" t="str">
        <f>IF(K5=0,"",IF(AND(L5=J5,L5=AK5,K5=BG5),$S$1,IF(AND(L5=J5,L5=AK5,L5=CC5),$S$1,IF(AND(L5=J5,L5=CC5,L5=BG5),$AO$1,IF(L5=CC5,$BK$1,IF(L5=BG5,$AO$1,IF(L5=AK5,$S$1,"")))))))</f>
        <v>2025 Elite Canada</v>
      </c>
      <c r="N5" s="8">
        <f>IF(MAX(AM5,BI5,CE5)&gt;0,MAX(AM5,BI5,CE5),0)</f>
        <v>56.300000000000004</v>
      </c>
      <c r="O5" s="8" t="str">
        <f>IF(N5=0,"",IF(N5=CE5,$BK$1,IF(N5=BI5,$AO$1,IF(N5=AM5,$S$1,""))))</f>
        <v>2025 3rd Domestic Trial</v>
      </c>
      <c r="P5" s="8">
        <f>IF(MAX(CG5:CH5)&gt;0,MAX(CG5:CH5),"")</f>
        <v>0.59999999999999432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ITA (April 6)</v>
      </c>
      <c r="S5" s="19">
        <v>19</v>
      </c>
      <c r="T5" s="19">
        <v>8</v>
      </c>
      <c r="U5" s="19">
        <v>0</v>
      </c>
      <c r="V5" s="19">
        <v>0.3</v>
      </c>
      <c r="W5" s="19">
        <v>18.899999999999999</v>
      </c>
      <c r="X5" s="19">
        <v>7.6</v>
      </c>
      <c r="Y5" s="19">
        <v>0.2</v>
      </c>
      <c r="Z5" s="19">
        <v>0</v>
      </c>
      <c r="AA5" s="19">
        <v>19.2</v>
      </c>
      <c r="AB5" s="19">
        <v>8.4</v>
      </c>
      <c r="AC5" s="19">
        <v>0</v>
      </c>
      <c r="AD5" s="19">
        <v>0</v>
      </c>
      <c r="AE5" s="19">
        <v>19.2</v>
      </c>
      <c r="AF5" s="19">
        <v>8.4</v>
      </c>
      <c r="AG5" s="19">
        <v>0.6</v>
      </c>
      <c r="AH5" s="19">
        <v>0.3</v>
      </c>
      <c r="AI5" s="27"/>
      <c r="AJ5" s="40">
        <f>IF(SUM(T5,X5)&gt;0,SUM(T5,X5),"")</f>
        <v>15.6</v>
      </c>
      <c r="AK5" s="40">
        <f>IF(SUM(S5:T5,V5:X5,Z5)-U5-Y5&gt;0,SUM(S5:T5,V5:X5,Z5)-U5-Y5,"")</f>
        <v>53.6</v>
      </c>
      <c r="AL5" s="40">
        <f>IF(SUM(AB5,AF5)&gt;0,SUM(AB5,AF5),"")</f>
        <v>16.8</v>
      </c>
      <c r="AM5" s="40">
        <f>IF(SUM(AA5:AB5,AD5:AF5,AH5)-SUM(AC5,AG5)&gt;0,SUM(AA5:AB5,AD5:AF5,AH5)-SUM(AC5,AG5),"")</f>
        <v>54.899999999999991</v>
      </c>
      <c r="AN5" s="40">
        <f>IF(SUM(AK5,AM5)&gt;0,SUM(AK5,AM5),"")</f>
        <v>108.5</v>
      </c>
      <c r="AO5" s="18">
        <v>17</v>
      </c>
      <c r="AP5" s="18">
        <v>4.5</v>
      </c>
      <c r="AQ5" s="18">
        <v>1.8</v>
      </c>
      <c r="AR5" s="18">
        <v>0</v>
      </c>
      <c r="AS5" s="18">
        <v>18.100000000000001</v>
      </c>
      <c r="AT5" s="18">
        <v>8.4</v>
      </c>
      <c r="AU5" s="18">
        <v>1</v>
      </c>
      <c r="AV5" s="18">
        <v>0.3</v>
      </c>
      <c r="AW5" s="18"/>
      <c r="AX5" s="18"/>
      <c r="AY5" s="18"/>
      <c r="AZ5" s="18"/>
      <c r="BA5" s="18"/>
      <c r="BB5" s="18"/>
      <c r="BC5" s="18"/>
      <c r="BD5" s="18"/>
      <c r="BE5" s="28"/>
      <c r="BF5" s="11">
        <f>IF(SUM(AP5,AT5)&gt;0,SUM(AP5,AT5),"")</f>
        <v>12.9</v>
      </c>
      <c r="BG5" s="11">
        <f>IF(SUM(AO5:AP5,AR5:AT5,AV5)-AQ5-AU5&gt;0,SUM(AO5:AP5,AR5:AT5,AV5)-AQ5-AU5,"")</f>
        <v>45.5</v>
      </c>
      <c r="BH5" s="11" t="str">
        <f>IF(SUM(AX5,BB5)&gt;0,SUM(AX5,BB5),"")</f>
        <v/>
      </c>
      <c r="BI5" s="11" t="str">
        <f>IF(SUM(AW5:AX5,AZ5:BB5,BD5)-SUM(AY5,BC5)&gt;0,SUM(AW5:AX5,AZ5:BB5,BD5)-SUM(AY5,BC5),"")</f>
        <v/>
      </c>
      <c r="BJ5" s="11">
        <f>IF(SUM(BG5,BI5)&gt;0,SUM(BG5,BI5),"")</f>
        <v>45.5</v>
      </c>
      <c r="BK5" s="19">
        <v>17.2</v>
      </c>
      <c r="BL5" s="19">
        <v>9.1999999999999993</v>
      </c>
      <c r="BM5" s="19">
        <v>0.8</v>
      </c>
      <c r="BN5" s="19">
        <v>0.3</v>
      </c>
      <c r="BO5" s="19">
        <v>18.899999999999999</v>
      </c>
      <c r="BP5" s="19">
        <v>9.1999999999999993</v>
      </c>
      <c r="BQ5" s="19">
        <v>0.6</v>
      </c>
      <c r="BR5" s="19">
        <v>0.3</v>
      </c>
      <c r="BS5" s="19">
        <v>19.2</v>
      </c>
      <c r="BT5" s="19">
        <v>8.4</v>
      </c>
      <c r="BU5" s="19">
        <v>0</v>
      </c>
      <c r="BV5" s="19">
        <v>0</v>
      </c>
      <c r="BW5" s="19">
        <v>18.899999999999999</v>
      </c>
      <c r="BX5" s="19">
        <v>10</v>
      </c>
      <c r="BY5" s="19">
        <v>0.8</v>
      </c>
      <c r="BZ5" s="19">
        <v>0.6</v>
      </c>
      <c r="CA5" s="27"/>
      <c r="CB5" s="40">
        <f>IF(SUM(BL5,BP5)&gt;0,SUM(BL5,BP5),"")</f>
        <v>18.399999999999999</v>
      </c>
      <c r="CC5" s="40">
        <f>IF(SUM(BK5:BL5,BN5:BP5,BR5)-BM5-BQ5&gt;0,SUM(BK5:BL5,BN5:BP5,BR5)-BM5-BQ5,"")</f>
        <v>53.699999999999996</v>
      </c>
      <c r="CD5" s="40">
        <f>IF(SUM(BT5,BX5)&gt;0,SUM(BT5,BX5),"")</f>
        <v>18.399999999999999</v>
      </c>
      <c r="CE5" s="40">
        <f>IF(SUM(BS5:BT5,BV5:BX5,BZ5)-SUM(BU5,BY5)&gt;0,SUM(BS5:BT5,BV5:BX5,BZ5)-SUM(BU5,BY5),"")</f>
        <v>56.300000000000004</v>
      </c>
      <c r="CF5" s="40">
        <f>IF(SUM(CC5,CE5)&gt;0,SUM(CC5,CE5),"")</f>
        <v>110</v>
      </c>
      <c r="CG5" s="51">
        <f>IF(MAX(DD5,EF5,FH5,GJ5,HL5,IN5,JP5,KR5,LT5,MV5,NX5,OZ5,QB5,RD5,SF5)-IF(L5="",0,L5)&gt;0.001,MAX(DD5,EF5,FH5,GJ5,HL5,IN5,JP5,KR5,LT5,MV5,NX5,OZ5,QB5,RD5,SF5)-IF(L5="",0,L5),"")</f>
        <v>0.59999999999999432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18.8</v>
      </c>
      <c r="CJ5" s="17">
        <v>9.1999999999999993</v>
      </c>
      <c r="CK5" s="17">
        <v>0</v>
      </c>
      <c r="CL5" s="17">
        <v>0</v>
      </c>
      <c r="CM5" s="17">
        <v>18.399999999999999</v>
      </c>
      <c r="CN5" s="17">
        <v>8.4</v>
      </c>
      <c r="CO5" s="17">
        <v>0.6</v>
      </c>
      <c r="CP5" s="17">
        <v>0</v>
      </c>
      <c r="CQ5" s="17">
        <v>18</v>
      </c>
      <c r="CR5" s="17">
        <v>9.1999999999999993</v>
      </c>
      <c r="CS5" s="17">
        <v>0.2</v>
      </c>
      <c r="CT5" s="17">
        <v>0</v>
      </c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17.600000000000001</v>
      </c>
      <c r="DD5" s="40">
        <f>IF(SUM(CI5:CJ5,CL5:CN5,CP5)-CK5-CO5&gt;0,SUM(CI5:CJ5,CL5:CN5,CP5)-CK5-CO5,"")</f>
        <v>54.199999999999996</v>
      </c>
      <c r="DE5" s="40">
        <f>IF(SUM(CQ5:CR5,CT5)-CS5&gt;0,SUM(CQ5:CR5,CT5)-CS5,"")</f>
        <v>27</v>
      </c>
      <c r="DF5" s="40">
        <f>IF(SUM(CJ5,CN5,CR5)&gt;0,SUM(CJ5,CN5,CR5),"")</f>
        <v>26.8</v>
      </c>
      <c r="DG5" s="40">
        <f>IF(SUM(DD5,DE5)&gt;0,SUM(DD5,DE5),"")</f>
        <v>81.199999999999989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81.199999999999989</v>
      </c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 t="str">
        <f>IF(SUM(DL5,DP5)&gt;0,SUM(DL5,DP5),"")</f>
        <v/>
      </c>
      <c r="EF5" s="11" t="str">
        <f>IF(SUM(DK5:DL5,DN5:DP5,DR5)-DM5-DQ5&gt;0,SUM(DK5:DL5,DN5:DP5,DR5)-DM5-DQ5,"")</f>
        <v/>
      </c>
      <c r="EG5" s="11" t="str">
        <f>IF(SUM(DS5:DT5,DV5)-DU5&gt;0,SUM(DS5:DT5,DV5)-DU5,"")</f>
        <v/>
      </c>
      <c r="EH5" s="11" t="str">
        <f>IF(SUM(DL5,DP5,DT5)&gt;0,SUM(DL5,DP5,DT5),"")</f>
        <v/>
      </c>
      <c r="EI5" s="11" t="str">
        <f>IF(SUM(EF5,EG5)&gt;0,SUM(EF5,EG5),"")</f>
        <v/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 t="str">
        <f>IF(SUM(EF5,EG5,EK5)&gt;0,SUM(EF5,EG5,EK5),"")</f>
        <v/>
      </c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 t="str">
        <f>IF(SUM(EN5,ER5)&gt;0,SUM(EN5,ER5),"")</f>
        <v/>
      </c>
      <c r="FH5" s="40" t="str">
        <f>IF(SUM(EM5:EN5,EP5:ER5,ET5)-EO5-ES5&gt;0,SUM(EM5:EN5,EP5:ER5,ET5)-EO5-ES5,"")</f>
        <v/>
      </c>
      <c r="FI5" s="40" t="str">
        <f>IF(SUM(EU5:EV5,EX5)-EW5&gt;0,SUM(EU5:EV5,EX5)-EW5,"")</f>
        <v/>
      </c>
      <c r="FJ5" s="40" t="str">
        <f>IF(SUM(EN5,ER5,EV5)&gt;0,SUM(EN5,ER5,EV5),"")</f>
        <v/>
      </c>
      <c r="FK5" s="40" t="str">
        <f>IF(SUM(FH5,FI5)&gt;0,SUM(FH5,FI5),"")</f>
        <v/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 t="str">
        <f>IF(SUM(FH5,FI5,FM5)&gt;0,SUM(FH5,FI5,FM5),"")</f>
        <v/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17.100000000000001</v>
      </c>
      <c r="SN5" s="26">
        <f>IF($CA5="P",BL5,(BL5+AP5)/2)</f>
        <v>6.85</v>
      </c>
      <c r="SO5" s="26">
        <f>IF($CA5="P",BM5,(BM5+AQ5)/2)</f>
        <v>1.3</v>
      </c>
      <c r="SP5" s="26">
        <f>IF($CA5="P",BN5,(BN5+AR5)/2)</f>
        <v>0.15</v>
      </c>
      <c r="SQ5" s="26">
        <f>IF($CA5="P",BO5,(BO5+AS5)/2)</f>
        <v>18.5</v>
      </c>
      <c r="SR5" s="26">
        <f>IF($CA5="P",BP5,(BP5+AT5)/2)</f>
        <v>8.8000000000000007</v>
      </c>
      <c r="SS5" s="26">
        <f>IF($CA5="P",BQ5,(BQ5+AU5)/2)</f>
        <v>0.8</v>
      </c>
      <c r="ST5" s="26">
        <f>IF($CA5="P",BR5,(BR5+AV5)/2)</f>
        <v>0.3</v>
      </c>
      <c r="SU5" s="26">
        <f>IF($CA5="P",BS5,(BS5+AW5)/2)</f>
        <v>9.6</v>
      </c>
      <c r="SV5" s="26">
        <f>IF($CA5="P",BT5,(BT5+AX5)/2)</f>
        <v>4.2</v>
      </c>
      <c r="SW5" s="26">
        <f>IF($CA5="P",BU5,(BU5+AY5)/2)</f>
        <v>0</v>
      </c>
      <c r="SX5" s="26">
        <f>IF($CA5="P",BV5,(BV5+AZ5)/2)</f>
        <v>0</v>
      </c>
      <c r="SY5" s="26">
        <f>IF($CA5="P",BW5,(BW5+BA5)/2)</f>
        <v>9.4499999999999993</v>
      </c>
      <c r="SZ5" s="26">
        <f>IF($CA5="P",BX5,(BX5+BB5)/2)</f>
        <v>5</v>
      </c>
      <c r="TA5" s="26">
        <f>IF($CA5="P",BY5,(BY5+BC5)/2)</f>
        <v>0.4</v>
      </c>
      <c r="TB5" s="26">
        <f>IF($CA5="P",BZ5,(BZ5+BD5)/2)</f>
        <v>0.3</v>
      </c>
      <c r="TC5" s="28" t="s">
        <v>53</v>
      </c>
      <c r="TD5" s="11">
        <f>IF(SUM(SN5,SR5)&gt;0,SUM(SN5,SR5),"")</f>
        <v>15.65</v>
      </c>
      <c r="TE5" s="11">
        <f>IF(SUM(SM5:SN5,SP5:SR5,ST5)-SO5-SS5&gt;0,SUM(SM5:SN5,SP5:SR5,ST5)-SO5-SS5,"")</f>
        <v>49.600000000000009</v>
      </c>
      <c r="TF5" s="11">
        <f>IF(SUM(SV5,SZ5)&gt;0,SUM(SV5,SZ5),"")</f>
        <v>9.1999999999999993</v>
      </c>
      <c r="TG5" s="11">
        <f>IF(SUM(SU5:SV5,SX5:SZ5,TB5)-SUM(SW5,TA5)&gt;0,SUM(SU5:SV5,SX5:SZ5,TB5)-SUM(SW5,TA5),"")</f>
        <v>28.150000000000002</v>
      </c>
      <c r="TH5" s="11">
        <f>IF(SUM(TE5,TG5)&gt;0,SUM(TE5,TG5),"")</f>
        <v>77.750000000000014</v>
      </c>
    </row>
    <row r="6" spans="1:528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192</v>
      </c>
      <c r="C6" s="4" t="s">
        <v>5</v>
      </c>
      <c r="D6" s="4">
        <v>2008</v>
      </c>
      <c r="E6" s="9">
        <f>SUM(J6:P6)+SUM(J6:M6)*0.0000001+SUM(J6)*0.0000000000001</f>
        <v>163.10001078000539</v>
      </c>
      <c r="F6" s="3" t="str">
        <f>IF(OR(AND(AJ6&gt;=AN$34,AK6&gt;=AN$38,AJ6&lt;&gt;"",AI6=""),AND(AL6&gt;=AN$34,AM6&gt;=AN$38,AL6&lt;&gt;"",AI6=""),AND(BF6&gt;=BJ$34,BG6&gt;=BJ$38,BF6&lt;&gt;"",BE6=""),AND(BH6&gt;=BJ$34,BI6&gt;=BJ$38,BH6&lt;&gt;"",BE6=""),AND(CB6&gt;=CF$34,CC6&gt;=CF$38,CB6&lt;&gt;"",CA6=""),AND(CD6&gt;=CF$34,CE6&gt;=CF$38,CD6&lt;&gt;""),AND(DC6&gt;=DJ$34,DD6&gt;=DJ$38,DC6&lt;&gt;""),AND(DH6&gt;=DJ$34,DI6&gt;=DJ$38,DH6&lt;&gt;""),AND(EE6&gt;=EL$34,EF6&gt;=EL$38,EE6&lt;&gt;""),AND(EJ6&gt;=EL$34,EK6&gt;=EL$38,EJ6&lt;&gt;""),AND(FG6&gt;=FN$34,FH6&gt;=FN$38,FG6&lt;&gt;""),AND(FL6&gt;=FN$34,FM6&gt;=FN$38,FL6&lt;&gt;""),AND(GI6&gt;=GP$34,GJ6&gt;=GP$38,GI6&lt;&gt;""),AND(GN6&gt;=GP$34,GO6&gt;=GP$38,GN6&lt;&gt;""),AND(HK6&gt;=HR$34,HL6&gt;=HR$38,HK6&lt;&gt;""),AND(HP6&gt;=HR$34,HQ6&gt;=HR$38,HP6&lt;&gt;""),AND(IM6&gt;=IT$34,IN6&gt;=IT$38,IM6&lt;&gt;""),AND(IR6&gt;=IT$34,IS6&gt;=IT$38,IR6&lt;&gt;""),AND(JO6&gt;=JV$34,JP6&gt;=JV$38,JO6&lt;&gt;""),AND(JT6&gt;=JV$34,JU6&gt;=JV$38,JT6&lt;&gt;""),AND(KQ6&gt;=KX$34,KR6&gt;=KX$38,KQ6&lt;&gt;""),AND(KV6&gt;=KX$34,KW6&gt;=KX$38,KV6&lt;&gt;""),AND(LS6&gt;=LZ$34,LT6&gt;=LZ$38,LS6&lt;&gt;""),AND(LX6&gt;=LZ$34,LY6&gt;=LZ$38,LX6&lt;&gt;""),AND(MU6&gt;=NB$34,MV6&gt;=NB$38,MU6&lt;&gt;""),AND(MZ6&gt;=NB$34,NA6&gt;=NB$38,MZ6&lt;&gt;""),AND(NW6&gt;=OD$34,NX6&gt;=OD$38,NW6&lt;&gt;""),AND(OB6&gt;=OD$34,OC6&gt;=OD$38,OB6&lt;&gt;""),AND(OY6&gt;=PF$34,OZ6&gt;=PF$38,OY6&lt;&gt;""),AND(PD6&gt;=PF$34,PE6&gt;=PF$38,PD6&lt;&gt;""),AND(QA6&gt;=QH$34,QB6&gt;=QH$38,QA6&lt;&gt;""),AND(QF6&gt;=QH$34,QG6&gt;=QH$38,QF6&lt;&gt;""),AND(RC6&gt;=RJ$34,RD6&gt;=RJ$38,RC6&lt;&gt;""),AND(RH6&gt;=RJ$34,RI6&gt;=RJ$38,RH6&lt;&gt;""),AND(SE6&gt;=SL$34,SF6&gt;=SL$38,SE6&lt;&gt;""),AND(SJ6&gt;=SL$34,SK6&gt;=SL$38,SJ6&lt;&gt;"")),"P","")</f>
        <v>P</v>
      </c>
      <c r="G6" s="3" t="str">
        <f>IF(OR(AND(AK6&gt;=AN$38,AK6&lt;&gt;"",AI6=""),AND(AM6&gt;=AN$38,AM6&lt;&gt;"",AI6=""),AND(BG6&gt;=BJ$38,BG6&lt;&gt;"",BE6=""),AND(BI6&gt;=BJ$38,BI6&lt;&gt;"",BE6=""),AND(CC6&gt;=CF$38,CC6&lt;&gt;"",CA6=""),AND(CE6&gt;=CF$38,CE6&lt;&gt;"",CA6=""),AND(DD6&gt;=DJ$38,DD6&lt;&gt;""),AND(DI6&gt;=DJ$38,DI6&lt;&gt;""),AND(EF6&gt;=EL$38,EF6&lt;&gt;""),AND(EK6&gt;=EL$38,EK6&lt;&gt;""),AND(FH6&gt;=FN$38,FH6&lt;&gt;""),AND(FM6&gt;=FN$38,FM6&lt;&gt;""),AND(GJ6&gt;=GP$38,GJ6&lt;&gt;""),AND(GO6&gt;=GP$38,GO6&lt;&gt;""),AND(HL6&gt;=HR$38,HL6&lt;&gt;""),AND(HQ6&gt;=HR$38,HQ6&lt;&gt;""),AND(IN6&gt;=IT$38,IN6&lt;&gt;""),AND(IS6&gt;=IT$38,IS6&lt;&gt;""),AND(JP6&gt;=JV$38,JP6&lt;&gt;""),AND(JU6&gt;=JV$38,JU6&lt;&gt;""),AND(KR6&gt;=KX$38,KR6&lt;&gt;""),AND(KW6&gt;=KX$38,KW6&lt;&gt;""),AND(LT6&gt;=LZ$38,LT6&lt;&gt;""),AND(LY6&gt;=LZ$38,LY6&lt;&gt;""),AND(MV6&gt;=NB$38,MV6&lt;&gt;""),AND(NA6&gt;=NB$38,NA6&lt;&gt;""),AND(NX6&gt;=OD$38,NX6&lt;&gt;""),AND(OC6&gt;=OD$38,OC6&lt;&gt;""),AND(OZ6&gt;=PF$38,OZ6&lt;&gt;""),AND(PE6&gt;=PF$38,PE6&lt;&gt;""),AND(QB6&gt;=QH$38,QB6&lt;&gt;""),AND(QG6&gt;=QH$38,QG6&lt;&gt;""),AND(RD6&gt;=RJ$38,RD6&lt;&gt;""),AND(RI6&gt;=RJ$38,RI6&lt;&gt;""),AND(SF6&gt;=SL$38,SF6&lt;&gt;""),AND(SK6&gt;=SL$38,SK6&lt;&gt;"")),"P","")</f>
        <v>P</v>
      </c>
      <c r="H6" s="36" t="str">
        <f>IF(AND(G6="P",F6=""),"No DD",IF(OR(AND(AJ6&gt;=AN$37,AK6&gt;=AN$41,AJ6&lt;&gt;"",AI6=""),AND(AL6&gt;=AN$37,AM6&gt;=AN$41,AL6&lt;&gt;"",AI6=""),AND(BF6&gt;=BJ$37,BG6&gt;=BJ$41,BF6&lt;&gt;"",BE6=""),AND(BH6&gt;=BJ$37,BI6&gt;=BJ$41,BH6&lt;&gt;"",BE6=""),AND(CB6&gt;=CF$37,CC6&gt;=CF$41,CB6&lt;&gt;"",CA6=""),AND(CD6&gt;=CF$37,CE6&gt;=CF$41,CD6&lt;&gt;""),AND(DC6&gt;=DJ$37,DD6&gt;=DJ$41,DC6&lt;&gt;""),AND(DH6&gt;=DJ$37,DI6&gt;=DJ$41,DH6&lt;&gt;""),AND(EE6&gt;=EL$37,EF6&gt;=EL$41,EE6&lt;&gt;""),AND(EJ6&gt;=EL$37,EK6&gt;=EL$41,EJ6&lt;&gt;""),AND(FG6&gt;=FN$37,FH6&gt;=FN$41,FG6&lt;&gt;""),AND(FL6&gt;=FN$37,FM6&gt;=FN$41,FL6&lt;&gt;""),AND(GI6&gt;=GP$37,GJ6&gt;=GP$41,GI6&lt;&gt;""),AND(GN6&gt;=GP$37,GO6&gt;=GP$41,GN6&lt;&gt;""),AND(HK6&gt;=HR$37,HL6&gt;=HR$41,HK6&lt;&gt;""),AND(HP6&gt;=HR$37,HQ6&gt;=HR$41,HP6&lt;&gt;""),AND(IM6&gt;=IT$37,IN6&gt;=IT$41,IM6&lt;&gt;""),AND(IR6&gt;=IT$37,IS6&gt;=IT$41,IR6&lt;&gt;""),AND(JO6&gt;=JV$37,JP6&gt;=JV$41,JO6&lt;&gt;""),AND(JT6&gt;=JV$37,JU6&gt;=JV$41,JT6&lt;&gt;""),AND(KQ6&gt;=KX$37,KR6&gt;=KX$41,KQ6&lt;&gt;""),AND(KV6&gt;=KX$37,KW6&gt;=KX$41,KV6&lt;&gt;""),AND(LS6&gt;=LZ$37,LT6&gt;=LZ$41,LS6&lt;&gt;""),AND(LX6&gt;=LZ$37,LY6&gt;=LZ$41,LX6&lt;&gt;""),AND(MU6&gt;=NB$37,MV6&gt;=NB$41,MU6&lt;&gt;""),AND(MZ6&gt;=NB$37,NA6&gt;=NB$41,MZ6&lt;&gt;""),AND(NW6&gt;=OD$37,NX6&gt;=OD$41,NW6&lt;&gt;""),AND(OB6&gt;=OD$37,OC6&gt;=OD$41,OB6&lt;&gt;""),AND(OY6&gt;=PF$37,OZ6&gt;=PF$41,OY6&lt;&gt;""),AND(PD6&gt;=PF$37,PE6&gt;=PF$41,PD6&lt;&gt;""),AND(QA6&gt;=QH$37,QB6&gt;=QH$41,QA6&lt;&gt;""),AND(QF6&gt;=QH$37,QG6&gt;=QH$41,QF6&lt;&gt;""),AND(RC6&gt;=RJ$37,RD6&gt;=RJ$41,RC6&lt;&gt;""),AND(RH6&gt;=RJ$37,RI6&gt;=RJ$41,RH6&lt;&gt;""),AND(SE6&gt;=SL$37,SF6&gt;=SL$41,SE6&lt;&gt;""),AND(SJ6&gt;=SL$37,SK6&gt;=SL$41,SJ6&lt;&gt;"")),"Merit",IF(OR(AND(AJ6&gt;=AN$36,AK6&gt;=AN$40,AJ6&lt;&gt;"",AI6=""),AND(AL6&gt;=AN$36,AM6&gt;=AN$40,AL6&lt;&gt;"",AI6=""),AND(BF6&gt;=BJ$36,BG6&gt;=BJ$40,BF6&lt;&gt;"",BE6=""),AND(BH6&gt;=BJ$36,BI6&gt;=BJ$40,BH6&lt;&gt;"",BE6=""),AND(CB6&gt;=CF$36,CC6&gt;=CF$40,CB6&lt;&gt;"",CA6=""),AND(CD6&gt;=CF$36,CE6&gt;=CF$40,CD6&lt;&gt;""),AND(DC6&gt;=DJ$36,DD6&gt;=DJ$40,DC6&lt;&gt;""),AND(DH6&gt;=DJ$36,DI6&gt;=DJ$40,DH6&lt;&gt;""),AND(EE6&gt;=EL$36,EF6&gt;=EL$40,EE6&lt;&gt;""),AND(EJ6&gt;=EL$36,EK6&gt;=EL$40,EJ6&lt;&gt;""),AND(FG6&gt;=FN$36,FH6&gt;=FN$40,FG6&lt;&gt;""),AND(FL6&gt;=FN$36,FM6&gt;=FN$40,FL6&lt;&gt;""),AND(GI6&gt;=GP$36,GJ6&gt;=GP$40,GI6&lt;&gt;""),AND(GN6&gt;=GP$36,GO6&gt;=GP$40,GN6&lt;&gt;""),AND(HK6&gt;=HR$36,HL6&gt;=HR$40,HK6&lt;&gt;""),AND(HP6&gt;=HR$36,HQ6&gt;=HR$40,HP6&lt;&gt;""),AND(IM6&gt;=IT$36,IN6&gt;=IT$40,IM6&lt;&gt;""),AND(IR6&gt;=IT$36,IS6&gt;=IT$40,IR6&lt;&gt;""),AND(JO6&gt;=JV$36,JP6&gt;=JV$40,JO6&lt;&gt;""),AND(JT6&gt;=JV$36,JU6&gt;=JV$40,JT6&lt;&gt;""),AND(KQ6&gt;=KX$36,KR6&gt;=KX$40,KQ6&lt;&gt;""),AND(KV6&gt;=KX$36,KW6&gt;=KX$40,KV6&lt;&gt;""),AND(LS6&gt;=LZ$36,LT6&gt;=LZ$40,LS6&lt;&gt;""),AND(LX6&gt;=LZ$36,LY6&gt;=LZ$40,LX6&lt;&gt;""),AND(MU6&gt;=NB$36,MV6&gt;=NB$40,MU6&lt;&gt;""),AND(MZ6&gt;=NB$36,NA6&gt;=NB$40,MZ6&lt;&gt;""),AND(NW6&gt;=OD$36,NX6&gt;=OD$40,NW6&lt;&gt;""),AND(OB6&gt;=OD$36,OC6&gt;=OD$40,OB6&lt;&gt;""),AND(OY6&gt;=PF$36,OZ6&gt;=PF$40,OY6&lt;&gt;""),AND(PD6&gt;=PF$36,PE6&gt;=PF$40,PD6&lt;&gt;""),AND(QA6&gt;=QH$36,QB6&gt;=QH$40,QA6&lt;&gt;""),AND(QF6&gt;=QH$36,QG6&gt;=QH$40,QF6&lt;&gt;""),AND(RC6&gt;=RJ$36,RD6&gt;=RJ$40,RC6&lt;&gt;""),AND(RH6&gt;=RJ$36,RI6&gt;=RJ$40,RH6&lt;&gt;""),AND(SE6&gt;=SL$36,SF6&gt;=SL$40,SE6&lt;&gt;""),AND(SJ6&gt;=SL$36,SK6&gt;=SL$40,SJ6&lt;&gt;"")),"Excellence",IF(I6="P","Worlds Team",IF(F6="P","National Team","")))))</f>
        <v>Excellence</v>
      </c>
      <c r="I6" s="3" t="str">
        <f>IF(OR(AND(AJ6&gt;=AN$35,AK6&gt;=AN$39,AJ6&lt;&gt;"",AI6=""),AND(AL6&gt;=AN$35,AM6&gt;=AN$39,AL6&lt;&gt;"",AI6=""),AND(BF6&gt;=BJ$35,BG6&gt;=BJ$39,BF6&lt;&gt;"",BE6=""),AND(BH6&gt;=BJ$35,BI6&gt;=BJ$39,BH6&lt;&gt;"",BE6=""),AND(CB6&gt;=CF$35,CC6&gt;=CF$39,CB6&lt;&gt;"",CA6=""),AND(CD6&gt;=CF$35,CE6&gt;=CF$39,CD6&lt;&gt;""),AND(DC6&gt;=DJ$35,DD6&gt;=DJ$39,DC6&lt;&gt;""),AND(DH6&gt;=DJ$35,DI6&gt;=DJ$39,DH6&lt;&gt;""),AND(EE6&gt;=EL$35,EF6&gt;=EL$39,EE6&lt;&gt;""),AND(EJ6&gt;=EL$35,EK6&gt;=EL$39,EJ6&lt;&gt;""),AND(FG6&gt;=FN$35,FH6&gt;=FN$39,FG6&lt;&gt;""),AND(FL6&gt;=FN$35,FM6&gt;=FN$39,FL6&lt;&gt;""),AND(GI6&gt;=GP$35,GJ6&gt;=GP$39,GI6&lt;&gt;""),AND(GN6&gt;=GP$35,GO6&gt;=GP$39,GN6&lt;&gt;""),AND(HK6&gt;=HR$35,HL6&gt;=HR$39,HK6&lt;&gt;""),AND(HP6&gt;=HR$35,HQ6&gt;=HR$39,HP6&lt;&gt;""),AND(IM6&gt;=IT$35,IN6&gt;=IT$39,IM6&lt;&gt;""),AND(IR6&gt;=IT$35,IS6&gt;=IT$39,IR6&lt;&gt;""),AND(JO6&gt;=JV$35,JP6&gt;=JV$39,JO6&lt;&gt;""),AND(JT6&gt;=JV$35,JU6&gt;=JV$39,JT6&lt;&gt;""),AND(KQ6&gt;=KX$35,KR6&gt;=KX$39,KQ6&lt;&gt;""),AND(KV6&gt;=KX$35,KW6&gt;=KX$39,KV6&lt;&gt;""),AND(LS6&gt;=LZ$35,LT6&gt;=LZ$39,LS6&lt;&gt;""),AND(LX6&gt;=LZ$35,LY6&gt;=LZ$39,LX6&lt;&gt;""),AND(MU6&gt;=NB$35,MV6&gt;=NB$39,MU6&lt;&gt;""),AND(MZ6&gt;=NB$35,NA6&gt;=NB$39,MZ6&lt;&gt;""),AND(NW6&gt;=OD$35,NX6&gt;=OD$39,NW6&lt;&gt;""),AND(OB6&gt;=OD$35,OC6&gt;=OD$39,OB6&lt;&gt;""),AND(OY6&gt;=PF$35,OZ6&gt;=PF$39,OY6&lt;&gt;""),AND(PD6&gt;=PF$35,PE6&gt;=PF$39,PD6&lt;&gt;""),AND(QA6&gt;=QH$35,QB6&gt;=QH$39,QA6&lt;&gt;""),AND(QF6&gt;=QH$35,QG6&gt;=QH$39,QF6&lt;&gt;""),AND(RC6&gt;=RJ$35,RD6&gt;=RJ$39,RC6&lt;&gt;""),AND(RH6&gt;=RJ$35,RI6&gt;=RJ$39,RH6&lt;&gt;""),AND(SE6&gt;=SL$35,SF6&gt;=SL$39,SE6&lt;&gt;""),AND(SJ6&gt;=SL$35,SK6&gt;=SL$39,SJ6&lt;&gt;"")),"P","")</f>
        <v>P</v>
      </c>
      <c r="J6" s="8">
        <f>IF(COUNT(AK6,BG6,CC6)&gt;0,LARGE((AK6,BG6,CC6),1),0)</f>
        <v>54.199999999999996</v>
      </c>
      <c r="K6" s="8" t="str">
        <f>IF(J6=0,"",IF(J6=CC6,$BK$1,IF(J6=BG6,$AO$1,IF(J6=AK6,$S$1,""))))</f>
        <v>2025 Elite Canada</v>
      </c>
      <c r="L6" s="8">
        <f>IF(COUNT(AK6,BG6,CC6)&gt;1,LARGE((AK6,BG6,CC6),2),0)</f>
        <v>53.599999999999994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55.099999999999994</v>
      </c>
      <c r="O6" s="8" t="str">
        <f>IF(N6=0,"",IF(N6=CE6,$BK$1,IF(N6=BI6,$AO$1,IF(N6=AM6,$S$1,""))))</f>
        <v>2025 3rd Domestic Trial</v>
      </c>
      <c r="P6" s="8">
        <f>IF(MAX(CG6:CH6)&gt;0,MAX(CG6:CH6),"")</f>
        <v>0.20000000000000284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Worlds (Nov 9)</v>
      </c>
      <c r="S6" s="19">
        <v>19</v>
      </c>
      <c r="T6" s="19">
        <v>8.4</v>
      </c>
      <c r="U6" s="19">
        <v>0</v>
      </c>
      <c r="V6" s="19">
        <v>0</v>
      </c>
      <c r="W6" s="19">
        <v>18.600000000000001</v>
      </c>
      <c r="X6" s="19">
        <v>8.1</v>
      </c>
      <c r="Y6" s="19">
        <v>0.2</v>
      </c>
      <c r="Z6" s="19">
        <v>0.3</v>
      </c>
      <c r="AA6" s="19">
        <v>19</v>
      </c>
      <c r="AB6" s="19">
        <v>8.4</v>
      </c>
      <c r="AC6" s="19">
        <v>0.6</v>
      </c>
      <c r="AD6" s="19">
        <v>0</v>
      </c>
      <c r="AE6" s="19">
        <v>18.399999999999999</v>
      </c>
      <c r="AF6" s="19">
        <v>7.3</v>
      </c>
      <c r="AG6" s="19">
        <v>0</v>
      </c>
      <c r="AH6" s="19">
        <v>0</v>
      </c>
      <c r="AI6" s="27"/>
      <c r="AJ6" s="40">
        <f>IF(SUM(T6,X6)&gt;0,SUM(T6,X6),"")</f>
        <v>16.5</v>
      </c>
      <c r="AK6" s="40">
        <f>IF(SUM(S6:T6,V6:X6,Z6)-U6-Y6&gt;0,SUM(S6:T6,V6:X6,Z6)-U6-Y6,"")</f>
        <v>54.199999999999996</v>
      </c>
      <c r="AL6" s="40">
        <f>IF(SUM(AB6,AF6)&gt;0,SUM(AB6,AF6),"")</f>
        <v>15.7</v>
      </c>
      <c r="AM6" s="40">
        <f>IF(SUM(AA6:AB6,AD6:AF6,AH6)-SUM(AC6,AG6)&gt;0,SUM(AA6:AB6,AD6:AF6,AH6)-SUM(AC6,AG6),"")</f>
        <v>52.499999999999993</v>
      </c>
      <c r="AN6" s="40">
        <f>IF(SUM(AK6,AM6)&gt;0,SUM(AK6,AM6),"")</f>
        <v>106.69999999999999</v>
      </c>
      <c r="AO6" s="18">
        <v>19.100000000000001</v>
      </c>
      <c r="AP6" s="18">
        <v>8.4</v>
      </c>
      <c r="AQ6" s="18">
        <v>0</v>
      </c>
      <c r="AR6" s="18">
        <v>0</v>
      </c>
      <c r="AS6" s="18">
        <v>18.600000000000001</v>
      </c>
      <c r="AT6" s="18">
        <v>7.3</v>
      </c>
      <c r="AU6" s="18">
        <v>0</v>
      </c>
      <c r="AV6" s="18">
        <v>0</v>
      </c>
      <c r="AW6" s="18">
        <v>18.7</v>
      </c>
      <c r="AX6" s="18">
        <v>7.6</v>
      </c>
      <c r="AY6" s="18">
        <v>0</v>
      </c>
      <c r="AZ6" s="18">
        <v>0</v>
      </c>
      <c r="BA6" s="18">
        <v>15.1</v>
      </c>
      <c r="BB6" s="18">
        <v>5.0999999999999996</v>
      </c>
      <c r="BC6" s="18">
        <v>0</v>
      </c>
      <c r="BD6" s="18">
        <v>0.3</v>
      </c>
      <c r="BE6" s="28"/>
      <c r="BF6" s="11">
        <f>IF(SUM(AP6,AT6)&gt;0,SUM(AP6,AT6),"")</f>
        <v>15.7</v>
      </c>
      <c r="BG6" s="11">
        <f>IF(SUM(AO6:AP6,AR6:AT6,AV6)-AQ6-AU6&gt;0,SUM(AO6:AP6,AR6:AT6,AV6)-AQ6-AU6,"")</f>
        <v>53.4</v>
      </c>
      <c r="BH6" s="11">
        <f>IF(SUM(AX6,BB6)&gt;0,SUM(AX6,BB6),"")</f>
        <v>12.7</v>
      </c>
      <c r="BI6" s="11">
        <f>IF(SUM(AW6:AX6,AZ6:BB6,BD6)-SUM(AY6,BC6)&gt;0,SUM(AW6:AX6,AZ6:BB6,BD6)-SUM(AY6,BC6),"")</f>
        <v>46.8</v>
      </c>
      <c r="BJ6" s="11">
        <f>IF(SUM(BG6,BI6)&gt;0,SUM(BG6,BI6),"")</f>
        <v>100.19999999999999</v>
      </c>
      <c r="BK6" s="19">
        <v>19</v>
      </c>
      <c r="BL6" s="19">
        <v>8.4</v>
      </c>
      <c r="BM6" s="19">
        <v>0.6</v>
      </c>
      <c r="BN6" s="19">
        <v>0</v>
      </c>
      <c r="BO6" s="19">
        <v>18.7</v>
      </c>
      <c r="BP6" s="19">
        <v>8.1</v>
      </c>
      <c r="BQ6" s="19">
        <v>0</v>
      </c>
      <c r="BR6" s="19">
        <v>0</v>
      </c>
      <c r="BS6" s="19">
        <v>19.100000000000001</v>
      </c>
      <c r="BT6" s="19">
        <v>8.4</v>
      </c>
      <c r="BU6" s="19">
        <v>0</v>
      </c>
      <c r="BV6" s="19">
        <v>0</v>
      </c>
      <c r="BW6" s="19">
        <v>18.600000000000001</v>
      </c>
      <c r="BX6" s="19">
        <v>8.9</v>
      </c>
      <c r="BY6" s="19">
        <v>0.2</v>
      </c>
      <c r="BZ6" s="19">
        <v>0.3</v>
      </c>
      <c r="CA6" s="27"/>
      <c r="CB6" s="40">
        <f>IF(SUM(BL6,BP6)&gt;0,SUM(BL6,BP6),"")</f>
        <v>16.5</v>
      </c>
      <c r="CC6" s="40">
        <f>IF(SUM(BK6:BL6,BN6:BP6,BR6)-BM6-BQ6&gt;0,SUM(BK6:BL6,BN6:BP6,BR6)-BM6-BQ6,"")</f>
        <v>53.599999999999994</v>
      </c>
      <c r="CD6" s="40">
        <f>IF(SUM(BT6,BX6)&gt;0,SUM(BT6,BX6),"")</f>
        <v>17.3</v>
      </c>
      <c r="CE6" s="40">
        <f>IF(SUM(BS6:BT6,BV6:BX6,BZ6)-SUM(BU6,BY6)&gt;0,SUM(BS6:BT6,BV6:BX6,BZ6)-SUM(BU6,BY6),"")</f>
        <v>55.099999999999994</v>
      </c>
      <c r="CF6" s="40">
        <f>IF(SUM(CC6,CE6)&gt;0,SUM(CC6,CE6),"")</f>
        <v>108.69999999999999</v>
      </c>
      <c r="CG6" s="51">
        <f>IF(MAX(DD6,EF6,FH6,GJ6,HL6,IN6,JP6,KR6,LT6,MV6,NX6,OZ6,QB6,RD6,SF6)-IF(L6="",0,L6)&gt;0.001,MAX(DD6,EF6,FH6,GJ6,HL6,IN6,JP6,KR6,LT6,MV6,NX6,OZ6,QB6,RD6,SF6)-IF(L6="",0,L6),"")</f>
        <v>0.20000000000000284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18.8</v>
      </c>
      <c r="CJ6" s="17">
        <v>8.4</v>
      </c>
      <c r="CK6" s="17">
        <v>0</v>
      </c>
      <c r="CL6" s="17">
        <v>0</v>
      </c>
      <c r="CM6" s="17">
        <v>18.399999999999999</v>
      </c>
      <c r="CN6" s="17">
        <v>8.1</v>
      </c>
      <c r="CO6" s="17">
        <v>0</v>
      </c>
      <c r="CP6" s="17">
        <v>0</v>
      </c>
      <c r="CQ6" s="17">
        <v>17.8</v>
      </c>
      <c r="CR6" s="17">
        <v>9.3000000000000007</v>
      </c>
      <c r="CS6" s="17">
        <v>0.8</v>
      </c>
      <c r="CT6" s="17">
        <v>0</v>
      </c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16.5</v>
      </c>
      <c r="DD6" s="40">
        <f>IF(SUM(CI6:CJ6,CL6:CN6,CP6)-CK6-CO6&gt;0,SUM(CI6:CJ6,CL6:CN6,CP6)-CK6-CO6,"")</f>
        <v>53.7</v>
      </c>
      <c r="DE6" s="40">
        <f>IF(SUM(CQ6:CR6,CT6)-CS6&gt;0,SUM(CQ6:CR6,CT6)-CS6,"")</f>
        <v>26.3</v>
      </c>
      <c r="DF6" s="40">
        <f>IF(SUM(CJ6,CN6,CR6)&gt;0,SUM(CJ6,CN6,CR6),"")</f>
        <v>25.8</v>
      </c>
      <c r="DG6" s="40">
        <f>IF(SUM(DD6,DE6)&gt;0,SUM(DD6,DE6),"")</f>
        <v>80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80</v>
      </c>
      <c r="DK6" s="18">
        <v>16.600000000000001</v>
      </c>
      <c r="DL6" s="18">
        <v>9.1999999999999993</v>
      </c>
      <c r="DM6" s="18">
        <v>0.8</v>
      </c>
      <c r="DN6" s="18">
        <v>0</v>
      </c>
      <c r="DO6" s="18">
        <v>18</v>
      </c>
      <c r="DP6" s="18">
        <v>8.9</v>
      </c>
      <c r="DQ6" s="18">
        <v>0.8</v>
      </c>
      <c r="DR6" s="18">
        <v>0</v>
      </c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>
        <f>IF(SUM(DL6,DP6)&gt;0,SUM(DL6,DP6),"")</f>
        <v>18.100000000000001</v>
      </c>
      <c r="EF6" s="11">
        <f>IF(SUM(DK6:DL6,DN6:DP6,DR6)-DM6-DQ6&gt;0,SUM(DK6:DL6,DN6:DP6,DR6)-DM6-DQ6,"")</f>
        <v>51.1</v>
      </c>
      <c r="EG6" s="11" t="str">
        <f>IF(SUM(DS6:DT6,DV6)-DU6&gt;0,SUM(DS6:DT6,DV6)-DU6,"")</f>
        <v/>
      </c>
      <c r="EH6" s="11">
        <f>IF(SUM(DL6,DP6,DT6)&gt;0,SUM(DL6,DP6,DT6),"")</f>
        <v>18.100000000000001</v>
      </c>
      <c r="EI6" s="11">
        <f>IF(SUM(EF6,EG6)&gt;0,SUM(EF6,EG6),"")</f>
        <v>51.1</v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>
        <f>IF(SUM(EF6,EG6,EK6)&gt;0,SUM(EF6,EG6,EK6),"")</f>
        <v>51.1</v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>
        <v>18.399999999999999</v>
      </c>
      <c r="FP6" s="18">
        <v>9.5</v>
      </c>
      <c r="FQ6" s="18">
        <v>0</v>
      </c>
      <c r="FR6" s="18">
        <v>0</v>
      </c>
      <c r="FS6" s="18">
        <v>18.2</v>
      </c>
      <c r="FT6" s="18">
        <v>8.5</v>
      </c>
      <c r="FU6" s="18">
        <v>0.8</v>
      </c>
      <c r="FV6" s="18">
        <v>0</v>
      </c>
      <c r="FW6" s="18">
        <v>18.2</v>
      </c>
      <c r="FX6" s="18">
        <v>10.4</v>
      </c>
      <c r="FY6" s="18">
        <v>0.6</v>
      </c>
      <c r="FZ6" s="18">
        <v>0</v>
      </c>
      <c r="GA6" s="18"/>
      <c r="GB6" s="18"/>
      <c r="GC6" s="18"/>
      <c r="GD6" s="18"/>
      <c r="GE6" s="18"/>
      <c r="GF6" s="18"/>
      <c r="GG6" s="18"/>
      <c r="GH6" s="18"/>
      <c r="GI6" s="11">
        <f>IF(SUM(FP6,FT6)&gt;0,SUM(FP6,FT6),"")</f>
        <v>18</v>
      </c>
      <c r="GJ6" s="11">
        <f>IF(SUM(FO6:FP6,FR6:FT6,FV6)-FQ6-FU6&gt;0,SUM(FO6:FP6,FR6:FT6,FV6)-FQ6-FU6,"")</f>
        <v>53.8</v>
      </c>
      <c r="GK6" s="11">
        <f>IF(SUM(FW6:FX6,FZ6)-FY6&gt;0,SUM(FW6:FX6,FZ6)-FY6,"")</f>
        <v>28</v>
      </c>
      <c r="GL6" s="11">
        <f>IF(SUM(FP6,FT6,FX6)&gt;0,SUM(FP6,FT6,FX6),"")</f>
        <v>28.4</v>
      </c>
      <c r="GM6" s="11">
        <f>IF(SUM(GJ6,GK6)&gt;0,SUM(GJ6,GK6),"")</f>
        <v>81.8</v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>
        <f>IF(SUM(GJ6,GK6,GO6)&gt;0,SUM(GJ6,GK6,GO6),"")</f>
        <v>81.8</v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19.05</v>
      </c>
      <c r="SN6" s="26">
        <f>IF($CA6="P",BL6,(BL6+AP6)/2)</f>
        <v>8.4</v>
      </c>
      <c r="SO6" s="26">
        <f>IF($CA6="P",BM6,(BM6+AQ6)/2)</f>
        <v>0.3</v>
      </c>
      <c r="SP6" s="26">
        <f>IF($CA6="P",BN6,(BN6+AR6)/2)</f>
        <v>0</v>
      </c>
      <c r="SQ6" s="26">
        <f>IF($CA6="P",BO6,(BO6+AS6)/2)</f>
        <v>18.649999999999999</v>
      </c>
      <c r="SR6" s="26">
        <f>IF($CA6="P",BP6,(BP6+AT6)/2)</f>
        <v>7.6999999999999993</v>
      </c>
      <c r="SS6" s="26">
        <f>IF($CA6="P",BQ6,(BQ6+AU6)/2)</f>
        <v>0</v>
      </c>
      <c r="ST6" s="26">
        <f>IF($CA6="P",BR6,(BR6+AV6)/2)</f>
        <v>0</v>
      </c>
      <c r="SU6" s="26">
        <f>IF($CA6="P",BS6,(BS6+AW6)/2)</f>
        <v>18.899999999999999</v>
      </c>
      <c r="SV6" s="26">
        <f>IF($CA6="P",BT6,(BT6+AX6)/2)</f>
        <v>8</v>
      </c>
      <c r="SW6" s="26">
        <f>IF($CA6="P",BU6,(BU6+AY6)/2)</f>
        <v>0</v>
      </c>
      <c r="SX6" s="26">
        <f>IF($CA6="P",BV6,(BV6+AZ6)/2)</f>
        <v>0</v>
      </c>
      <c r="SY6" s="26">
        <f>IF($CA6="P",BW6,(BW6+BA6)/2)</f>
        <v>16.850000000000001</v>
      </c>
      <c r="SZ6" s="26">
        <f>IF($CA6="P",BX6,(BX6+BB6)/2)</f>
        <v>7</v>
      </c>
      <c r="TA6" s="26">
        <f>IF($CA6="P",BY6,(BY6+BC6)/2)</f>
        <v>0.1</v>
      </c>
      <c r="TB6" s="26">
        <f>IF($CA6="P",BZ6,(BZ6+BD6)/2)</f>
        <v>0.3</v>
      </c>
      <c r="TC6" s="28" t="s">
        <v>53</v>
      </c>
      <c r="TD6" s="11">
        <f>IF(SUM(SN6,SR6)&gt;0,SUM(SN6,SR6),"")</f>
        <v>16.100000000000001</v>
      </c>
      <c r="TE6" s="11">
        <f>IF(SUM(SM6:SN6,SP6:SR6,ST6)-SO6-SS6&gt;0,SUM(SM6:SN6,SP6:SR6,ST6)-SO6-SS6,"")</f>
        <v>53.5</v>
      </c>
      <c r="TF6" s="11">
        <f>IF(SUM(SV6,SZ6)&gt;0,SUM(SV6,SZ6),"")</f>
        <v>15</v>
      </c>
      <c r="TG6" s="11">
        <f>IF(SUM(SU6:SV6,SX6:SZ6,TB6)-SUM(SW6,TA6)&gt;0,SUM(SU6:SV6,SX6:SZ6,TB6)-SUM(SW6,TA6),"")</f>
        <v>50.949999999999996</v>
      </c>
      <c r="TH6" s="11">
        <f>IF(SUM(TE6,TG6)&gt;0,SUM(TE6,TG6),"")</f>
        <v>104.44999999999999</v>
      </c>
    </row>
    <row r="7" spans="1:528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201</v>
      </c>
      <c r="C7" s="4" t="s">
        <v>5</v>
      </c>
      <c r="D7" s="4">
        <v>2007</v>
      </c>
      <c r="E7" s="9">
        <f>SUM(J7:P7)+SUM(J7:M7)*0.0000001+SUM(J7)*0.0000000000001</f>
        <v>160.90001063000528</v>
      </c>
      <c r="F7" s="3" t="str">
        <f>IF(OR(AND(AJ7&gt;=AN$34,AK7&gt;=AN$38,AJ7&lt;&gt;"",AI7=""),AND(AL7&gt;=AN$34,AM7&gt;=AN$38,AL7&lt;&gt;"",AI7=""),AND(BF7&gt;=BJ$34,BG7&gt;=BJ$38,BF7&lt;&gt;"",BE7=""),AND(BH7&gt;=BJ$34,BI7&gt;=BJ$38,BH7&lt;&gt;"",BE7=""),AND(CB7&gt;=CF$34,CC7&gt;=CF$38,CB7&lt;&gt;"",CA7=""),AND(CD7&gt;=CF$34,CE7&gt;=CF$38,CD7&lt;&gt;""),AND(DC7&gt;=DJ$34,DD7&gt;=DJ$38,DC7&lt;&gt;""),AND(DH7&gt;=DJ$34,DI7&gt;=DJ$38,DH7&lt;&gt;""),AND(EE7&gt;=EL$34,EF7&gt;=EL$38,EE7&lt;&gt;""),AND(EJ7&gt;=EL$34,EK7&gt;=EL$38,EJ7&lt;&gt;""),AND(FG7&gt;=FN$34,FH7&gt;=FN$38,FG7&lt;&gt;""),AND(FL7&gt;=FN$34,FM7&gt;=FN$38,FL7&lt;&gt;""),AND(GI7&gt;=GP$34,GJ7&gt;=GP$38,GI7&lt;&gt;""),AND(GN7&gt;=GP$34,GO7&gt;=GP$38,GN7&lt;&gt;""),AND(HK7&gt;=HR$34,HL7&gt;=HR$38,HK7&lt;&gt;""),AND(HP7&gt;=HR$34,HQ7&gt;=HR$38,HP7&lt;&gt;""),AND(IM7&gt;=IT$34,IN7&gt;=IT$38,IM7&lt;&gt;""),AND(IR7&gt;=IT$34,IS7&gt;=IT$38,IR7&lt;&gt;""),AND(JO7&gt;=JV$34,JP7&gt;=JV$38,JO7&lt;&gt;""),AND(JT7&gt;=JV$34,JU7&gt;=JV$38,JT7&lt;&gt;""),AND(KQ7&gt;=KX$34,KR7&gt;=KX$38,KQ7&lt;&gt;""),AND(KV7&gt;=KX$34,KW7&gt;=KX$38,KV7&lt;&gt;""),AND(LS7&gt;=LZ$34,LT7&gt;=LZ$38,LS7&lt;&gt;""),AND(LX7&gt;=LZ$34,LY7&gt;=LZ$38,LX7&lt;&gt;""),AND(MU7&gt;=NB$34,MV7&gt;=NB$38,MU7&lt;&gt;""),AND(MZ7&gt;=NB$34,NA7&gt;=NB$38,MZ7&lt;&gt;""),AND(NW7&gt;=OD$34,NX7&gt;=OD$38,NW7&lt;&gt;""),AND(OB7&gt;=OD$34,OC7&gt;=OD$38,OB7&lt;&gt;""),AND(OY7&gt;=PF$34,OZ7&gt;=PF$38,OY7&lt;&gt;""),AND(PD7&gt;=PF$34,PE7&gt;=PF$38,PD7&lt;&gt;""),AND(QA7&gt;=QH$34,QB7&gt;=QH$38,QA7&lt;&gt;""),AND(QF7&gt;=QH$34,QG7&gt;=QH$38,QF7&lt;&gt;""),AND(RC7&gt;=RJ$34,RD7&gt;=RJ$38,RC7&lt;&gt;""),AND(RH7&gt;=RJ$34,RI7&gt;=RJ$38,RH7&lt;&gt;""),AND(SE7&gt;=SL$34,SF7&gt;=SL$38,SE7&lt;&gt;""),AND(SJ7&gt;=SL$34,SK7&gt;=SL$38,SJ7&lt;&gt;"")),"P","")</f>
        <v>P</v>
      </c>
      <c r="G7" s="3" t="str">
        <f>IF(OR(AND(AK7&gt;=AN$38,AK7&lt;&gt;"",AI7=""),AND(AM7&gt;=AN$38,AM7&lt;&gt;"",AI7=""),AND(BG7&gt;=BJ$38,BG7&lt;&gt;"",BE7=""),AND(BI7&gt;=BJ$38,BI7&lt;&gt;"",BE7=""),AND(CC7&gt;=CF$38,CC7&lt;&gt;"",CA7=""),AND(CE7&gt;=CF$38,CE7&lt;&gt;"",CA7=""),AND(DD7&gt;=DJ$38,DD7&lt;&gt;""),AND(DI7&gt;=DJ$38,DI7&lt;&gt;""),AND(EF7&gt;=EL$38,EF7&lt;&gt;""),AND(EK7&gt;=EL$38,EK7&lt;&gt;""),AND(FH7&gt;=FN$38,FH7&lt;&gt;""),AND(FM7&gt;=FN$38,FM7&lt;&gt;""),AND(GJ7&gt;=GP$38,GJ7&lt;&gt;""),AND(GO7&gt;=GP$38,GO7&lt;&gt;""),AND(HL7&gt;=HR$38,HL7&lt;&gt;""),AND(HQ7&gt;=HR$38,HQ7&lt;&gt;""),AND(IN7&gt;=IT$38,IN7&lt;&gt;""),AND(IS7&gt;=IT$38,IS7&lt;&gt;""),AND(JP7&gt;=JV$38,JP7&lt;&gt;""),AND(JU7&gt;=JV$38,JU7&lt;&gt;""),AND(KR7&gt;=KX$38,KR7&lt;&gt;""),AND(KW7&gt;=KX$38,KW7&lt;&gt;""),AND(LT7&gt;=LZ$38,LT7&lt;&gt;""),AND(LY7&gt;=LZ$38,LY7&lt;&gt;""),AND(MV7&gt;=NB$38,MV7&lt;&gt;""),AND(NA7&gt;=NB$38,NA7&lt;&gt;""),AND(NX7&gt;=OD$38,NX7&lt;&gt;""),AND(OC7&gt;=OD$38,OC7&lt;&gt;""),AND(OZ7&gt;=PF$38,OZ7&lt;&gt;""),AND(PE7&gt;=PF$38,PE7&lt;&gt;""),AND(QB7&gt;=QH$38,QB7&lt;&gt;""),AND(QG7&gt;=QH$38,QG7&lt;&gt;""),AND(RD7&gt;=RJ$38,RD7&lt;&gt;""),AND(RI7&gt;=RJ$38,RI7&lt;&gt;""),AND(SF7&gt;=SL$38,SF7&lt;&gt;""),AND(SK7&gt;=SL$38,SK7&lt;&gt;"")),"P","")</f>
        <v>P</v>
      </c>
      <c r="H7" s="36" t="str">
        <f>IF(AND(G7="P",F7=""),"No DD",IF(OR(AND(AJ7&gt;=AN$37,AK7&gt;=AN$41,AJ7&lt;&gt;"",AI7=""),AND(AL7&gt;=AN$37,AM7&gt;=AN$41,AL7&lt;&gt;"",AI7=""),AND(BF7&gt;=BJ$37,BG7&gt;=BJ$41,BF7&lt;&gt;"",BE7=""),AND(BH7&gt;=BJ$37,BI7&gt;=BJ$41,BH7&lt;&gt;"",BE7=""),AND(CB7&gt;=CF$37,CC7&gt;=CF$41,CB7&lt;&gt;"",CA7=""),AND(CD7&gt;=CF$37,CE7&gt;=CF$41,CD7&lt;&gt;""),AND(DC7&gt;=DJ$37,DD7&gt;=DJ$41,DC7&lt;&gt;""),AND(DH7&gt;=DJ$37,DI7&gt;=DJ$41,DH7&lt;&gt;""),AND(EE7&gt;=EL$37,EF7&gt;=EL$41,EE7&lt;&gt;""),AND(EJ7&gt;=EL$37,EK7&gt;=EL$41,EJ7&lt;&gt;""),AND(FG7&gt;=FN$37,FH7&gt;=FN$41,FG7&lt;&gt;""),AND(FL7&gt;=FN$37,FM7&gt;=FN$41,FL7&lt;&gt;""),AND(GI7&gt;=GP$37,GJ7&gt;=GP$41,GI7&lt;&gt;""),AND(GN7&gt;=GP$37,GO7&gt;=GP$41,GN7&lt;&gt;""),AND(HK7&gt;=HR$37,HL7&gt;=HR$41,HK7&lt;&gt;""),AND(HP7&gt;=HR$37,HQ7&gt;=HR$41,HP7&lt;&gt;""),AND(IM7&gt;=IT$37,IN7&gt;=IT$41,IM7&lt;&gt;""),AND(IR7&gt;=IT$37,IS7&gt;=IT$41,IR7&lt;&gt;""),AND(JO7&gt;=JV$37,JP7&gt;=JV$41,JO7&lt;&gt;""),AND(JT7&gt;=JV$37,JU7&gt;=JV$41,JT7&lt;&gt;""),AND(KQ7&gt;=KX$37,KR7&gt;=KX$41,KQ7&lt;&gt;""),AND(KV7&gt;=KX$37,KW7&gt;=KX$41,KV7&lt;&gt;""),AND(LS7&gt;=LZ$37,LT7&gt;=LZ$41,LS7&lt;&gt;""),AND(LX7&gt;=LZ$37,LY7&gt;=LZ$41,LX7&lt;&gt;""),AND(MU7&gt;=NB$37,MV7&gt;=NB$41,MU7&lt;&gt;""),AND(MZ7&gt;=NB$37,NA7&gt;=NB$41,MZ7&lt;&gt;""),AND(NW7&gt;=OD$37,NX7&gt;=OD$41,NW7&lt;&gt;""),AND(OB7&gt;=OD$37,OC7&gt;=OD$41,OB7&lt;&gt;""),AND(OY7&gt;=PF$37,OZ7&gt;=PF$41,OY7&lt;&gt;""),AND(PD7&gt;=PF$37,PE7&gt;=PF$41,PD7&lt;&gt;""),AND(QA7&gt;=QH$37,QB7&gt;=QH$41,QA7&lt;&gt;""),AND(QF7&gt;=QH$37,QG7&gt;=QH$41,QF7&lt;&gt;""),AND(RC7&gt;=RJ$37,RD7&gt;=RJ$41,RC7&lt;&gt;""),AND(RH7&gt;=RJ$37,RI7&gt;=RJ$41,RH7&lt;&gt;""),AND(SE7&gt;=SL$37,SF7&gt;=SL$41,SE7&lt;&gt;""),AND(SJ7&gt;=SL$37,SK7&gt;=SL$41,SJ7&lt;&gt;"")),"Merit",IF(OR(AND(AJ7&gt;=AN$36,AK7&gt;=AN$40,AJ7&lt;&gt;"",AI7=""),AND(AL7&gt;=AN$36,AM7&gt;=AN$40,AL7&lt;&gt;"",AI7=""),AND(BF7&gt;=BJ$36,BG7&gt;=BJ$40,BF7&lt;&gt;"",BE7=""),AND(BH7&gt;=BJ$36,BI7&gt;=BJ$40,BH7&lt;&gt;"",BE7=""),AND(CB7&gt;=CF$36,CC7&gt;=CF$40,CB7&lt;&gt;"",CA7=""),AND(CD7&gt;=CF$36,CE7&gt;=CF$40,CD7&lt;&gt;""),AND(DC7&gt;=DJ$36,DD7&gt;=DJ$40,DC7&lt;&gt;""),AND(DH7&gt;=DJ$36,DI7&gt;=DJ$40,DH7&lt;&gt;""),AND(EE7&gt;=EL$36,EF7&gt;=EL$40,EE7&lt;&gt;""),AND(EJ7&gt;=EL$36,EK7&gt;=EL$40,EJ7&lt;&gt;""),AND(FG7&gt;=FN$36,FH7&gt;=FN$40,FG7&lt;&gt;""),AND(FL7&gt;=FN$36,FM7&gt;=FN$40,FL7&lt;&gt;""),AND(GI7&gt;=GP$36,GJ7&gt;=GP$40,GI7&lt;&gt;""),AND(GN7&gt;=GP$36,GO7&gt;=GP$40,GN7&lt;&gt;""),AND(HK7&gt;=HR$36,HL7&gt;=HR$40,HK7&lt;&gt;""),AND(HP7&gt;=HR$36,HQ7&gt;=HR$40,HP7&lt;&gt;""),AND(IM7&gt;=IT$36,IN7&gt;=IT$40,IM7&lt;&gt;""),AND(IR7&gt;=IT$36,IS7&gt;=IT$40,IR7&lt;&gt;""),AND(JO7&gt;=JV$36,JP7&gt;=JV$40,JO7&lt;&gt;""),AND(JT7&gt;=JV$36,JU7&gt;=JV$40,JT7&lt;&gt;""),AND(KQ7&gt;=KX$36,KR7&gt;=KX$40,KQ7&lt;&gt;""),AND(KV7&gt;=KX$36,KW7&gt;=KX$40,KV7&lt;&gt;""),AND(LS7&gt;=LZ$36,LT7&gt;=LZ$40,LS7&lt;&gt;""),AND(LX7&gt;=LZ$36,LY7&gt;=LZ$40,LX7&lt;&gt;""),AND(MU7&gt;=NB$36,MV7&gt;=NB$40,MU7&lt;&gt;""),AND(MZ7&gt;=NB$36,NA7&gt;=NB$40,MZ7&lt;&gt;""),AND(NW7&gt;=OD$36,NX7&gt;=OD$40,NW7&lt;&gt;""),AND(OB7&gt;=OD$36,OC7&gt;=OD$40,OB7&lt;&gt;""),AND(OY7&gt;=PF$36,OZ7&gt;=PF$40,OY7&lt;&gt;""),AND(PD7&gt;=PF$36,PE7&gt;=PF$40,PD7&lt;&gt;""),AND(QA7&gt;=QH$36,QB7&gt;=QH$40,QA7&lt;&gt;""),AND(QF7&gt;=QH$36,QG7&gt;=QH$40,QF7&lt;&gt;""),AND(RC7&gt;=RJ$36,RD7&gt;=RJ$40,RC7&lt;&gt;""),AND(RH7&gt;=RJ$36,RI7&gt;=RJ$40,RH7&lt;&gt;""),AND(SE7&gt;=SL$36,SF7&gt;=SL$40,SE7&lt;&gt;""),AND(SJ7&gt;=SL$36,SK7&gt;=SL$40,SJ7&lt;&gt;"")),"Excellence",IF(I7="P","Worlds Team",IF(F7="P","National Team","")))))</f>
        <v>Worlds Team</v>
      </c>
      <c r="I7" s="3" t="str">
        <f>IF(OR(AND(AJ7&gt;=AN$35,AK7&gt;=AN$39,AJ7&lt;&gt;"",AI7=""),AND(AL7&gt;=AN$35,AM7&gt;=AN$39,AL7&lt;&gt;"",AI7=""),AND(BF7&gt;=BJ$35,BG7&gt;=BJ$39,BF7&lt;&gt;"",BE7=""),AND(BH7&gt;=BJ$35,BI7&gt;=BJ$39,BH7&lt;&gt;"",BE7=""),AND(CB7&gt;=CF$35,CC7&gt;=CF$39,CB7&lt;&gt;"",CA7=""),AND(CD7&gt;=CF$35,CE7&gt;=CF$39,CD7&lt;&gt;""),AND(DC7&gt;=DJ$35,DD7&gt;=DJ$39,DC7&lt;&gt;""),AND(DH7&gt;=DJ$35,DI7&gt;=DJ$39,DH7&lt;&gt;""),AND(EE7&gt;=EL$35,EF7&gt;=EL$39,EE7&lt;&gt;""),AND(EJ7&gt;=EL$35,EK7&gt;=EL$39,EJ7&lt;&gt;""),AND(FG7&gt;=FN$35,FH7&gt;=FN$39,FG7&lt;&gt;""),AND(FL7&gt;=FN$35,FM7&gt;=FN$39,FL7&lt;&gt;""),AND(GI7&gt;=GP$35,GJ7&gt;=GP$39,GI7&lt;&gt;""),AND(GN7&gt;=GP$35,GO7&gt;=GP$39,GN7&lt;&gt;""),AND(HK7&gt;=HR$35,HL7&gt;=HR$39,HK7&lt;&gt;""),AND(HP7&gt;=HR$35,HQ7&gt;=HR$39,HP7&lt;&gt;""),AND(IM7&gt;=IT$35,IN7&gt;=IT$39,IM7&lt;&gt;""),AND(IR7&gt;=IT$35,IS7&gt;=IT$39,IR7&lt;&gt;""),AND(JO7&gt;=JV$35,JP7&gt;=JV$39,JO7&lt;&gt;""),AND(JT7&gt;=JV$35,JU7&gt;=JV$39,JT7&lt;&gt;""),AND(KQ7&gt;=KX$35,KR7&gt;=KX$39,KQ7&lt;&gt;""),AND(KV7&gt;=KX$35,KW7&gt;=KX$39,KV7&lt;&gt;""),AND(LS7&gt;=LZ$35,LT7&gt;=LZ$39,LS7&lt;&gt;""),AND(LX7&gt;=LZ$35,LY7&gt;=LZ$39,LX7&lt;&gt;""),AND(MU7&gt;=NB$35,MV7&gt;=NB$39,MU7&lt;&gt;""),AND(MZ7&gt;=NB$35,NA7&gt;=NB$39,MZ7&lt;&gt;""),AND(NW7&gt;=OD$35,NX7&gt;=OD$39,NW7&lt;&gt;""),AND(OB7&gt;=OD$35,OC7&gt;=OD$39,OB7&lt;&gt;""),AND(OY7&gt;=PF$35,OZ7&gt;=PF$39,OY7&lt;&gt;""),AND(PD7&gt;=PF$35,PE7&gt;=PF$39,PD7&lt;&gt;""),AND(QA7&gt;=QH$35,QB7&gt;=QH$39,QA7&lt;&gt;""),AND(QF7&gt;=QH$35,QG7&gt;=QH$39,QF7&lt;&gt;""),AND(RC7&gt;=RJ$35,RD7&gt;=RJ$39,RC7&lt;&gt;""),AND(RH7&gt;=RJ$35,RI7&gt;=RJ$39,RH7&lt;&gt;""),AND(SE7&gt;=SL$35,SF7&gt;=SL$39,SE7&lt;&gt;""),AND(SJ7&gt;=SL$35,SK7&gt;=SL$39,SJ7&lt;&gt;"")),"P","")</f>
        <v>P</v>
      </c>
      <c r="J7" s="8">
        <f>IF(COUNT(AK7,BG7,CC7)&gt;0,LARGE((AK7,BG7,CC7),1),0)</f>
        <v>53.2</v>
      </c>
      <c r="K7" s="8" t="str">
        <f>IF(J7=0,"",IF(J7=CC7,$BK$1,IF(J7=BG7,$AO$1,IF(J7=AK7,$S$1,""))))</f>
        <v>2025 3rd Domestic Trial</v>
      </c>
      <c r="L7" s="8">
        <f>IF(COUNT(AK7,BG7,CC7)&gt;1,LARGE((AK7,BG7,CC7),2),0)</f>
        <v>53.099999999999994</v>
      </c>
      <c r="M7" s="8" t="str">
        <f>IF(K7=0,"",IF(AND(L7=J7,L7=AK7,K7=BG7),$S$1,IF(AND(L7=J7,L7=AK7,L7=CC7),$S$1,IF(AND(L7=J7,L7=CC7,L7=BG7),$AO$1,IF(L7=CC7,$BK$1,IF(L7=BG7,$AO$1,IF(L7=AK7,$S$1,"")))))))</f>
        <v>2025 Nationals</v>
      </c>
      <c r="N7" s="8">
        <f>IF(MAX(AM7,BI7,CE7)&gt;0,MAX(AM7,BI7,CE7),0)</f>
        <v>54.599999999999994</v>
      </c>
      <c r="O7" s="8" t="str">
        <f>IF(N7=0,"",IF(N7=CE7,$BK$1,IF(N7=BI7,$AO$1,IF(N7=AM7,$S$1,""))))</f>
        <v>2025 3rd Domestic Trial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18.600000000000001</v>
      </c>
      <c r="T7" s="19">
        <v>8.4</v>
      </c>
      <c r="U7" s="19">
        <v>0</v>
      </c>
      <c r="V7" s="19">
        <v>0</v>
      </c>
      <c r="W7" s="19">
        <v>18.2</v>
      </c>
      <c r="X7" s="19">
        <v>7.7</v>
      </c>
      <c r="Y7" s="19">
        <v>0.2</v>
      </c>
      <c r="Z7" s="19">
        <v>0</v>
      </c>
      <c r="AA7" s="19">
        <v>18.600000000000001</v>
      </c>
      <c r="AB7" s="19">
        <v>8.4</v>
      </c>
      <c r="AC7" s="19">
        <v>0.6</v>
      </c>
      <c r="AD7" s="19">
        <v>0</v>
      </c>
      <c r="AE7" s="19">
        <v>18.2</v>
      </c>
      <c r="AF7" s="19">
        <v>7.7</v>
      </c>
      <c r="AG7" s="19">
        <v>0.2</v>
      </c>
      <c r="AH7" s="19">
        <v>0</v>
      </c>
      <c r="AI7" s="27"/>
      <c r="AJ7" s="40">
        <f>IF(SUM(T7,X7)&gt;0,SUM(T7,X7),"")</f>
        <v>16.100000000000001</v>
      </c>
      <c r="AK7" s="40">
        <f>IF(SUM(S7:T7,V7:X7,Z7)-U7-Y7&gt;0,SUM(S7:T7,V7:X7,Z7)-U7-Y7,"")</f>
        <v>52.7</v>
      </c>
      <c r="AL7" s="40">
        <f>IF(SUM(AB7,AF7)&gt;0,SUM(AB7,AF7),"")</f>
        <v>16.100000000000001</v>
      </c>
      <c r="AM7" s="40">
        <f>IF(SUM(AA7:AB7,AD7:AF7,AH7)-SUM(AC7,AG7)&gt;0,SUM(AA7:AB7,AD7:AF7,AH7)-SUM(AC7,AG7),"")</f>
        <v>52.100000000000009</v>
      </c>
      <c r="AN7" s="40">
        <f>IF(SUM(AK7,AM7)&gt;0,SUM(AK7,AM7),"")</f>
        <v>104.80000000000001</v>
      </c>
      <c r="AO7" s="18">
        <v>19</v>
      </c>
      <c r="AP7" s="18">
        <v>8.4</v>
      </c>
      <c r="AQ7" s="18">
        <v>0.2</v>
      </c>
      <c r="AR7" s="18">
        <v>0</v>
      </c>
      <c r="AS7" s="18">
        <v>18.2</v>
      </c>
      <c r="AT7" s="18">
        <v>7.7</v>
      </c>
      <c r="AU7" s="18">
        <v>0</v>
      </c>
      <c r="AV7" s="18">
        <v>0</v>
      </c>
      <c r="AW7" s="18">
        <v>18.7</v>
      </c>
      <c r="AX7" s="18">
        <v>8.4</v>
      </c>
      <c r="AY7" s="18">
        <v>0.8</v>
      </c>
      <c r="AZ7" s="18">
        <v>0</v>
      </c>
      <c r="BA7" s="18">
        <v>18.5</v>
      </c>
      <c r="BB7" s="18">
        <v>7.7</v>
      </c>
      <c r="BC7" s="18">
        <v>0.2</v>
      </c>
      <c r="BD7" s="18">
        <v>0</v>
      </c>
      <c r="BE7" s="28"/>
      <c r="BF7" s="11">
        <f>IF(SUM(AP7,AT7)&gt;0,SUM(AP7,AT7),"")</f>
        <v>16.100000000000001</v>
      </c>
      <c r="BG7" s="11">
        <f>IF(SUM(AO7:AP7,AR7:AT7,AV7)-AQ7-AU7&gt;0,SUM(AO7:AP7,AR7:AT7,AV7)-AQ7-AU7,"")</f>
        <v>53.099999999999994</v>
      </c>
      <c r="BH7" s="11">
        <f>IF(SUM(AX7,BB7)&gt;0,SUM(AX7,BB7),"")</f>
        <v>16.100000000000001</v>
      </c>
      <c r="BI7" s="11">
        <f>IF(SUM(AW7:AX7,AZ7:BB7,BD7)-SUM(AY7,BC7)&gt;0,SUM(AW7:AX7,AZ7:BB7,BD7)-SUM(AY7,BC7),"")</f>
        <v>52.300000000000004</v>
      </c>
      <c r="BJ7" s="11">
        <f>IF(SUM(BG7,BI7)&gt;0,SUM(BG7,BI7),"")</f>
        <v>105.4</v>
      </c>
      <c r="BK7" s="19">
        <v>19.100000000000001</v>
      </c>
      <c r="BL7" s="19">
        <v>8</v>
      </c>
      <c r="BM7" s="19">
        <v>0</v>
      </c>
      <c r="BN7" s="19">
        <v>0.3</v>
      </c>
      <c r="BO7" s="19">
        <v>18.8</v>
      </c>
      <c r="BP7" s="19">
        <v>7.6</v>
      </c>
      <c r="BQ7" s="19">
        <v>0.6</v>
      </c>
      <c r="BR7" s="19">
        <v>0</v>
      </c>
      <c r="BS7" s="19">
        <v>18.899999999999999</v>
      </c>
      <c r="BT7" s="19">
        <v>8</v>
      </c>
      <c r="BU7" s="19">
        <v>0.2</v>
      </c>
      <c r="BV7" s="19">
        <v>0.3</v>
      </c>
      <c r="BW7" s="19">
        <v>19.2</v>
      </c>
      <c r="BX7" s="19">
        <v>8.4</v>
      </c>
      <c r="BY7" s="19">
        <v>0</v>
      </c>
      <c r="BZ7" s="19">
        <v>0</v>
      </c>
      <c r="CA7" s="27"/>
      <c r="CB7" s="40">
        <f>IF(SUM(BL7,BP7)&gt;0,SUM(BL7,BP7),"")</f>
        <v>15.6</v>
      </c>
      <c r="CC7" s="40">
        <f>IF(SUM(BK7:BL7,BN7:BP7,BR7)-BM7-BQ7&gt;0,SUM(BK7:BL7,BN7:BP7,BR7)-BM7-BQ7,"")</f>
        <v>53.2</v>
      </c>
      <c r="CD7" s="40">
        <f>IF(SUM(BT7,BX7)&gt;0,SUM(BT7,BX7),"")</f>
        <v>16.399999999999999</v>
      </c>
      <c r="CE7" s="40">
        <f>IF(SUM(BS7:BT7,BV7:BX7,BZ7)-SUM(BU7,BY7)&gt;0,SUM(BS7:BT7,BV7:BX7,BZ7)-SUM(BU7,BY7),"")</f>
        <v>54.599999999999994</v>
      </c>
      <c r="CF7" s="40">
        <f>IF(SUM(CC7,CE7)&gt;0,SUM(CC7,CE7),"")</f>
        <v>107.8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>
        <v>18.399999999999999</v>
      </c>
      <c r="DL7" s="18">
        <v>5.2</v>
      </c>
      <c r="DM7" s="18">
        <v>0.6</v>
      </c>
      <c r="DN7" s="18">
        <v>0</v>
      </c>
      <c r="DO7" s="18">
        <v>19</v>
      </c>
      <c r="DP7" s="18">
        <v>8.4</v>
      </c>
      <c r="DQ7" s="18">
        <v>0</v>
      </c>
      <c r="DR7" s="18">
        <v>0</v>
      </c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>
        <f>IF(SUM(DL7,DP7)&gt;0,SUM(DL7,DP7),"")</f>
        <v>13.600000000000001</v>
      </c>
      <c r="EF7" s="11">
        <f>IF(SUM(DK7:DL7,DN7:DP7,DR7)-DM7-DQ7&gt;0,SUM(DK7:DL7,DN7:DP7,DR7)-DM7-DQ7,"")</f>
        <v>50.399999999999991</v>
      </c>
      <c r="EG7" s="11" t="str">
        <f>IF(SUM(DS7:DT7,DV7)-DU7&gt;0,SUM(DS7:DT7,DV7)-DU7,"")</f>
        <v/>
      </c>
      <c r="EH7" s="11">
        <f>IF(SUM(DL7,DP7,DT7)&gt;0,SUM(DL7,DP7,DT7),"")</f>
        <v>13.600000000000001</v>
      </c>
      <c r="EI7" s="11">
        <f>IF(SUM(EF7,EG7)&gt;0,SUM(EF7,EG7),"")</f>
        <v>50.399999999999991</v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>
        <f>IF(SUM(EF7,EG7,EK7)&gt;0,SUM(EF7,EG7,EK7),"")</f>
        <v>50.399999999999991</v>
      </c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 t="str">
        <f>IF(SUM(EN7,ER7)&gt;0,SUM(EN7,ER7),"")</f>
        <v/>
      </c>
      <c r="FH7" s="40" t="str">
        <f>IF(SUM(EM7:EN7,EP7:ER7,ET7)-EO7-ES7&gt;0,SUM(EM7:EN7,EP7:ER7,ET7)-EO7-ES7,"")</f>
        <v/>
      </c>
      <c r="FI7" s="40" t="str">
        <f>IF(SUM(EU7:EV7,EX7)-EW7&gt;0,SUM(EU7:EV7,EX7)-EW7,"")</f>
        <v/>
      </c>
      <c r="FJ7" s="40" t="str">
        <f>IF(SUM(EN7,ER7,EV7)&gt;0,SUM(EN7,ER7,EV7),"")</f>
        <v/>
      </c>
      <c r="FK7" s="40" t="str">
        <f>IF(SUM(FH7,FI7)&gt;0,SUM(FH7,FI7),"")</f>
        <v/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 t="str">
        <f>IF(SUM(FH7,FI7,FM7)&gt;0,SUM(FH7,FI7,FM7),"")</f>
        <v/>
      </c>
      <c r="FO7" s="18">
        <v>15.5</v>
      </c>
      <c r="FP7" s="18">
        <v>4</v>
      </c>
      <c r="FQ7" s="18">
        <v>0</v>
      </c>
      <c r="FR7" s="18">
        <v>0</v>
      </c>
      <c r="FS7" s="18">
        <v>18</v>
      </c>
      <c r="FT7" s="18">
        <v>9.5</v>
      </c>
      <c r="FU7" s="18">
        <v>0.8</v>
      </c>
      <c r="FV7" s="18">
        <v>0</v>
      </c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>
        <f>IF(SUM(FP7,FT7)&gt;0,SUM(FP7,FT7),"")</f>
        <v>13.5</v>
      </c>
      <c r="GJ7" s="11">
        <f>IF(SUM(FO7:FP7,FR7:FT7,FV7)-FQ7-FU7&gt;0,SUM(FO7:FP7,FR7:FT7,FV7)-FQ7-FU7,"")</f>
        <v>46.2</v>
      </c>
      <c r="GK7" s="11" t="str">
        <f>IF(SUM(FW7:FX7,FZ7)-FY7&gt;0,SUM(FW7:FX7,FZ7)-FY7,"")</f>
        <v/>
      </c>
      <c r="GL7" s="11">
        <f>IF(SUM(FP7,FT7,FX7)&gt;0,SUM(FP7,FT7,FX7),"")</f>
        <v>13.5</v>
      </c>
      <c r="GM7" s="11">
        <f>IF(SUM(GJ7,GK7)&gt;0,SUM(GJ7,GK7),"")</f>
        <v>46.2</v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>
        <f>IF(SUM(GJ7,GK7,GO7)&gt;0,SUM(GJ7,GK7,GO7),"")</f>
        <v>46.2</v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19.05</v>
      </c>
      <c r="SN7" s="26">
        <f>IF($CA7="P",BL7,(BL7+AP7)/2)</f>
        <v>8.1999999999999993</v>
      </c>
      <c r="SO7" s="26">
        <f>IF($CA7="P",BM7,(BM7+AQ7)/2)</f>
        <v>0.1</v>
      </c>
      <c r="SP7" s="26">
        <f>IF($CA7="P",BN7,(BN7+AR7)/2)</f>
        <v>0.15</v>
      </c>
      <c r="SQ7" s="26">
        <f>IF($CA7="P",BO7,(BO7+AS7)/2)</f>
        <v>18.5</v>
      </c>
      <c r="SR7" s="26">
        <f>IF($CA7="P",BP7,(BP7+AT7)/2)</f>
        <v>7.65</v>
      </c>
      <c r="SS7" s="26">
        <f>IF($CA7="P",BQ7,(BQ7+AU7)/2)</f>
        <v>0.3</v>
      </c>
      <c r="ST7" s="26">
        <f>IF($CA7="P",BR7,(BR7+AV7)/2)</f>
        <v>0</v>
      </c>
      <c r="SU7" s="26">
        <f>IF($CA7="P",BS7,(BS7+AW7)/2)</f>
        <v>18.799999999999997</v>
      </c>
      <c r="SV7" s="26">
        <f>IF($CA7="P",BT7,(BT7+AX7)/2)</f>
        <v>8.1999999999999993</v>
      </c>
      <c r="SW7" s="26">
        <f>IF($CA7="P",BU7,(BU7+AY7)/2)</f>
        <v>0.5</v>
      </c>
      <c r="SX7" s="26">
        <f>IF($CA7="P",BV7,(BV7+AZ7)/2)</f>
        <v>0.15</v>
      </c>
      <c r="SY7" s="26">
        <f>IF($CA7="P",BW7,(BW7+BA7)/2)</f>
        <v>18.850000000000001</v>
      </c>
      <c r="SZ7" s="26">
        <f>IF($CA7="P",BX7,(BX7+BB7)/2)</f>
        <v>8.0500000000000007</v>
      </c>
      <c r="TA7" s="26">
        <f>IF($CA7="P",BY7,(BY7+BC7)/2)</f>
        <v>0.1</v>
      </c>
      <c r="TB7" s="26">
        <f>IF($CA7="P",BZ7,(BZ7+BD7)/2)</f>
        <v>0</v>
      </c>
      <c r="TC7" s="28" t="s">
        <v>53</v>
      </c>
      <c r="TD7" s="11">
        <f>IF(SUM(SN7,SR7)&gt;0,SUM(SN7,SR7),"")</f>
        <v>15.85</v>
      </c>
      <c r="TE7" s="11">
        <f>IF(SUM(SM7:SN7,SP7:SR7,ST7)-SO7-SS7&gt;0,SUM(SM7:SN7,SP7:SR7,ST7)-SO7-SS7,"")</f>
        <v>53.15</v>
      </c>
      <c r="TF7" s="11">
        <f>IF(SUM(SV7,SZ7)&gt;0,SUM(SV7,SZ7),"")</f>
        <v>16.25</v>
      </c>
      <c r="TG7" s="11">
        <f>IF(SUM(SU7:SV7,SX7:SZ7,TB7)-SUM(SW7,TA7)&gt;0,SUM(SU7:SV7,SX7:SZ7,TB7)-SUM(SW7,TA7),"")</f>
        <v>53.449999999999996</v>
      </c>
      <c r="TH7" s="11">
        <f>IF(SUM(TE7,TG7)&gt;0,SUM(TE7,TG7),"")</f>
        <v>106.6</v>
      </c>
    </row>
    <row r="8" spans="1:528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141</v>
      </c>
      <c r="C8" s="4" t="s">
        <v>6</v>
      </c>
      <c r="D8" s="4">
        <v>2005</v>
      </c>
      <c r="E8" s="9">
        <f>SUM(J8:P8)+SUM(J8:M8)*0.0000001+SUM(J8)*0.0000000000001</f>
        <v>160.50001030000527</v>
      </c>
      <c r="F8" s="3" t="str">
        <f>IF(OR(AND(AJ8&gt;=AN$34,AK8&gt;=AN$38,AJ8&lt;&gt;"",AI8=""),AND(AL8&gt;=AN$34,AM8&gt;=AN$38,AL8&lt;&gt;"",AI8=""),AND(BF8&gt;=BJ$34,BG8&gt;=BJ$38,BF8&lt;&gt;"",BE8=""),AND(BH8&gt;=BJ$34,BI8&gt;=BJ$38,BH8&lt;&gt;"",BE8=""),AND(CB8&gt;=CF$34,CC8&gt;=CF$38,CB8&lt;&gt;"",CA8=""),AND(CD8&gt;=CF$34,CE8&gt;=CF$38,CD8&lt;&gt;""),AND(DC8&gt;=DJ$34,DD8&gt;=DJ$38,DC8&lt;&gt;""),AND(DH8&gt;=DJ$34,DI8&gt;=DJ$38,DH8&lt;&gt;""),AND(EE8&gt;=EL$34,EF8&gt;=EL$38,EE8&lt;&gt;""),AND(EJ8&gt;=EL$34,EK8&gt;=EL$38,EJ8&lt;&gt;""),AND(FG8&gt;=FN$34,FH8&gt;=FN$38,FG8&lt;&gt;""),AND(FL8&gt;=FN$34,FM8&gt;=FN$38,FL8&lt;&gt;""),AND(GI8&gt;=GP$34,GJ8&gt;=GP$38,GI8&lt;&gt;""),AND(GN8&gt;=GP$34,GO8&gt;=GP$38,GN8&lt;&gt;""),AND(HK8&gt;=HR$34,HL8&gt;=HR$38,HK8&lt;&gt;""),AND(HP8&gt;=HR$34,HQ8&gt;=HR$38,HP8&lt;&gt;""),AND(IM8&gt;=IT$34,IN8&gt;=IT$38,IM8&lt;&gt;""),AND(IR8&gt;=IT$34,IS8&gt;=IT$38,IR8&lt;&gt;""),AND(JO8&gt;=JV$34,JP8&gt;=JV$38,JO8&lt;&gt;""),AND(JT8&gt;=JV$34,JU8&gt;=JV$38,JT8&lt;&gt;""),AND(KQ8&gt;=KX$34,KR8&gt;=KX$38,KQ8&lt;&gt;""),AND(KV8&gt;=KX$34,KW8&gt;=KX$38,KV8&lt;&gt;""),AND(LS8&gt;=LZ$34,LT8&gt;=LZ$38,LS8&lt;&gt;""),AND(LX8&gt;=LZ$34,LY8&gt;=LZ$38,LX8&lt;&gt;""),AND(MU8&gt;=NB$34,MV8&gt;=NB$38,MU8&lt;&gt;""),AND(MZ8&gt;=NB$34,NA8&gt;=NB$38,MZ8&lt;&gt;""),AND(NW8&gt;=OD$34,NX8&gt;=OD$38,NW8&lt;&gt;""),AND(OB8&gt;=OD$34,OC8&gt;=OD$38,OB8&lt;&gt;""),AND(OY8&gt;=PF$34,OZ8&gt;=PF$38,OY8&lt;&gt;""),AND(PD8&gt;=PF$34,PE8&gt;=PF$38,PD8&lt;&gt;""),AND(QA8&gt;=QH$34,QB8&gt;=QH$38,QA8&lt;&gt;""),AND(QF8&gt;=QH$34,QG8&gt;=QH$38,QF8&lt;&gt;""),AND(RC8&gt;=RJ$34,RD8&gt;=RJ$38,RC8&lt;&gt;""),AND(RH8&gt;=RJ$34,RI8&gt;=RJ$38,RH8&lt;&gt;""),AND(SE8&gt;=SL$34,SF8&gt;=SL$38,SE8&lt;&gt;""),AND(SJ8&gt;=SL$34,SK8&gt;=SL$38,SJ8&lt;&gt;"")),"P","")</f>
        <v>P</v>
      </c>
      <c r="G8" s="3" t="str">
        <f>IF(OR(AND(AK8&gt;=AN$38,AK8&lt;&gt;"",AI8=""),AND(AM8&gt;=AN$38,AM8&lt;&gt;"",AI8=""),AND(BG8&gt;=BJ$38,BG8&lt;&gt;"",BE8=""),AND(BI8&gt;=BJ$38,BI8&lt;&gt;"",BE8=""),AND(CC8&gt;=CF$38,CC8&lt;&gt;"",CA8=""),AND(CE8&gt;=CF$38,CE8&lt;&gt;"",CA8=""),AND(DD8&gt;=DJ$38,DD8&lt;&gt;""),AND(DI8&gt;=DJ$38,DI8&lt;&gt;""),AND(EF8&gt;=EL$38,EF8&lt;&gt;""),AND(EK8&gt;=EL$38,EK8&lt;&gt;""),AND(FH8&gt;=FN$38,FH8&lt;&gt;""),AND(FM8&gt;=FN$38,FM8&lt;&gt;""),AND(GJ8&gt;=GP$38,GJ8&lt;&gt;""),AND(GO8&gt;=GP$38,GO8&lt;&gt;""),AND(HL8&gt;=HR$38,HL8&lt;&gt;""),AND(HQ8&gt;=HR$38,HQ8&lt;&gt;""),AND(IN8&gt;=IT$38,IN8&lt;&gt;""),AND(IS8&gt;=IT$38,IS8&lt;&gt;""),AND(JP8&gt;=JV$38,JP8&lt;&gt;""),AND(JU8&gt;=JV$38,JU8&lt;&gt;""),AND(KR8&gt;=KX$38,KR8&lt;&gt;""),AND(KW8&gt;=KX$38,KW8&lt;&gt;""),AND(LT8&gt;=LZ$38,LT8&lt;&gt;""),AND(LY8&gt;=LZ$38,LY8&lt;&gt;""),AND(MV8&gt;=NB$38,MV8&lt;&gt;""),AND(NA8&gt;=NB$38,NA8&lt;&gt;""),AND(NX8&gt;=OD$38,NX8&lt;&gt;""),AND(OC8&gt;=OD$38,OC8&lt;&gt;""),AND(OZ8&gt;=PF$38,OZ8&lt;&gt;""),AND(PE8&gt;=PF$38,PE8&lt;&gt;""),AND(QB8&gt;=QH$38,QB8&lt;&gt;""),AND(QG8&gt;=QH$38,QG8&lt;&gt;""),AND(RD8&gt;=RJ$38,RD8&lt;&gt;""),AND(RI8&gt;=RJ$38,RI8&lt;&gt;""),AND(SF8&gt;=SL$38,SF8&lt;&gt;""),AND(SK8&gt;=SL$38,SK8&lt;&gt;"")),"P","")</f>
        <v>P</v>
      </c>
      <c r="H8" s="36" t="str">
        <f>IF(AND(G8="P",F8=""),"No DD",IF(OR(AND(AJ8&gt;=AN$37,AK8&gt;=AN$41,AJ8&lt;&gt;"",AI8=""),AND(AL8&gt;=AN$37,AM8&gt;=AN$41,AL8&lt;&gt;"",AI8=""),AND(BF8&gt;=BJ$37,BG8&gt;=BJ$41,BF8&lt;&gt;"",BE8=""),AND(BH8&gt;=BJ$37,BI8&gt;=BJ$41,BH8&lt;&gt;"",BE8=""),AND(CB8&gt;=CF$37,CC8&gt;=CF$41,CB8&lt;&gt;"",CA8=""),AND(CD8&gt;=CF$37,CE8&gt;=CF$41,CD8&lt;&gt;""),AND(DC8&gt;=DJ$37,DD8&gt;=DJ$41,DC8&lt;&gt;""),AND(DH8&gt;=DJ$37,DI8&gt;=DJ$41,DH8&lt;&gt;""),AND(EE8&gt;=EL$37,EF8&gt;=EL$41,EE8&lt;&gt;""),AND(EJ8&gt;=EL$37,EK8&gt;=EL$41,EJ8&lt;&gt;""),AND(FG8&gt;=FN$37,FH8&gt;=FN$41,FG8&lt;&gt;""),AND(FL8&gt;=FN$37,FM8&gt;=FN$41,FL8&lt;&gt;""),AND(GI8&gt;=GP$37,GJ8&gt;=GP$41,GI8&lt;&gt;""),AND(GN8&gt;=GP$37,GO8&gt;=GP$41,GN8&lt;&gt;""),AND(HK8&gt;=HR$37,HL8&gt;=HR$41,HK8&lt;&gt;""),AND(HP8&gt;=HR$37,HQ8&gt;=HR$41,HP8&lt;&gt;""),AND(IM8&gt;=IT$37,IN8&gt;=IT$41,IM8&lt;&gt;""),AND(IR8&gt;=IT$37,IS8&gt;=IT$41,IR8&lt;&gt;""),AND(JO8&gt;=JV$37,JP8&gt;=JV$41,JO8&lt;&gt;""),AND(JT8&gt;=JV$37,JU8&gt;=JV$41,JT8&lt;&gt;""),AND(KQ8&gt;=KX$37,KR8&gt;=KX$41,KQ8&lt;&gt;""),AND(KV8&gt;=KX$37,KW8&gt;=KX$41,KV8&lt;&gt;""),AND(LS8&gt;=LZ$37,LT8&gt;=LZ$41,LS8&lt;&gt;""),AND(LX8&gt;=LZ$37,LY8&gt;=LZ$41,LX8&lt;&gt;""),AND(MU8&gt;=NB$37,MV8&gt;=NB$41,MU8&lt;&gt;""),AND(MZ8&gt;=NB$37,NA8&gt;=NB$41,MZ8&lt;&gt;""),AND(NW8&gt;=OD$37,NX8&gt;=OD$41,NW8&lt;&gt;""),AND(OB8&gt;=OD$37,OC8&gt;=OD$41,OB8&lt;&gt;""),AND(OY8&gt;=PF$37,OZ8&gt;=PF$41,OY8&lt;&gt;""),AND(PD8&gt;=PF$37,PE8&gt;=PF$41,PD8&lt;&gt;""),AND(QA8&gt;=QH$37,QB8&gt;=QH$41,QA8&lt;&gt;""),AND(QF8&gt;=QH$37,QG8&gt;=QH$41,QF8&lt;&gt;""),AND(RC8&gt;=RJ$37,RD8&gt;=RJ$41,RC8&lt;&gt;""),AND(RH8&gt;=RJ$37,RI8&gt;=RJ$41,RH8&lt;&gt;""),AND(SE8&gt;=SL$37,SF8&gt;=SL$41,SE8&lt;&gt;""),AND(SJ8&gt;=SL$37,SK8&gt;=SL$41,SJ8&lt;&gt;"")),"Merit",IF(OR(AND(AJ8&gt;=AN$36,AK8&gt;=AN$40,AJ8&lt;&gt;"",AI8=""),AND(AL8&gt;=AN$36,AM8&gt;=AN$40,AL8&lt;&gt;"",AI8=""),AND(BF8&gt;=BJ$36,BG8&gt;=BJ$40,BF8&lt;&gt;"",BE8=""),AND(BH8&gt;=BJ$36,BI8&gt;=BJ$40,BH8&lt;&gt;"",BE8=""),AND(CB8&gt;=CF$36,CC8&gt;=CF$40,CB8&lt;&gt;"",CA8=""),AND(CD8&gt;=CF$36,CE8&gt;=CF$40,CD8&lt;&gt;""),AND(DC8&gt;=DJ$36,DD8&gt;=DJ$40,DC8&lt;&gt;""),AND(DH8&gt;=DJ$36,DI8&gt;=DJ$40,DH8&lt;&gt;""),AND(EE8&gt;=EL$36,EF8&gt;=EL$40,EE8&lt;&gt;""),AND(EJ8&gt;=EL$36,EK8&gt;=EL$40,EJ8&lt;&gt;""),AND(FG8&gt;=FN$36,FH8&gt;=FN$40,FG8&lt;&gt;""),AND(FL8&gt;=FN$36,FM8&gt;=FN$40,FL8&lt;&gt;""),AND(GI8&gt;=GP$36,GJ8&gt;=GP$40,GI8&lt;&gt;""),AND(GN8&gt;=GP$36,GO8&gt;=GP$40,GN8&lt;&gt;""),AND(HK8&gt;=HR$36,HL8&gt;=HR$40,HK8&lt;&gt;""),AND(HP8&gt;=HR$36,HQ8&gt;=HR$40,HP8&lt;&gt;""),AND(IM8&gt;=IT$36,IN8&gt;=IT$40,IM8&lt;&gt;""),AND(IR8&gt;=IT$36,IS8&gt;=IT$40,IR8&lt;&gt;""),AND(JO8&gt;=JV$36,JP8&gt;=JV$40,JO8&lt;&gt;""),AND(JT8&gt;=JV$36,JU8&gt;=JV$40,JT8&lt;&gt;""),AND(KQ8&gt;=KX$36,KR8&gt;=KX$40,KQ8&lt;&gt;""),AND(KV8&gt;=KX$36,KW8&gt;=KX$40,KV8&lt;&gt;""),AND(LS8&gt;=LZ$36,LT8&gt;=LZ$40,LS8&lt;&gt;""),AND(LX8&gt;=LZ$36,LY8&gt;=LZ$40,LX8&lt;&gt;""),AND(MU8&gt;=NB$36,MV8&gt;=NB$40,MU8&lt;&gt;""),AND(MZ8&gt;=NB$36,NA8&gt;=NB$40,MZ8&lt;&gt;""),AND(NW8&gt;=OD$36,NX8&gt;=OD$40,NW8&lt;&gt;""),AND(OB8&gt;=OD$36,OC8&gt;=OD$40,OB8&lt;&gt;""),AND(OY8&gt;=PF$36,OZ8&gt;=PF$40,OY8&lt;&gt;""),AND(PD8&gt;=PF$36,PE8&gt;=PF$40,PD8&lt;&gt;""),AND(QA8&gt;=QH$36,QB8&gt;=QH$40,QA8&lt;&gt;""),AND(QF8&gt;=QH$36,QG8&gt;=QH$40,QF8&lt;&gt;""),AND(RC8&gt;=RJ$36,RD8&gt;=RJ$40,RC8&lt;&gt;""),AND(RH8&gt;=RJ$36,RI8&gt;=RJ$40,RH8&lt;&gt;""),AND(SE8&gt;=SL$36,SF8&gt;=SL$40,SE8&lt;&gt;""),AND(SJ8&gt;=SL$36,SK8&gt;=SL$40,SJ8&lt;&gt;"")),"Excellence",IF(I8="P","Worlds Team",IF(F8="P","National Team","")))))</f>
        <v>Worlds Team</v>
      </c>
      <c r="I8" s="3" t="str">
        <f>IF(OR(AND(AJ8&gt;=AN$35,AK8&gt;=AN$39,AJ8&lt;&gt;"",AI8=""),AND(AL8&gt;=AN$35,AM8&gt;=AN$39,AL8&lt;&gt;"",AI8=""),AND(BF8&gt;=BJ$35,BG8&gt;=BJ$39,BF8&lt;&gt;"",BE8=""),AND(BH8&gt;=BJ$35,BI8&gt;=BJ$39,BH8&lt;&gt;"",BE8=""),AND(CB8&gt;=CF$35,CC8&gt;=CF$39,CB8&lt;&gt;"",CA8=""),AND(CD8&gt;=CF$35,CE8&gt;=CF$39,CD8&lt;&gt;""),AND(DC8&gt;=DJ$35,DD8&gt;=DJ$39,DC8&lt;&gt;""),AND(DH8&gt;=DJ$35,DI8&gt;=DJ$39,DH8&lt;&gt;""),AND(EE8&gt;=EL$35,EF8&gt;=EL$39,EE8&lt;&gt;""),AND(EJ8&gt;=EL$35,EK8&gt;=EL$39,EJ8&lt;&gt;""),AND(FG8&gt;=FN$35,FH8&gt;=FN$39,FG8&lt;&gt;""),AND(FL8&gt;=FN$35,FM8&gt;=FN$39,FL8&lt;&gt;""),AND(GI8&gt;=GP$35,GJ8&gt;=GP$39,GI8&lt;&gt;""),AND(GN8&gt;=GP$35,GO8&gt;=GP$39,GN8&lt;&gt;""),AND(HK8&gt;=HR$35,HL8&gt;=HR$39,HK8&lt;&gt;""),AND(HP8&gt;=HR$35,HQ8&gt;=HR$39,HP8&lt;&gt;""),AND(IM8&gt;=IT$35,IN8&gt;=IT$39,IM8&lt;&gt;""),AND(IR8&gt;=IT$35,IS8&gt;=IT$39,IR8&lt;&gt;""),AND(JO8&gt;=JV$35,JP8&gt;=JV$39,JO8&lt;&gt;""),AND(JT8&gt;=JV$35,JU8&gt;=JV$39,JT8&lt;&gt;""),AND(KQ8&gt;=KX$35,KR8&gt;=KX$39,KQ8&lt;&gt;""),AND(KV8&gt;=KX$35,KW8&gt;=KX$39,KV8&lt;&gt;""),AND(LS8&gt;=LZ$35,LT8&gt;=LZ$39,LS8&lt;&gt;""),AND(LX8&gt;=LZ$35,LY8&gt;=LZ$39,LX8&lt;&gt;""),AND(MU8&gt;=NB$35,MV8&gt;=NB$39,MU8&lt;&gt;""),AND(MZ8&gt;=NB$35,NA8&gt;=NB$39,MZ8&lt;&gt;""),AND(NW8&gt;=OD$35,NX8&gt;=OD$39,NW8&lt;&gt;""),AND(OB8&gt;=OD$35,OC8&gt;=OD$39,OB8&lt;&gt;""),AND(OY8&gt;=PF$35,OZ8&gt;=PF$39,OY8&lt;&gt;""),AND(PD8&gt;=PF$35,PE8&gt;=PF$39,PD8&lt;&gt;""),AND(QA8&gt;=QH$35,QB8&gt;=QH$39,QA8&lt;&gt;""),AND(QF8&gt;=QH$35,QG8&gt;=QH$39,QF8&lt;&gt;""),AND(RC8&gt;=RJ$35,RD8&gt;=RJ$39,RC8&lt;&gt;""),AND(RH8&gt;=RJ$35,RI8&gt;=RJ$39,RH8&lt;&gt;""),AND(SE8&gt;=SL$35,SF8&gt;=SL$39,SE8&lt;&gt;""),AND(SJ8&gt;=SL$35,SK8&gt;=SL$39,SJ8&lt;&gt;"")),"P","")</f>
        <v>P</v>
      </c>
      <c r="J8" s="8">
        <f>IF(COUNT(AK8,BG8,CC8)&gt;0,LARGE((AK8,BG8,CC8),1),0)</f>
        <v>52.600000000000009</v>
      </c>
      <c r="K8" s="8" t="str">
        <f>IF(J8=0,"",IF(J8=CC8,$BK$1,IF(J8=BG8,$AO$1,IF(J8=AK8,$S$1,""))))</f>
        <v>2025 Elite Canada</v>
      </c>
      <c r="L8" s="8">
        <f>IF(COUNT(AK8,BG8,CC8)&gt;1,LARGE((AK8,BG8,CC8),2),0)</f>
        <v>50.400000000000006</v>
      </c>
      <c r="M8" s="8" t="str">
        <f>IF(K8=0,"",IF(AND(L8=J8,L8=AK8,K8=BG8),$S$1,IF(AND(L8=J8,L8=AK8,L8=CC8),$S$1,IF(AND(L8=J8,L8=CC8,L8=BG8),$AO$1,IF(L8=CC8,$BK$1,IF(L8=BG8,$AO$1,IF(L8=AK8,$S$1,"")))))))</f>
        <v>2025 Nationals</v>
      </c>
      <c r="N8" s="8">
        <f>IF(MAX(AM8,BI8,CE8)&gt;0,MAX(AM8,BI8,CE8),0)</f>
        <v>54</v>
      </c>
      <c r="O8" s="8" t="str">
        <f>IF(N8=0,"",IF(N8=CE8,$BK$1,IF(N8=BI8,$AO$1,IF(N8=AM8,$S$1,""))))</f>
        <v>2025 Elite Canada</v>
      </c>
      <c r="P8" s="8">
        <f>IF(MAX(CG8:CH8)&gt;0,MAX(CG8:CH8),"")</f>
        <v>3.4999999999999858</v>
      </c>
      <c r="Q8" s="11" t="str">
        <f>IF(P8="","",IF(P8=CG8,"("&amp;CG$2&amp;")",IF(P8=CH8,"("&amp;CH$2&amp;")")))</f>
        <v>(Q1)</v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>2025 World Cup POR (July 6)</v>
      </c>
      <c r="S8" s="19">
        <v>18.2</v>
      </c>
      <c r="T8" s="19">
        <v>8.4</v>
      </c>
      <c r="U8" s="19">
        <v>0.8</v>
      </c>
      <c r="V8" s="19">
        <v>0.3</v>
      </c>
      <c r="W8" s="19">
        <v>18.5</v>
      </c>
      <c r="X8" s="19">
        <v>8</v>
      </c>
      <c r="Y8" s="19">
        <v>0</v>
      </c>
      <c r="Z8" s="19">
        <v>0</v>
      </c>
      <c r="AA8" s="19">
        <v>18.100000000000001</v>
      </c>
      <c r="AB8" s="19">
        <v>8.5</v>
      </c>
      <c r="AC8" s="19">
        <v>0.2</v>
      </c>
      <c r="AD8" s="19">
        <v>0.3</v>
      </c>
      <c r="AE8" s="19">
        <v>18.8</v>
      </c>
      <c r="AF8" s="19">
        <v>8.8000000000000007</v>
      </c>
      <c r="AG8" s="19">
        <v>0.6</v>
      </c>
      <c r="AH8" s="19">
        <v>0.3</v>
      </c>
      <c r="AI8" s="27"/>
      <c r="AJ8" s="40">
        <f>IF(SUM(T8,X8)&gt;0,SUM(T8,X8),"")</f>
        <v>16.399999999999999</v>
      </c>
      <c r="AK8" s="40">
        <f>IF(SUM(S8:T8,V8:X8,Z8)-U8-Y8&gt;0,SUM(S8:T8,V8:X8,Z8)-U8-Y8,"")</f>
        <v>52.600000000000009</v>
      </c>
      <c r="AL8" s="40">
        <f>IF(SUM(AB8,AF8)&gt;0,SUM(AB8,AF8),"")</f>
        <v>17.3</v>
      </c>
      <c r="AM8" s="40">
        <f>IF(SUM(AA8:AB8,AD8:AF8,AH8)-SUM(AC8,AG8)&gt;0,SUM(AA8:AB8,AD8:AF8,AH8)-SUM(AC8,AG8),"")</f>
        <v>54</v>
      </c>
      <c r="AN8" s="40">
        <f>IF(SUM(AK8,AM8)&gt;0,SUM(AK8,AM8),"")</f>
        <v>106.60000000000001</v>
      </c>
      <c r="AO8" s="18">
        <v>18.2</v>
      </c>
      <c r="AP8" s="18">
        <v>8.5</v>
      </c>
      <c r="AQ8" s="18">
        <v>0.8</v>
      </c>
      <c r="AR8" s="18">
        <v>0.3</v>
      </c>
      <c r="AS8" s="18">
        <v>18.2</v>
      </c>
      <c r="AT8" s="18">
        <v>6.4</v>
      </c>
      <c r="AU8" s="18">
        <v>0.4</v>
      </c>
      <c r="AV8" s="18">
        <v>0</v>
      </c>
      <c r="AW8" s="18">
        <v>0</v>
      </c>
      <c r="AX8" s="18">
        <v>0</v>
      </c>
      <c r="AY8" s="18">
        <v>0</v>
      </c>
      <c r="AZ8" s="18">
        <v>0</v>
      </c>
      <c r="BA8" s="18">
        <v>18.100000000000001</v>
      </c>
      <c r="BB8" s="18">
        <v>7.6</v>
      </c>
      <c r="BC8" s="18">
        <v>0</v>
      </c>
      <c r="BD8" s="18">
        <v>0</v>
      </c>
      <c r="BE8" s="28"/>
      <c r="BF8" s="11">
        <f>IF(SUM(AP8,AT8)&gt;0,SUM(AP8,AT8),"")</f>
        <v>14.9</v>
      </c>
      <c r="BG8" s="11">
        <f>IF(SUM(AO8:AP8,AR8:AT8,AV8)-AQ8-AU8&gt;0,SUM(AO8:AP8,AR8:AT8,AV8)-AQ8-AU8,"")</f>
        <v>50.400000000000006</v>
      </c>
      <c r="BH8" s="11">
        <f>IF(SUM(AX8,BB8)&gt;0,SUM(AX8,BB8),"")</f>
        <v>7.6</v>
      </c>
      <c r="BI8" s="11">
        <f>IF(SUM(AW8:AX8,AZ8:BB8,BD8)-SUM(AY8,BC8)&gt;0,SUM(AW8:AX8,AZ8:BB8,BD8)-SUM(AY8,BC8),"")</f>
        <v>25.700000000000003</v>
      </c>
      <c r="BJ8" s="11">
        <f>IF(SUM(BG8,BI8)&gt;0,SUM(BG8,BI8),"")</f>
        <v>76.100000000000009</v>
      </c>
      <c r="BK8" s="19">
        <v>18.5</v>
      </c>
      <c r="BL8" s="19">
        <v>6.4</v>
      </c>
      <c r="BM8" s="19">
        <v>1.4</v>
      </c>
      <c r="BN8" s="19">
        <v>0</v>
      </c>
      <c r="BO8" s="19">
        <v>15.4</v>
      </c>
      <c r="BP8" s="19">
        <v>3.2</v>
      </c>
      <c r="BQ8" s="19">
        <v>0</v>
      </c>
      <c r="BR8" s="19">
        <v>0</v>
      </c>
      <c r="BS8" s="19"/>
      <c r="BT8" s="19"/>
      <c r="BU8" s="19"/>
      <c r="BV8" s="19"/>
      <c r="BW8" s="19"/>
      <c r="BX8" s="19"/>
      <c r="BY8" s="19"/>
      <c r="BZ8" s="19"/>
      <c r="CA8" s="27"/>
      <c r="CB8" s="40">
        <f>IF(SUM(BL8,BP8)&gt;0,SUM(BL8,BP8),"")</f>
        <v>9.6000000000000014</v>
      </c>
      <c r="CC8" s="40">
        <f>IF(SUM(BK8:BL8,BN8:BP8,BR8)-BM8-BQ8&gt;0,SUM(BK8:BL8,BN8:BP8,BR8)-BM8-BQ8,"")</f>
        <v>42.1</v>
      </c>
      <c r="CD8" s="40" t="str">
        <f>IF(SUM(BT8,BX8)&gt;0,SUM(BT8,BX8),"")</f>
        <v/>
      </c>
      <c r="CE8" s="40" t="str">
        <f>IF(SUM(BS8:BT8,BV8:BX8,BZ8)-SUM(BU8,BY8)&gt;0,SUM(BS8:BT8,BV8:BX8,BZ8)-SUM(BU8,BY8),"")</f>
        <v/>
      </c>
      <c r="CF8" s="40">
        <f>IF(SUM(CC8,CE8)&gt;0,SUM(CC8,CE8),"")</f>
        <v>42.1</v>
      </c>
      <c r="CG8" s="51">
        <f>IF(MAX(DD8,EF8,FH8,GJ8,HL8,IN8,JP8,KR8,LT8,MV8,NX8,OZ8,QB8,RD8,SF8)-IF(L8="",0,L8)&gt;0.001,MAX(DD8,EF8,FH8,GJ8,HL8,IN8,JP8,KR8,LT8,MV8,NX8,OZ8,QB8,RD8,SF8)-IF(L8="",0,L8),"")</f>
        <v>3.4999999999999858</v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>
        <v>18.399999999999999</v>
      </c>
      <c r="DL8" s="18">
        <v>8.8000000000000007</v>
      </c>
      <c r="DM8" s="18">
        <v>0.6</v>
      </c>
      <c r="DN8" s="18">
        <v>0</v>
      </c>
      <c r="DO8" s="18">
        <v>18.899999999999999</v>
      </c>
      <c r="DP8" s="18">
        <v>8.4</v>
      </c>
      <c r="DQ8" s="18">
        <v>0</v>
      </c>
      <c r="DR8" s="18">
        <v>0</v>
      </c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>
        <f>IF(SUM(DL8,DP8)&gt;0,SUM(DL8,DP8),"")</f>
        <v>17.200000000000003</v>
      </c>
      <c r="EF8" s="11">
        <f>IF(SUM(DK8:DL8,DN8:DP8,DR8)-DM8-DQ8&gt;0,SUM(DK8:DL8,DN8:DP8,DR8)-DM8-DQ8,"")</f>
        <v>53.899999999999991</v>
      </c>
      <c r="EG8" s="11" t="str">
        <f>IF(SUM(DS8:DT8,DV8)-DU8&gt;0,SUM(DS8:DT8,DV8)-DU8,"")</f>
        <v/>
      </c>
      <c r="EH8" s="11">
        <f>IF(SUM(DL8,DP8,DT8)&gt;0,SUM(DL8,DP8,DT8),"")</f>
        <v>17.200000000000003</v>
      </c>
      <c r="EI8" s="11">
        <f>IF(SUM(EF8,EG8)&gt;0,SUM(EF8,EG8),"")</f>
        <v>53.899999999999991</v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>
        <f>IF(SUM(EF8,EG8,EK8)&gt;0,SUM(EF8,EG8,EK8),"")</f>
        <v>53.899999999999991</v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18.350000000000001</v>
      </c>
      <c r="SN8" s="26">
        <f>IF($CA8="P",BL8,(BL8+AP8)/2)</f>
        <v>7.45</v>
      </c>
      <c r="SO8" s="26">
        <f>IF($CA8="P",BM8,(BM8+AQ8)/2)</f>
        <v>1.1000000000000001</v>
      </c>
      <c r="SP8" s="26">
        <f>IF($CA8="P",BN8,(BN8+AR8)/2)</f>
        <v>0.15</v>
      </c>
      <c r="SQ8" s="26">
        <f>IF($CA8="P",BO8,(BO8+AS8)/2)</f>
        <v>16.8</v>
      </c>
      <c r="SR8" s="26">
        <f>IF($CA8="P",BP8,(BP8+AT8)/2)</f>
        <v>4.8000000000000007</v>
      </c>
      <c r="SS8" s="26">
        <f>IF($CA8="P",BQ8,(BQ8+AU8)/2)</f>
        <v>0.2</v>
      </c>
      <c r="ST8" s="26">
        <f>IF($CA8="P",BR8,(BR8+AV8)/2)</f>
        <v>0</v>
      </c>
      <c r="SU8" s="26">
        <f>IF($CA8="P",BS8,(BS8+AW8)/2)</f>
        <v>0</v>
      </c>
      <c r="SV8" s="26">
        <f>IF($CA8="P",BT8,(BT8+AX8)/2)</f>
        <v>0</v>
      </c>
      <c r="SW8" s="26">
        <f>IF($CA8="P",BU8,(BU8+AY8)/2)</f>
        <v>0</v>
      </c>
      <c r="SX8" s="26">
        <f>IF($CA8="P",BV8,(BV8+AZ8)/2)</f>
        <v>0</v>
      </c>
      <c r="SY8" s="26">
        <f>IF($CA8="P",BW8,(BW8+BA8)/2)</f>
        <v>9.0500000000000007</v>
      </c>
      <c r="SZ8" s="26">
        <f>IF($CA8="P",BX8,(BX8+BB8)/2)</f>
        <v>3.8</v>
      </c>
      <c r="TA8" s="26">
        <f>IF($CA8="P",BY8,(BY8+BC8)/2)</f>
        <v>0</v>
      </c>
      <c r="TB8" s="26">
        <f>IF($CA8="P",BZ8,(BZ8+BD8)/2)</f>
        <v>0</v>
      </c>
      <c r="TC8" s="28" t="s">
        <v>53</v>
      </c>
      <c r="TD8" s="11">
        <f>IF(SUM(SN8,SR8)&gt;0,SUM(SN8,SR8),"")</f>
        <v>12.25</v>
      </c>
      <c r="TE8" s="11">
        <f>IF(SUM(SM8:SN8,SP8:SR8,ST8)-SO8-SS8&gt;0,SUM(SM8:SN8,SP8:SR8,ST8)-SO8-SS8,"")</f>
        <v>46.249999999999993</v>
      </c>
      <c r="TF8" s="11">
        <f>IF(SUM(SV8,SZ8)&gt;0,SUM(SV8,SZ8),"")</f>
        <v>3.8</v>
      </c>
      <c r="TG8" s="11">
        <f>IF(SUM(SU8:SV8,SX8:SZ8,TB8)-SUM(SW8,TA8)&gt;0,SUM(SU8:SV8,SX8:SZ8,TB8)-SUM(SW8,TA8),"")</f>
        <v>12.850000000000001</v>
      </c>
      <c r="TH8" s="11">
        <f>IF(SUM(TE8,TG8)&gt;0,SUM(TE8,TG8),"")</f>
        <v>59.099999999999994</v>
      </c>
    </row>
    <row r="9" spans="1:528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122</v>
      </c>
      <c r="C9" s="4" t="s">
        <v>5</v>
      </c>
      <c r="D9" s="4">
        <v>2004</v>
      </c>
      <c r="E9" s="9">
        <f>SUM(J9:P9)+SUM(J9:M9)*0.0000001+SUM(J9)*0.0000000000001</f>
        <v>158.4000105300054</v>
      </c>
      <c r="F9" s="3" t="str">
        <f>IF(OR(AND(AJ9&gt;=AN$34,AK9&gt;=AN$38,AJ9&lt;&gt;"",AI9=""),AND(AL9&gt;=AN$34,AM9&gt;=AN$38,AL9&lt;&gt;"",AI9=""),AND(BF9&gt;=BJ$34,BG9&gt;=BJ$38,BF9&lt;&gt;"",BE9=""),AND(BH9&gt;=BJ$34,BI9&gt;=BJ$38,BH9&lt;&gt;"",BE9=""),AND(CB9&gt;=CF$34,CC9&gt;=CF$38,CB9&lt;&gt;"",CA9=""),AND(CD9&gt;=CF$34,CE9&gt;=CF$38,CD9&lt;&gt;""),AND(DC9&gt;=DJ$34,DD9&gt;=DJ$38,DC9&lt;&gt;""),AND(DH9&gt;=DJ$34,DI9&gt;=DJ$38,DH9&lt;&gt;""),AND(EE9&gt;=EL$34,EF9&gt;=EL$38,EE9&lt;&gt;""),AND(EJ9&gt;=EL$34,EK9&gt;=EL$38,EJ9&lt;&gt;""),AND(FG9&gt;=FN$34,FH9&gt;=FN$38,FG9&lt;&gt;""),AND(FL9&gt;=FN$34,FM9&gt;=FN$38,FL9&lt;&gt;""),AND(GI9&gt;=GP$34,GJ9&gt;=GP$38,GI9&lt;&gt;""),AND(GN9&gt;=GP$34,GO9&gt;=GP$38,GN9&lt;&gt;""),AND(HK9&gt;=HR$34,HL9&gt;=HR$38,HK9&lt;&gt;""),AND(HP9&gt;=HR$34,HQ9&gt;=HR$38,HP9&lt;&gt;""),AND(IM9&gt;=IT$34,IN9&gt;=IT$38,IM9&lt;&gt;""),AND(IR9&gt;=IT$34,IS9&gt;=IT$38,IR9&lt;&gt;""),AND(JO9&gt;=JV$34,JP9&gt;=JV$38,JO9&lt;&gt;""),AND(JT9&gt;=JV$34,JU9&gt;=JV$38,JT9&lt;&gt;""),AND(KQ9&gt;=KX$34,KR9&gt;=KX$38,KQ9&lt;&gt;""),AND(KV9&gt;=KX$34,KW9&gt;=KX$38,KV9&lt;&gt;""),AND(LS9&gt;=LZ$34,LT9&gt;=LZ$38,LS9&lt;&gt;""),AND(LX9&gt;=LZ$34,LY9&gt;=LZ$38,LX9&lt;&gt;""),AND(MU9&gt;=NB$34,MV9&gt;=NB$38,MU9&lt;&gt;""),AND(MZ9&gt;=NB$34,NA9&gt;=NB$38,MZ9&lt;&gt;""),AND(NW9&gt;=OD$34,NX9&gt;=OD$38,NW9&lt;&gt;""),AND(OB9&gt;=OD$34,OC9&gt;=OD$38,OB9&lt;&gt;""),AND(OY9&gt;=PF$34,OZ9&gt;=PF$38,OY9&lt;&gt;""),AND(PD9&gt;=PF$34,PE9&gt;=PF$38,PD9&lt;&gt;""),AND(QA9&gt;=QH$34,QB9&gt;=QH$38,QA9&lt;&gt;""),AND(QF9&gt;=QH$34,QG9&gt;=QH$38,QF9&lt;&gt;""),AND(RC9&gt;=RJ$34,RD9&gt;=RJ$38,RC9&lt;&gt;""),AND(RH9&gt;=RJ$34,RI9&gt;=RJ$38,RH9&lt;&gt;""),AND(SE9&gt;=SL$34,SF9&gt;=SL$38,SE9&lt;&gt;""),AND(SJ9&gt;=SL$34,SK9&gt;=SL$38,SJ9&lt;&gt;"")),"P","")</f>
        <v>P</v>
      </c>
      <c r="G9" s="3" t="str">
        <f>IF(OR(AND(AK9&gt;=AN$38,AK9&lt;&gt;"",AI9=""),AND(AM9&gt;=AN$38,AM9&lt;&gt;"",AI9=""),AND(BG9&gt;=BJ$38,BG9&lt;&gt;"",BE9=""),AND(BI9&gt;=BJ$38,BI9&lt;&gt;"",BE9=""),AND(CC9&gt;=CF$38,CC9&lt;&gt;"",CA9=""),AND(CE9&gt;=CF$38,CE9&lt;&gt;"",CA9=""),AND(DD9&gt;=DJ$38,DD9&lt;&gt;""),AND(DI9&gt;=DJ$38,DI9&lt;&gt;""),AND(EF9&gt;=EL$38,EF9&lt;&gt;""),AND(EK9&gt;=EL$38,EK9&lt;&gt;""),AND(FH9&gt;=FN$38,FH9&lt;&gt;""),AND(FM9&gt;=FN$38,FM9&lt;&gt;""),AND(GJ9&gt;=GP$38,GJ9&lt;&gt;""),AND(GO9&gt;=GP$38,GO9&lt;&gt;""),AND(HL9&gt;=HR$38,HL9&lt;&gt;""),AND(HQ9&gt;=HR$38,HQ9&lt;&gt;""),AND(IN9&gt;=IT$38,IN9&lt;&gt;""),AND(IS9&gt;=IT$38,IS9&lt;&gt;""),AND(JP9&gt;=JV$38,JP9&lt;&gt;""),AND(JU9&gt;=JV$38,JU9&lt;&gt;""),AND(KR9&gt;=KX$38,KR9&lt;&gt;""),AND(KW9&gt;=KX$38,KW9&lt;&gt;""),AND(LT9&gt;=LZ$38,LT9&lt;&gt;""),AND(LY9&gt;=LZ$38,LY9&lt;&gt;""),AND(MV9&gt;=NB$38,MV9&lt;&gt;""),AND(NA9&gt;=NB$38,NA9&lt;&gt;""),AND(NX9&gt;=OD$38,NX9&lt;&gt;""),AND(OC9&gt;=OD$38,OC9&lt;&gt;""),AND(OZ9&gt;=PF$38,OZ9&lt;&gt;""),AND(PE9&gt;=PF$38,PE9&lt;&gt;""),AND(QB9&gt;=QH$38,QB9&lt;&gt;""),AND(QG9&gt;=QH$38,QG9&lt;&gt;""),AND(RD9&gt;=RJ$38,RD9&lt;&gt;""),AND(RI9&gt;=RJ$38,RI9&lt;&gt;""),AND(SF9&gt;=SL$38,SF9&lt;&gt;""),AND(SK9&gt;=SL$38,SK9&lt;&gt;"")),"P","")</f>
        <v>P</v>
      </c>
      <c r="H9" s="36" t="str">
        <f>IF(AND(G9="P",F9=""),"No DD",IF(OR(AND(AJ9&gt;=AN$37,AK9&gt;=AN$41,AJ9&lt;&gt;"",AI9=""),AND(AL9&gt;=AN$37,AM9&gt;=AN$41,AL9&lt;&gt;"",AI9=""),AND(BF9&gt;=BJ$37,BG9&gt;=BJ$41,BF9&lt;&gt;"",BE9=""),AND(BH9&gt;=BJ$37,BI9&gt;=BJ$41,BH9&lt;&gt;"",BE9=""),AND(CB9&gt;=CF$37,CC9&gt;=CF$41,CB9&lt;&gt;"",CA9=""),AND(CD9&gt;=CF$37,CE9&gt;=CF$41,CD9&lt;&gt;""),AND(DC9&gt;=DJ$37,DD9&gt;=DJ$41,DC9&lt;&gt;""),AND(DH9&gt;=DJ$37,DI9&gt;=DJ$41,DH9&lt;&gt;""),AND(EE9&gt;=EL$37,EF9&gt;=EL$41,EE9&lt;&gt;""),AND(EJ9&gt;=EL$37,EK9&gt;=EL$41,EJ9&lt;&gt;""),AND(FG9&gt;=FN$37,FH9&gt;=FN$41,FG9&lt;&gt;""),AND(FL9&gt;=FN$37,FM9&gt;=FN$41,FL9&lt;&gt;""),AND(GI9&gt;=GP$37,GJ9&gt;=GP$41,GI9&lt;&gt;""),AND(GN9&gt;=GP$37,GO9&gt;=GP$41,GN9&lt;&gt;""),AND(HK9&gt;=HR$37,HL9&gt;=HR$41,HK9&lt;&gt;""),AND(HP9&gt;=HR$37,HQ9&gt;=HR$41,HP9&lt;&gt;""),AND(IM9&gt;=IT$37,IN9&gt;=IT$41,IM9&lt;&gt;""),AND(IR9&gt;=IT$37,IS9&gt;=IT$41,IR9&lt;&gt;""),AND(JO9&gt;=JV$37,JP9&gt;=JV$41,JO9&lt;&gt;""),AND(JT9&gt;=JV$37,JU9&gt;=JV$41,JT9&lt;&gt;""),AND(KQ9&gt;=KX$37,KR9&gt;=KX$41,KQ9&lt;&gt;""),AND(KV9&gt;=KX$37,KW9&gt;=KX$41,KV9&lt;&gt;""),AND(LS9&gt;=LZ$37,LT9&gt;=LZ$41,LS9&lt;&gt;""),AND(LX9&gt;=LZ$37,LY9&gt;=LZ$41,LX9&lt;&gt;""),AND(MU9&gt;=NB$37,MV9&gt;=NB$41,MU9&lt;&gt;""),AND(MZ9&gt;=NB$37,NA9&gt;=NB$41,MZ9&lt;&gt;""),AND(NW9&gt;=OD$37,NX9&gt;=OD$41,NW9&lt;&gt;""),AND(OB9&gt;=OD$37,OC9&gt;=OD$41,OB9&lt;&gt;""),AND(OY9&gt;=PF$37,OZ9&gt;=PF$41,OY9&lt;&gt;""),AND(PD9&gt;=PF$37,PE9&gt;=PF$41,PD9&lt;&gt;""),AND(QA9&gt;=QH$37,QB9&gt;=QH$41,QA9&lt;&gt;""),AND(QF9&gt;=QH$37,QG9&gt;=QH$41,QF9&lt;&gt;""),AND(RC9&gt;=RJ$37,RD9&gt;=RJ$41,RC9&lt;&gt;""),AND(RH9&gt;=RJ$37,RI9&gt;=RJ$41,RH9&lt;&gt;""),AND(SE9&gt;=SL$37,SF9&gt;=SL$41,SE9&lt;&gt;""),AND(SJ9&gt;=SL$37,SK9&gt;=SL$41,SJ9&lt;&gt;"")),"Merit",IF(OR(AND(AJ9&gt;=AN$36,AK9&gt;=AN$40,AJ9&lt;&gt;"",AI9=""),AND(AL9&gt;=AN$36,AM9&gt;=AN$40,AL9&lt;&gt;"",AI9=""),AND(BF9&gt;=BJ$36,BG9&gt;=BJ$40,BF9&lt;&gt;"",BE9=""),AND(BH9&gt;=BJ$36,BI9&gt;=BJ$40,BH9&lt;&gt;"",BE9=""),AND(CB9&gt;=CF$36,CC9&gt;=CF$40,CB9&lt;&gt;"",CA9=""),AND(CD9&gt;=CF$36,CE9&gt;=CF$40,CD9&lt;&gt;""),AND(DC9&gt;=DJ$36,DD9&gt;=DJ$40,DC9&lt;&gt;""),AND(DH9&gt;=DJ$36,DI9&gt;=DJ$40,DH9&lt;&gt;""),AND(EE9&gt;=EL$36,EF9&gt;=EL$40,EE9&lt;&gt;""),AND(EJ9&gt;=EL$36,EK9&gt;=EL$40,EJ9&lt;&gt;""),AND(FG9&gt;=FN$36,FH9&gt;=FN$40,FG9&lt;&gt;""),AND(FL9&gt;=FN$36,FM9&gt;=FN$40,FL9&lt;&gt;""),AND(GI9&gt;=GP$36,GJ9&gt;=GP$40,GI9&lt;&gt;""),AND(GN9&gt;=GP$36,GO9&gt;=GP$40,GN9&lt;&gt;""),AND(HK9&gt;=HR$36,HL9&gt;=HR$40,HK9&lt;&gt;""),AND(HP9&gt;=HR$36,HQ9&gt;=HR$40,HP9&lt;&gt;""),AND(IM9&gt;=IT$36,IN9&gt;=IT$40,IM9&lt;&gt;""),AND(IR9&gt;=IT$36,IS9&gt;=IT$40,IR9&lt;&gt;""),AND(JO9&gt;=JV$36,JP9&gt;=JV$40,JO9&lt;&gt;""),AND(JT9&gt;=JV$36,JU9&gt;=JV$40,JT9&lt;&gt;""),AND(KQ9&gt;=KX$36,KR9&gt;=KX$40,KQ9&lt;&gt;""),AND(KV9&gt;=KX$36,KW9&gt;=KX$40,KV9&lt;&gt;""),AND(LS9&gt;=LZ$36,LT9&gt;=LZ$40,LS9&lt;&gt;""),AND(LX9&gt;=LZ$36,LY9&gt;=LZ$40,LX9&lt;&gt;""),AND(MU9&gt;=NB$36,MV9&gt;=NB$40,MU9&lt;&gt;""),AND(MZ9&gt;=NB$36,NA9&gt;=NB$40,MZ9&lt;&gt;""),AND(NW9&gt;=OD$36,NX9&gt;=OD$40,NW9&lt;&gt;""),AND(OB9&gt;=OD$36,OC9&gt;=OD$40,OB9&lt;&gt;""),AND(OY9&gt;=PF$36,OZ9&gt;=PF$40,OY9&lt;&gt;""),AND(PD9&gt;=PF$36,PE9&gt;=PF$40,PD9&lt;&gt;""),AND(QA9&gt;=QH$36,QB9&gt;=QH$40,QA9&lt;&gt;""),AND(QF9&gt;=QH$36,QG9&gt;=QH$40,QF9&lt;&gt;""),AND(RC9&gt;=RJ$36,RD9&gt;=RJ$40,RC9&lt;&gt;""),AND(RH9&gt;=RJ$36,RI9&gt;=RJ$40,RH9&lt;&gt;""),AND(SE9&gt;=SL$36,SF9&gt;=SL$40,SE9&lt;&gt;""),AND(SJ9&gt;=SL$36,SK9&gt;=SL$40,SJ9&lt;&gt;"")),"Excellence",IF(I9="P","Worlds Team",IF(F9="P","National Team","")))))</f>
        <v>Worlds Team</v>
      </c>
      <c r="I9" s="3" t="str">
        <f>IF(OR(AND(AJ9&gt;=AN$35,AK9&gt;=AN$39,AJ9&lt;&gt;"",AI9=""),AND(AL9&gt;=AN$35,AM9&gt;=AN$39,AL9&lt;&gt;"",AI9=""),AND(BF9&gt;=BJ$35,BG9&gt;=BJ$39,BF9&lt;&gt;"",BE9=""),AND(BH9&gt;=BJ$35,BI9&gt;=BJ$39,BH9&lt;&gt;"",BE9=""),AND(CB9&gt;=CF$35,CC9&gt;=CF$39,CB9&lt;&gt;"",CA9=""),AND(CD9&gt;=CF$35,CE9&gt;=CF$39,CD9&lt;&gt;""),AND(DC9&gt;=DJ$35,DD9&gt;=DJ$39,DC9&lt;&gt;""),AND(DH9&gt;=DJ$35,DI9&gt;=DJ$39,DH9&lt;&gt;""),AND(EE9&gt;=EL$35,EF9&gt;=EL$39,EE9&lt;&gt;""),AND(EJ9&gt;=EL$35,EK9&gt;=EL$39,EJ9&lt;&gt;""),AND(FG9&gt;=FN$35,FH9&gt;=FN$39,FG9&lt;&gt;""),AND(FL9&gt;=FN$35,FM9&gt;=FN$39,FL9&lt;&gt;""),AND(GI9&gt;=GP$35,GJ9&gt;=GP$39,GI9&lt;&gt;""),AND(GN9&gt;=GP$35,GO9&gt;=GP$39,GN9&lt;&gt;""),AND(HK9&gt;=HR$35,HL9&gt;=HR$39,HK9&lt;&gt;""),AND(HP9&gt;=HR$35,HQ9&gt;=HR$39,HP9&lt;&gt;""),AND(IM9&gt;=IT$35,IN9&gt;=IT$39,IM9&lt;&gt;""),AND(IR9&gt;=IT$35,IS9&gt;=IT$39,IR9&lt;&gt;""),AND(JO9&gt;=JV$35,JP9&gt;=JV$39,JO9&lt;&gt;""),AND(JT9&gt;=JV$35,JU9&gt;=JV$39,JT9&lt;&gt;""),AND(KQ9&gt;=KX$35,KR9&gt;=KX$39,KQ9&lt;&gt;""),AND(KV9&gt;=KX$35,KW9&gt;=KX$39,KV9&lt;&gt;""),AND(LS9&gt;=LZ$35,LT9&gt;=LZ$39,LS9&lt;&gt;""),AND(LX9&gt;=LZ$35,LY9&gt;=LZ$39,LX9&lt;&gt;""),AND(MU9&gt;=NB$35,MV9&gt;=NB$39,MU9&lt;&gt;""),AND(MZ9&gt;=NB$35,NA9&gt;=NB$39,MZ9&lt;&gt;""),AND(NW9&gt;=OD$35,NX9&gt;=OD$39,NW9&lt;&gt;""),AND(OB9&gt;=OD$35,OC9&gt;=OD$39,OB9&lt;&gt;""),AND(OY9&gt;=PF$35,OZ9&gt;=PF$39,OY9&lt;&gt;""),AND(PD9&gt;=PF$35,PE9&gt;=PF$39,PD9&lt;&gt;""),AND(QA9&gt;=QH$35,QB9&gt;=QH$39,QA9&lt;&gt;""),AND(QF9&gt;=QH$35,QG9&gt;=QH$39,QF9&lt;&gt;""),AND(RC9&gt;=RJ$35,RD9&gt;=RJ$39,RC9&lt;&gt;""),AND(RH9&gt;=RJ$35,RI9&gt;=RJ$39,RH9&lt;&gt;""),AND(SE9&gt;=SL$35,SF9&gt;=SL$39,SE9&lt;&gt;""),AND(SJ9&gt;=SL$35,SK9&gt;=SL$39,SJ9&lt;&gt;"")),"P","")</f>
        <v>P</v>
      </c>
      <c r="J9" s="8">
        <f>IF(COUNT(AK9,BG9,CC9)&gt;0,LARGE((AK9,BG9,CC9),1),0)</f>
        <v>54.399999999999991</v>
      </c>
      <c r="K9" s="8" t="str">
        <f>IF(J9=0,"",IF(J9=CC9,$BK$1,IF(J9=BG9,$AO$1,IF(J9=AK9,$S$1,""))))</f>
        <v>2025 Nationals</v>
      </c>
      <c r="L9" s="8">
        <f>IF(COUNT(AK9,BG9,CC9)&gt;1,LARGE((AK9,BG9,CC9),2),0)</f>
        <v>50.900000000000006</v>
      </c>
      <c r="M9" s="8" t="str">
        <f>IF(K9=0,"",IF(AND(L9=J9,L9=AK9,K9=BG9),$S$1,IF(AND(L9=J9,L9=AK9,L9=CC9),$S$1,IF(AND(L9=J9,L9=CC9,L9=BG9),$AO$1,IF(L9=CC9,$BK$1,IF(L9=BG9,$AO$1,IF(L9=AK9,$S$1,"")))))))</f>
        <v>2025 Elite Canada</v>
      </c>
      <c r="N9" s="8">
        <f>IF(MAX(AM9,BI9,CE9)&gt;0,MAX(AM9,BI9,CE9),0)</f>
        <v>53.099999999999994</v>
      </c>
      <c r="O9" s="8" t="str">
        <f>IF(N9=0,"",IF(N9=CE9,$BK$1,IF(N9=BI9,$AO$1,IF(N9=AM9,$S$1,""))))</f>
        <v>2025 Nationals</v>
      </c>
      <c r="P9" s="8" t="str">
        <f>IF(MAX(CG9:CH9)&gt;0,MAX(CG9:CH9),"")</f>
        <v/>
      </c>
      <c r="Q9" s="11" t="str">
        <f>IF(P9="","",IF(P9=CG9,"("&amp;CG$2&amp;")",IF(P9=CH9,"("&amp;CH$2&amp;")")))</f>
        <v/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/>
      </c>
      <c r="S9" s="19">
        <v>18.399999999999999</v>
      </c>
      <c r="T9" s="19">
        <v>8</v>
      </c>
      <c r="U9" s="19">
        <v>0.2</v>
      </c>
      <c r="V9" s="19">
        <v>0</v>
      </c>
      <c r="W9" s="19">
        <v>17.8</v>
      </c>
      <c r="X9" s="19">
        <v>7.7</v>
      </c>
      <c r="Y9" s="19">
        <v>0.8</v>
      </c>
      <c r="Z9" s="19">
        <v>0</v>
      </c>
      <c r="AA9" s="19">
        <v>18.100000000000001</v>
      </c>
      <c r="AB9" s="19">
        <v>7.2</v>
      </c>
      <c r="AC9" s="19">
        <v>0.6</v>
      </c>
      <c r="AD9" s="19">
        <v>0</v>
      </c>
      <c r="AE9" s="19">
        <v>17.899999999999999</v>
      </c>
      <c r="AF9" s="19">
        <v>7.7</v>
      </c>
      <c r="AG9" s="19">
        <v>0.8</v>
      </c>
      <c r="AH9" s="19">
        <v>0</v>
      </c>
      <c r="AI9" s="27"/>
      <c r="AJ9" s="40">
        <f>IF(SUM(T9,X9)&gt;0,SUM(T9,X9),"")</f>
        <v>15.7</v>
      </c>
      <c r="AK9" s="40">
        <f>IF(SUM(S9:T9,V9:X9,Z9)-U9-Y9&gt;0,SUM(S9:T9,V9:X9,Z9)-U9-Y9,"")</f>
        <v>50.900000000000006</v>
      </c>
      <c r="AL9" s="40">
        <f>IF(SUM(AB9,AF9)&gt;0,SUM(AB9,AF9),"")</f>
        <v>14.9</v>
      </c>
      <c r="AM9" s="40">
        <f>IF(SUM(AA9:AB9,AD9:AF9,AH9)-SUM(AC9,AG9)&gt;0,SUM(AA9:AB9,AD9:AF9,AH9)-SUM(AC9,AG9),"")</f>
        <v>49.500000000000007</v>
      </c>
      <c r="AN9" s="40">
        <f>IF(SUM(AK9,AM9)&gt;0,SUM(AK9,AM9),"")</f>
        <v>100.4</v>
      </c>
      <c r="AO9" s="18">
        <v>19</v>
      </c>
      <c r="AP9" s="18">
        <v>8.4</v>
      </c>
      <c r="AQ9" s="18">
        <v>0</v>
      </c>
      <c r="AR9" s="18">
        <v>0</v>
      </c>
      <c r="AS9" s="18">
        <v>18</v>
      </c>
      <c r="AT9" s="18">
        <v>8.6999999999999993</v>
      </c>
      <c r="AU9" s="18">
        <v>0</v>
      </c>
      <c r="AV9" s="18">
        <v>0.3</v>
      </c>
      <c r="AW9" s="18">
        <v>18.7</v>
      </c>
      <c r="AX9" s="18">
        <v>8.4</v>
      </c>
      <c r="AY9" s="18">
        <v>1</v>
      </c>
      <c r="AZ9" s="18">
        <v>0</v>
      </c>
      <c r="BA9" s="18">
        <v>18.2</v>
      </c>
      <c r="BB9" s="18">
        <v>8.6999999999999993</v>
      </c>
      <c r="BC9" s="18">
        <v>0.2</v>
      </c>
      <c r="BD9" s="18">
        <v>0.3</v>
      </c>
      <c r="BE9" s="28"/>
      <c r="BF9" s="11">
        <f>IF(SUM(AP9,AT9)&gt;0,SUM(AP9,AT9),"")</f>
        <v>17.100000000000001</v>
      </c>
      <c r="BG9" s="11">
        <f>IF(SUM(AO9:AP9,AR9:AT9,AV9)-AQ9-AU9&gt;0,SUM(AO9:AP9,AR9:AT9,AV9)-AQ9-AU9,"")</f>
        <v>54.399999999999991</v>
      </c>
      <c r="BH9" s="11">
        <f>IF(SUM(AX9,BB9)&gt;0,SUM(AX9,BB9),"")</f>
        <v>17.100000000000001</v>
      </c>
      <c r="BI9" s="11">
        <f>IF(SUM(AW9:AX9,AZ9:BB9,BD9)-SUM(AY9,BC9)&gt;0,SUM(AW9:AX9,AZ9:BB9,BD9)-SUM(AY9,BC9),"")</f>
        <v>53.099999999999994</v>
      </c>
      <c r="BJ9" s="11">
        <f>IF(SUM(BG9,BI9)&gt;0,SUM(BG9,BI9),"")</f>
        <v>107.49999999999999</v>
      </c>
      <c r="BK9" s="19">
        <v>15.7</v>
      </c>
      <c r="BL9" s="19">
        <v>4</v>
      </c>
      <c r="BM9" s="19">
        <v>0</v>
      </c>
      <c r="BN9" s="19">
        <v>0</v>
      </c>
      <c r="BO9" s="19">
        <v>18.600000000000001</v>
      </c>
      <c r="BP9" s="19">
        <v>9.5</v>
      </c>
      <c r="BQ9" s="19">
        <v>0</v>
      </c>
      <c r="BR9" s="19">
        <v>0.3</v>
      </c>
      <c r="BS9" s="19">
        <v>15.3</v>
      </c>
      <c r="BT9" s="19">
        <v>3.2</v>
      </c>
      <c r="BU9" s="19">
        <v>0</v>
      </c>
      <c r="BV9" s="19">
        <v>0</v>
      </c>
      <c r="BW9" s="19">
        <v>15.1</v>
      </c>
      <c r="BX9" s="19">
        <v>5.0999999999999996</v>
      </c>
      <c r="BY9" s="19">
        <v>0</v>
      </c>
      <c r="BZ9" s="19">
        <v>0.3</v>
      </c>
      <c r="CA9" s="27"/>
      <c r="CB9" s="40">
        <f>IF(SUM(BL9,BP9)&gt;0,SUM(BL9,BP9),"")</f>
        <v>13.5</v>
      </c>
      <c r="CC9" s="40">
        <f>IF(SUM(BK9:BL9,BN9:BP9,BR9)-BM9-BQ9&gt;0,SUM(BK9:BL9,BN9:BP9,BR9)-BM9-BQ9,"")</f>
        <v>48.099999999999994</v>
      </c>
      <c r="CD9" s="40">
        <f>IF(SUM(BT9,BX9)&gt;0,SUM(BT9,BX9),"")</f>
        <v>8.3000000000000007</v>
      </c>
      <c r="CE9" s="40">
        <f>IF(SUM(BS9:BT9,BV9:BX9,BZ9)-SUM(BU9,BY9)&gt;0,SUM(BS9:BT9,BV9:BX9,BZ9)-SUM(BU9,BY9),"")</f>
        <v>39</v>
      </c>
      <c r="CF9" s="40">
        <f>IF(SUM(CC9,CE9)&gt;0,SUM(CC9,CE9),"")</f>
        <v>87.1</v>
      </c>
      <c r="CG9" s="51" t="str">
        <f>IF(MAX(DD9,EF9,FH9,GJ9,HL9,IN9,JP9,KR9,LT9,MV9,NX9,OZ9,QB9,RD9,SF9)-IF(L9="",0,L9)&gt;0.001,MAX(DD9,EF9,FH9,GJ9,HL9,IN9,JP9,KR9,LT9,MV9,NX9,OZ9,QB9,RD9,SF9)-IF(L9="",0,L9),"")</f>
        <v/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 t="str">
        <f>IF(SUM(CJ9,CN9)&gt;0,SUM(CJ9,CN9),"")</f>
        <v/>
      </c>
      <c r="DD9" s="40" t="str">
        <f>IF(SUM(CI9:CJ9,CL9:CN9,CP9)-CK9-CO9&gt;0,SUM(CI9:CJ9,CL9:CN9,CP9)-CK9-CO9,"")</f>
        <v/>
      </c>
      <c r="DE9" s="40" t="str">
        <f>IF(SUM(CQ9:CR9,CT9)-CS9&gt;0,SUM(CQ9:CR9,CT9)-CS9,"")</f>
        <v/>
      </c>
      <c r="DF9" s="40" t="str">
        <f>IF(SUM(CJ9,CN9,CR9)&gt;0,SUM(CJ9,CN9,CR9),"")</f>
        <v/>
      </c>
      <c r="DG9" s="40" t="str">
        <f>IF(SUM(DD9,DE9)&gt;0,SUM(DD9,DE9),"")</f>
        <v/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 t="str">
        <f>IF(SUM(DD9,DE9,DI9)&gt;0,SUM(DD9,DE9,DI9),"")</f>
        <v/>
      </c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 t="str">
        <f>IF(SUM(DL9,DP9)&gt;0,SUM(DL9,DP9),"")</f>
        <v/>
      </c>
      <c r="EF9" s="11" t="str">
        <f>IF(SUM(DK9:DL9,DN9:DP9,DR9)-DM9-DQ9&gt;0,SUM(DK9:DL9,DN9:DP9,DR9)-DM9-DQ9,"")</f>
        <v/>
      </c>
      <c r="EG9" s="11" t="str">
        <f>IF(SUM(DS9:DT9,DV9)-DU9&gt;0,SUM(DS9:DT9,DV9)-DU9,"")</f>
        <v/>
      </c>
      <c r="EH9" s="11" t="str">
        <f>IF(SUM(DL9,DP9,DT9)&gt;0,SUM(DL9,DP9,DT9),"")</f>
        <v/>
      </c>
      <c r="EI9" s="11" t="str">
        <f>IF(SUM(EF9,EG9)&gt;0,SUM(EF9,EG9),"")</f>
        <v/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 t="str">
        <f>IF(SUM(EF9,EG9,EK9)&gt;0,SUM(EF9,EG9,EK9),"")</f>
        <v/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17.350000000000001</v>
      </c>
      <c r="SN9" s="26">
        <f>IF($CA9="P",BL9,(BL9+AP9)/2)</f>
        <v>6.2</v>
      </c>
      <c r="SO9" s="26">
        <f>IF($CA9="P",BM9,(BM9+AQ9)/2)</f>
        <v>0</v>
      </c>
      <c r="SP9" s="26">
        <f>IF($CA9="P",BN9,(BN9+AR9)/2)</f>
        <v>0</v>
      </c>
      <c r="SQ9" s="26">
        <f>IF($CA9="P",BO9,(BO9+AS9)/2)</f>
        <v>18.3</v>
      </c>
      <c r="SR9" s="26">
        <f>IF($CA9="P",BP9,(BP9+AT9)/2)</f>
        <v>9.1</v>
      </c>
      <c r="SS9" s="26">
        <f>IF($CA9="P",BQ9,(BQ9+AU9)/2)</f>
        <v>0</v>
      </c>
      <c r="ST9" s="26">
        <f>IF($CA9="P",BR9,(BR9+AV9)/2)</f>
        <v>0.3</v>
      </c>
      <c r="SU9" s="26">
        <f>IF($CA9="P",BS9,(BS9+AW9)/2)</f>
        <v>17</v>
      </c>
      <c r="SV9" s="26">
        <f>IF($CA9="P",BT9,(BT9+AX9)/2)</f>
        <v>5.8000000000000007</v>
      </c>
      <c r="SW9" s="26">
        <f>IF($CA9="P",BU9,(BU9+AY9)/2)</f>
        <v>0.5</v>
      </c>
      <c r="SX9" s="26">
        <f>IF($CA9="P",BV9,(BV9+AZ9)/2)</f>
        <v>0</v>
      </c>
      <c r="SY9" s="26">
        <f>IF($CA9="P",BW9,(BW9+BA9)/2)</f>
        <v>16.649999999999999</v>
      </c>
      <c r="SZ9" s="26">
        <f>IF($CA9="P",BX9,(BX9+BB9)/2)</f>
        <v>6.8999999999999995</v>
      </c>
      <c r="TA9" s="26">
        <f>IF($CA9="P",BY9,(BY9+BC9)/2)</f>
        <v>0.1</v>
      </c>
      <c r="TB9" s="26">
        <f>IF($CA9="P",BZ9,(BZ9+BD9)/2)</f>
        <v>0.3</v>
      </c>
      <c r="TC9" s="28" t="s">
        <v>53</v>
      </c>
      <c r="TD9" s="11">
        <f>IF(SUM(SN9,SR9)&gt;0,SUM(SN9,SR9),"")</f>
        <v>15.3</v>
      </c>
      <c r="TE9" s="11">
        <f>IF(SUM(SM9:SN9,SP9:SR9,ST9)-SO9-SS9&gt;0,SUM(SM9:SN9,SP9:SR9,ST9)-SO9-SS9,"")</f>
        <v>51.25</v>
      </c>
      <c r="TF9" s="11">
        <f>IF(SUM(SV9,SZ9)&gt;0,SUM(SV9,SZ9),"")</f>
        <v>12.7</v>
      </c>
      <c r="TG9" s="11">
        <f>IF(SUM(SU9:SV9,SX9:SZ9,TB9)-SUM(SW9,TA9)&gt;0,SUM(SU9:SV9,SX9:SZ9,TB9)-SUM(SW9,TA9),"")</f>
        <v>46.05</v>
      </c>
      <c r="TH9" s="11">
        <f>IF(SUM(TE9,TG9)&gt;0,SUM(TE9,TG9),"")</f>
        <v>97.3</v>
      </c>
    </row>
    <row r="10" spans="1:528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80</v>
      </c>
      <c r="C10" s="4" t="s">
        <v>5</v>
      </c>
      <c r="D10" s="4">
        <v>2003</v>
      </c>
      <c r="E10" s="9">
        <f>SUM(J10:P10)+SUM(J10:M10)*0.0000001+SUM(J10)*0.0000000000001</f>
        <v>158.10001042000533</v>
      </c>
      <c r="F10" s="3" t="str">
        <f>IF(OR(AND(AJ10&gt;=AN$34,AK10&gt;=AN$38,AJ10&lt;&gt;"",AI10=""),AND(AL10&gt;=AN$34,AM10&gt;=AN$38,AL10&lt;&gt;"",AI10=""),AND(BF10&gt;=BJ$34,BG10&gt;=BJ$38,BF10&lt;&gt;"",BE10=""),AND(BH10&gt;=BJ$34,BI10&gt;=BJ$38,BH10&lt;&gt;"",BE10=""),AND(CB10&gt;=CF$34,CC10&gt;=CF$38,CB10&lt;&gt;"",CA10=""),AND(CD10&gt;=CF$34,CE10&gt;=CF$38,CD10&lt;&gt;""),AND(DC10&gt;=DJ$34,DD10&gt;=DJ$38,DC10&lt;&gt;""),AND(DH10&gt;=DJ$34,DI10&gt;=DJ$38,DH10&lt;&gt;""),AND(EE10&gt;=EL$34,EF10&gt;=EL$38,EE10&lt;&gt;""),AND(EJ10&gt;=EL$34,EK10&gt;=EL$38,EJ10&lt;&gt;""),AND(FG10&gt;=FN$34,FH10&gt;=FN$38,FG10&lt;&gt;""),AND(FL10&gt;=FN$34,FM10&gt;=FN$38,FL10&lt;&gt;""),AND(GI10&gt;=GP$34,GJ10&gt;=GP$38,GI10&lt;&gt;""),AND(GN10&gt;=GP$34,GO10&gt;=GP$38,GN10&lt;&gt;""),AND(HK10&gt;=HR$34,HL10&gt;=HR$38,HK10&lt;&gt;""),AND(HP10&gt;=HR$34,HQ10&gt;=HR$38,HP10&lt;&gt;""),AND(IM10&gt;=IT$34,IN10&gt;=IT$38,IM10&lt;&gt;""),AND(IR10&gt;=IT$34,IS10&gt;=IT$38,IR10&lt;&gt;""),AND(JO10&gt;=JV$34,JP10&gt;=JV$38,JO10&lt;&gt;""),AND(JT10&gt;=JV$34,JU10&gt;=JV$38,JT10&lt;&gt;""),AND(KQ10&gt;=KX$34,KR10&gt;=KX$38,KQ10&lt;&gt;""),AND(KV10&gt;=KX$34,KW10&gt;=KX$38,KV10&lt;&gt;""),AND(LS10&gt;=LZ$34,LT10&gt;=LZ$38,LS10&lt;&gt;""),AND(LX10&gt;=LZ$34,LY10&gt;=LZ$38,LX10&lt;&gt;""),AND(MU10&gt;=NB$34,MV10&gt;=NB$38,MU10&lt;&gt;""),AND(MZ10&gt;=NB$34,NA10&gt;=NB$38,MZ10&lt;&gt;""),AND(NW10&gt;=OD$34,NX10&gt;=OD$38,NW10&lt;&gt;""),AND(OB10&gt;=OD$34,OC10&gt;=OD$38,OB10&lt;&gt;""),AND(OY10&gt;=PF$34,OZ10&gt;=PF$38,OY10&lt;&gt;""),AND(PD10&gt;=PF$34,PE10&gt;=PF$38,PD10&lt;&gt;""),AND(QA10&gt;=QH$34,QB10&gt;=QH$38,QA10&lt;&gt;""),AND(QF10&gt;=QH$34,QG10&gt;=QH$38,QF10&lt;&gt;""),AND(RC10&gt;=RJ$34,RD10&gt;=RJ$38,RC10&lt;&gt;""),AND(RH10&gt;=RJ$34,RI10&gt;=RJ$38,RH10&lt;&gt;""),AND(SE10&gt;=SL$34,SF10&gt;=SL$38,SE10&lt;&gt;""),AND(SJ10&gt;=SL$34,SK10&gt;=SL$38,SJ10&lt;&gt;"")),"P","")</f>
        <v>P</v>
      </c>
      <c r="G10" s="3" t="str">
        <f>IF(OR(AND(AK10&gt;=AN$38,AK10&lt;&gt;"",AI10=""),AND(AM10&gt;=AN$38,AM10&lt;&gt;"",AI10=""),AND(BG10&gt;=BJ$38,BG10&lt;&gt;"",BE10=""),AND(BI10&gt;=BJ$38,BI10&lt;&gt;"",BE10=""),AND(CC10&gt;=CF$38,CC10&lt;&gt;"",CA10=""),AND(CE10&gt;=CF$38,CE10&lt;&gt;"",CA10=""),AND(DD10&gt;=DJ$38,DD10&lt;&gt;""),AND(DI10&gt;=DJ$38,DI10&lt;&gt;""),AND(EF10&gt;=EL$38,EF10&lt;&gt;""),AND(EK10&gt;=EL$38,EK10&lt;&gt;""),AND(FH10&gt;=FN$38,FH10&lt;&gt;""),AND(FM10&gt;=FN$38,FM10&lt;&gt;""),AND(GJ10&gt;=GP$38,GJ10&lt;&gt;""),AND(GO10&gt;=GP$38,GO10&lt;&gt;""),AND(HL10&gt;=HR$38,HL10&lt;&gt;""),AND(HQ10&gt;=HR$38,HQ10&lt;&gt;""),AND(IN10&gt;=IT$38,IN10&lt;&gt;""),AND(IS10&gt;=IT$38,IS10&lt;&gt;""),AND(JP10&gt;=JV$38,JP10&lt;&gt;""),AND(JU10&gt;=JV$38,JU10&lt;&gt;""),AND(KR10&gt;=KX$38,KR10&lt;&gt;""),AND(KW10&gt;=KX$38,KW10&lt;&gt;""),AND(LT10&gt;=LZ$38,LT10&lt;&gt;""),AND(LY10&gt;=LZ$38,LY10&lt;&gt;""),AND(MV10&gt;=NB$38,MV10&lt;&gt;""),AND(NA10&gt;=NB$38,NA10&lt;&gt;""),AND(NX10&gt;=OD$38,NX10&lt;&gt;""),AND(OC10&gt;=OD$38,OC10&lt;&gt;""),AND(OZ10&gt;=PF$38,OZ10&lt;&gt;""),AND(PE10&gt;=PF$38,PE10&lt;&gt;""),AND(QB10&gt;=QH$38,QB10&lt;&gt;""),AND(QG10&gt;=QH$38,QG10&lt;&gt;""),AND(RD10&gt;=RJ$38,RD10&lt;&gt;""),AND(RI10&gt;=RJ$38,RI10&lt;&gt;""),AND(SF10&gt;=SL$38,SF10&lt;&gt;""),AND(SK10&gt;=SL$38,SK10&lt;&gt;"")),"P","")</f>
        <v>P</v>
      </c>
      <c r="H10" s="36" t="str">
        <f>IF(AND(G10="P",F10=""),"No DD",IF(OR(AND(AJ10&gt;=AN$37,AK10&gt;=AN$41,AJ10&lt;&gt;"",AI10=""),AND(AL10&gt;=AN$37,AM10&gt;=AN$41,AL10&lt;&gt;"",AI10=""),AND(BF10&gt;=BJ$37,BG10&gt;=BJ$41,BF10&lt;&gt;"",BE10=""),AND(BH10&gt;=BJ$37,BI10&gt;=BJ$41,BH10&lt;&gt;"",BE10=""),AND(CB10&gt;=CF$37,CC10&gt;=CF$41,CB10&lt;&gt;"",CA10=""),AND(CD10&gt;=CF$37,CE10&gt;=CF$41,CD10&lt;&gt;""),AND(DC10&gt;=DJ$37,DD10&gt;=DJ$41,DC10&lt;&gt;""),AND(DH10&gt;=DJ$37,DI10&gt;=DJ$41,DH10&lt;&gt;""),AND(EE10&gt;=EL$37,EF10&gt;=EL$41,EE10&lt;&gt;""),AND(EJ10&gt;=EL$37,EK10&gt;=EL$41,EJ10&lt;&gt;""),AND(FG10&gt;=FN$37,FH10&gt;=FN$41,FG10&lt;&gt;""),AND(FL10&gt;=FN$37,FM10&gt;=FN$41,FL10&lt;&gt;""),AND(GI10&gt;=GP$37,GJ10&gt;=GP$41,GI10&lt;&gt;""),AND(GN10&gt;=GP$37,GO10&gt;=GP$41,GN10&lt;&gt;""),AND(HK10&gt;=HR$37,HL10&gt;=HR$41,HK10&lt;&gt;""),AND(HP10&gt;=HR$37,HQ10&gt;=HR$41,HP10&lt;&gt;""),AND(IM10&gt;=IT$37,IN10&gt;=IT$41,IM10&lt;&gt;""),AND(IR10&gt;=IT$37,IS10&gt;=IT$41,IR10&lt;&gt;""),AND(JO10&gt;=JV$37,JP10&gt;=JV$41,JO10&lt;&gt;""),AND(JT10&gt;=JV$37,JU10&gt;=JV$41,JT10&lt;&gt;""),AND(KQ10&gt;=KX$37,KR10&gt;=KX$41,KQ10&lt;&gt;""),AND(KV10&gt;=KX$37,KW10&gt;=KX$41,KV10&lt;&gt;""),AND(LS10&gt;=LZ$37,LT10&gt;=LZ$41,LS10&lt;&gt;""),AND(LX10&gt;=LZ$37,LY10&gt;=LZ$41,LX10&lt;&gt;""),AND(MU10&gt;=NB$37,MV10&gt;=NB$41,MU10&lt;&gt;""),AND(MZ10&gt;=NB$37,NA10&gt;=NB$41,MZ10&lt;&gt;""),AND(NW10&gt;=OD$37,NX10&gt;=OD$41,NW10&lt;&gt;""),AND(OB10&gt;=OD$37,OC10&gt;=OD$41,OB10&lt;&gt;""),AND(OY10&gt;=PF$37,OZ10&gt;=PF$41,OY10&lt;&gt;""),AND(PD10&gt;=PF$37,PE10&gt;=PF$41,PD10&lt;&gt;""),AND(QA10&gt;=QH$37,QB10&gt;=QH$41,QA10&lt;&gt;""),AND(QF10&gt;=QH$37,QG10&gt;=QH$41,QF10&lt;&gt;""),AND(RC10&gt;=RJ$37,RD10&gt;=RJ$41,RC10&lt;&gt;""),AND(RH10&gt;=RJ$37,RI10&gt;=RJ$41,RH10&lt;&gt;""),AND(SE10&gt;=SL$37,SF10&gt;=SL$41,SE10&lt;&gt;""),AND(SJ10&gt;=SL$37,SK10&gt;=SL$41,SJ10&lt;&gt;"")),"Merit",IF(OR(AND(AJ10&gt;=AN$36,AK10&gt;=AN$40,AJ10&lt;&gt;"",AI10=""),AND(AL10&gt;=AN$36,AM10&gt;=AN$40,AL10&lt;&gt;"",AI10=""),AND(BF10&gt;=BJ$36,BG10&gt;=BJ$40,BF10&lt;&gt;"",BE10=""),AND(BH10&gt;=BJ$36,BI10&gt;=BJ$40,BH10&lt;&gt;"",BE10=""),AND(CB10&gt;=CF$36,CC10&gt;=CF$40,CB10&lt;&gt;"",CA10=""),AND(CD10&gt;=CF$36,CE10&gt;=CF$40,CD10&lt;&gt;""),AND(DC10&gt;=DJ$36,DD10&gt;=DJ$40,DC10&lt;&gt;""),AND(DH10&gt;=DJ$36,DI10&gt;=DJ$40,DH10&lt;&gt;""),AND(EE10&gt;=EL$36,EF10&gt;=EL$40,EE10&lt;&gt;""),AND(EJ10&gt;=EL$36,EK10&gt;=EL$40,EJ10&lt;&gt;""),AND(FG10&gt;=FN$36,FH10&gt;=FN$40,FG10&lt;&gt;""),AND(FL10&gt;=FN$36,FM10&gt;=FN$40,FL10&lt;&gt;""),AND(GI10&gt;=GP$36,GJ10&gt;=GP$40,GI10&lt;&gt;""),AND(GN10&gt;=GP$36,GO10&gt;=GP$40,GN10&lt;&gt;""),AND(HK10&gt;=HR$36,HL10&gt;=HR$40,HK10&lt;&gt;""),AND(HP10&gt;=HR$36,HQ10&gt;=HR$40,HP10&lt;&gt;""),AND(IM10&gt;=IT$36,IN10&gt;=IT$40,IM10&lt;&gt;""),AND(IR10&gt;=IT$36,IS10&gt;=IT$40,IR10&lt;&gt;""),AND(JO10&gt;=JV$36,JP10&gt;=JV$40,JO10&lt;&gt;""),AND(JT10&gt;=JV$36,JU10&gt;=JV$40,JT10&lt;&gt;""),AND(KQ10&gt;=KX$36,KR10&gt;=KX$40,KQ10&lt;&gt;""),AND(KV10&gt;=KX$36,KW10&gt;=KX$40,KV10&lt;&gt;""),AND(LS10&gt;=LZ$36,LT10&gt;=LZ$40,LS10&lt;&gt;""),AND(LX10&gt;=LZ$36,LY10&gt;=LZ$40,LX10&lt;&gt;""),AND(MU10&gt;=NB$36,MV10&gt;=NB$40,MU10&lt;&gt;""),AND(MZ10&gt;=NB$36,NA10&gt;=NB$40,MZ10&lt;&gt;""),AND(NW10&gt;=OD$36,NX10&gt;=OD$40,NW10&lt;&gt;""),AND(OB10&gt;=OD$36,OC10&gt;=OD$40,OB10&lt;&gt;""),AND(OY10&gt;=PF$36,OZ10&gt;=PF$40,OY10&lt;&gt;""),AND(PD10&gt;=PF$36,PE10&gt;=PF$40,PD10&lt;&gt;""),AND(QA10&gt;=QH$36,QB10&gt;=QH$40,QA10&lt;&gt;""),AND(QF10&gt;=QH$36,QG10&gt;=QH$40,QF10&lt;&gt;""),AND(RC10&gt;=RJ$36,RD10&gt;=RJ$40,RC10&lt;&gt;""),AND(RH10&gt;=RJ$36,RI10&gt;=RJ$40,RH10&lt;&gt;""),AND(SE10&gt;=SL$36,SF10&gt;=SL$40,SE10&lt;&gt;""),AND(SJ10&gt;=SL$36,SK10&gt;=SL$40,SJ10&lt;&gt;"")),"Excellence",IF(I10="P","Worlds Team",IF(F10="P","National Team","")))))</f>
        <v>Worlds Team</v>
      </c>
      <c r="I10" s="3" t="str">
        <f>IF(OR(AND(AJ10&gt;=AN$35,AK10&gt;=AN$39,AJ10&lt;&gt;"",AI10=""),AND(AL10&gt;=AN$35,AM10&gt;=AN$39,AL10&lt;&gt;"",AI10=""),AND(BF10&gt;=BJ$35,BG10&gt;=BJ$39,BF10&lt;&gt;"",BE10=""),AND(BH10&gt;=BJ$35,BI10&gt;=BJ$39,BH10&lt;&gt;"",BE10=""),AND(CB10&gt;=CF$35,CC10&gt;=CF$39,CB10&lt;&gt;"",CA10=""),AND(CD10&gt;=CF$35,CE10&gt;=CF$39,CD10&lt;&gt;""),AND(DC10&gt;=DJ$35,DD10&gt;=DJ$39,DC10&lt;&gt;""),AND(DH10&gt;=DJ$35,DI10&gt;=DJ$39,DH10&lt;&gt;""),AND(EE10&gt;=EL$35,EF10&gt;=EL$39,EE10&lt;&gt;""),AND(EJ10&gt;=EL$35,EK10&gt;=EL$39,EJ10&lt;&gt;""),AND(FG10&gt;=FN$35,FH10&gt;=FN$39,FG10&lt;&gt;""),AND(FL10&gt;=FN$35,FM10&gt;=FN$39,FL10&lt;&gt;""),AND(GI10&gt;=GP$35,GJ10&gt;=GP$39,GI10&lt;&gt;""),AND(GN10&gt;=GP$35,GO10&gt;=GP$39,GN10&lt;&gt;""),AND(HK10&gt;=HR$35,HL10&gt;=HR$39,HK10&lt;&gt;""),AND(HP10&gt;=HR$35,HQ10&gt;=HR$39,HP10&lt;&gt;""),AND(IM10&gt;=IT$35,IN10&gt;=IT$39,IM10&lt;&gt;""),AND(IR10&gt;=IT$35,IS10&gt;=IT$39,IR10&lt;&gt;""),AND(JO10&gt;=JV$35,JP10&gt;=JV$39,JO10&lt;&gt;""),AND(JT10&gt;=JV$35,JU10&gt;=JV$39,JT10&lt;&gt;""),AND(KQ10&gt;=KX$35,KR10&gt;=KX$39,KQ10&lt;&gt;""),AND(KV10&gt;=KX$35,KW10&gt;=KX$39,KV10&lt;&gt;""),AND(LS10&gt;=LZ$35,LT10&gt;=LZ$39,LS10&lt;&gt;""),AND(LX10&gt;=LZ$35,LY10&gt;=LZ$39,LX10&lt;&gt;""),AND(MU10&gt;=NB$35,MV10&gt;=NB$39,MU10&lt;&gt;""),AND(MZ10&gt;=NB$35,NA10&gt;=NB$39,MZ10&lt;&gt;""),AND(NW10&gt;=OD$35,NX10&gt;=OD$39,NW10&lt;&gt;""),AND(OB10&gt;=OD$35,OC10&gt;=OD$39,OB10&lt;&gt;""),AND(OY10&gt;=PF$35,OZ10&gt;=PF$39,OY10&lt;&gt;""),AND(PD10&gt;=PF$35,PE10&gt;=PF$39,PD10&lt;&gt;""),AND(QA10&gt;=QH$35,QB10&gt;=QH$39,QA10&lt;&gt;""),AND(QF10&gt;=QH$35,QG10&gt;=QH$39,QF10&lt;&gt;""),AND(RC10&gt;=RJ$35,RD10&gt;=RJ$39,RC10&lt;&gt;""),AND(RH10&gt;=RJ$35,RI10&gt;=RJ$39,RH10&lt;&gt;""),AND(SE10&gt;=SL$35,SF10&gt;=SL$39,SE10&lt;&gt;""),AND(SJ10&gt;=SL$35,SK10&gt;=SL$39,SJ10&lt;&gt;"")),"P","")</f>
        <v>P</v>
      </c>
      <c r="J10" s="8">
        <f>IF(COUNT(AK10,BG10,CC10)&gt;0,LARGE((AK10,BG10,CC10),1),0)</f>
        <v>53.300000000000004</v>
      </c>
      <c r="K10" s="8" t="str">
        <f>IF(J10=0,"",IF(J10=CC10,$BK$1,IF(J10=BG10,$AO$1,IF(J10=AK10,$S$1,""))))</f>
        <v>2025 Nationals</v>
      </c>
      <c r="L10" s="8">
        <f>IF(COUNT(AK10,BG10,CC10)&gt;1,LARGE((AK10,BG10,CC10),2),0)</f>
        <v>50.9</v>
      </c>
      <c r="M10" s="8" t="str">
        <f>IF(K10=0,"",IF(AND(L10=J10,L10=AK10,K10=BG10),$S$1,IF(AND(L10=J10,L10=AK10,L10=CC10),$S$1,IF(AND(L10=J10,L10=CC10,L10=BG10),$AO$1,IF(L10=CC10,$BK$1,IF(L10=BG10,$AO$1,IF(L10=AK10,$S$1,"")))))))</f>
        <v>2025 3rd Domestic Trial</v>
      </c>
      <c r="N10" s="8">
        <f>IF(MAX(AM10,BI10,CE10)&gt;0,MAX(AM10,BI10,CE10),0)</f>
        <v>53.9</v>
      </c>
      <c r="O10" s="8" t="str">
        <f>IF(N10=0,"",IF(N10=CE10,$BK$1,IF(N10=BI10,$AO$1,IF(N10=AM10,$S$1,""))))</f>
        <v>2025 Nationals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17.899999999999999</v>
      </c>
      <c r="T10" s="19">
        <v>6.8</v>
      </c>
      <c r="U10" s="19">
        <v>0.6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6.8</v>
      </c>
      <c r="AK10" s="40">
        <f>IF(SUM(S10:T10,V10:X10,Z10)-U10-Y10&gt;0,SUM(S10:T10,V10:X10,Z10)-U10-Y10,"")</f>
        <v>24.099999999999998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24.099999999999998</v>
      </c>
      <c r="AO10" s="18">
        <v>18.2</v>
      </c>
      <c r="AP10" s="18">
        <v>8.4</v>
      </c>
      <c r="AQ10" s="18">
        <v>0</v>
      </c>
      <c r="AR10" s="18">
        <v>0.3</v>
      </c>
      <c r="AS10" s="18">
        <v>18.5</v>
      </c>
      <c r="AT10" s="18">
        <v>7.6</v>
      </c>
      <c r="AU10" s="18">
        <v>0</v>
      </c>
      <c r="AV10" s="18">
        <v>0.3</v>
      </c>
      <c r="AW10" s="18">
        <v>18.600000000000001</v>
      </c>
      <c r="AX10" s="18">
        <v>8.4</v>
      </c>
      <c r="AY10" s="18">
        <v>0</v>
      </c>
      <c r="AZ10" s="18">
        <v>0.3</v>
      </c>
      <c r="BA10" s="18">
        <v>18.7</v>
      </c>
      <c r="BB10" s="18">
        <v>7.6</v>
      </c>
      <c r="BC10" s="18">
        <v>0</v>
      </c>
      <c r="BD10" s="18">
        <v>0.3</v>
      </c>
      <c r="BE10" s="28"/>
      <c r="BF10" s="11">
        <f>IF(SUM(AP10,AT10)&gt;0,SUM(AP10,AT10),"")</f>
        <v>16</v>
      </c>
      <c r="BG10" s="11">
        <f>IF(SUM(AO10:AP10,AR10:AT10,AV10)-AQ10-AU10&gt;0,SUM(AO10:AP10,AR10:AT10,AV10)-AQ10-AU10,"")</f>
        <v>53.300000000000004</v>
      </c>
      <c r="BH10" s="11">
        <f>IF(SUM(AX10,BB10)&gt;0,SUM(AX10,BB10),"")</f>
        <v>16</v>
      </c>
      <c r="BI10" s="11">
        <f>IF(SUM(AW10:AX10,AZ10:BB10,BD10)-SUM(AY10,BC10)&gt;0,SUM(AW10:AX10,AZ10:BB10,BD10)-SUM(AY10,BC10),"")</f>
        <v>53.9</v>
      </c>
      <c r="BJ10" s="11">
        <f>IF(SUM(BG10,BI10)&gt;0,SUM(BG10,BI10),"")</f>
        <v>107.2</v>
      </c>
      <c r="BK10" s="19">
        <v>18.600000000000001</v>
      </c>
      <c r="BL10" s="19">
        <v>7.2</v>
      </c>
      <c r="BM10" s="19">
        <v>0.6</v>
      </c>
      <c r="BN10" s="19">
        <v>0</v>
      </c>
      <c r="BO10" s="19">
        <v>18.7</v>
      </c>
      <c r="BP10" s="19">
        <v>7.2</v>
      </c>
      <c r="BQ10" s="19">
        <v>0.2</v>
      </c>
      <c r="BR10" s="19">
        <v>0</v>
      </c>
      <c r="BS10" s="19">
        <v>18.600000000000001</v>
      </c>
      <c r="BT10" s="19">
        <v>6.8</v>
      </c>
      <c r="BU10" s="19">
        <v>0</v>
      </c>
      <c r="BV10" s="19">
        <v>0</v>
      </c>
      <c r="BW10" s="19">
        <v>18.7</v>
      </c>
      <c r="BX10" s="19">
        <v>7.6</v>
      </c>
      <c r="BY10" s="19">
        <v>0.2</v>
      </c>
      <c r="BZ10" s="19">
        <v>0</v>
      </c>
      <c r="CA10" s="27"/>
      <c r="CB10" s="40">
        <f>IF(SUM(BL10,BP10)&gt;0,SUM(BL10,BP10),"")</f>
        <v>14.4</v>
      </c>
      <c r="CC10" s="40">
        <f>IF(SUM(BK10:BL10,BN10:BP10,BR10)-BM10-BQ10&gt;0,SUM(BK10:BL10,BN10:BP10,BR10)-BM10-BQ10,"")</f>
        <v>50.9</v>
      </c>
      <c r="CD10" s="40">
        <f>IF(SUM(BT10,BX10)&gt;0,SUM(BT10,BX10),"")</f>
        <v>14.399999999999999</v>
      </c>
      <c r="CE10" s="40">
        <f>IF(SUM(BS10:BT10,BV10:BX10,BZ10)-SUM(BU10,BY10)&gt;0,SUM(BS10:BT10,BV10:BX10,BZ10)-SUM(BU10,BY10),"")</f>
        <v>51.5</v>
      </c>
      <c r="CF10" s="40">
        <f>IF(SUM(CC10,CE10)&gt;0,SUM(CC10,CE10),"")</f>
        <v>102.4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18.399999999999999</v>
      </c>
      <c r="SN10" s="26">
        <f>IF($CA10="P",BL10,(BL10+AP10)/2)</f>
        <v>7.8000000000000007</v>
      </c>
      <c r="SO10" s="26">
        <f>IF($CA10="P",BM10,(BM10+AQ10)/2)</f>
        <v>0.3</v>
      </c>
      <c r="SP10" s="26">
        <f>IF($CA10="P",BN10,(BN10+AR10)/2)</f>
        <v>0.15</v>
      </c>
      <c r="SQ10" s="26">
        <f>IF($CA10="P",BO10,(BO10+AS10)/2)</f>
        <v>18.600000000000001</v>
      </c>
      <c r="SR10" s="26">
        <f>IF($CA10="P",BP10,(BP10+AT10)/2)</f>
        <v>7.4</v>
      </c>
      <c r="SS10" s="26">
        <f>IF($CA10="P",BQ10,(BQ10+AU10)/2)</f>
        <v>0.1</v>
      </c>
      <c r="ST10" s="26">
        <f>IF($CA10="P",BR10,(BR10+AV10)/2)</f>
        <v>0.15</v>
      </c>
      <c r="SU10" s="26">
        <f>IF($CA10="P",BS10,(BS10+AW10)/2)</f>
        <v>18.600000000000001</v>
      </c>
      <c r="SV10" s="26">
        <f>IF($CA10="P",BT10,(BT10+AX10)/2)</f>
        <v>7.6</v>
      </c>
      <c r="SW10" s="26">
        <f>IF($CA10="P",BU10,(BU10+AY10)/2)</f>
        <v>0</v>
      </c>
      <c r="SX10" s="26">
        <f>IF($CA10="P",BV10,(BV10+AZ10)/2)</f>
        <v>0.15</v>
      </c>
      <c r="SY10" s="26">
        <f>IF($CA10="P",BW10,(BW10+BA10)/2)</f>
        <v>18.7</v>
      </c>
      <c r="SZ10" s="26">
        <f>IF($CA10="P",BX10,(BX10+BB10)/2)</f>
        <v>7.6</v>
      </c>
      <c r="TA10" s="26">
        <f>IF($CA10="P",BY10,(BY10+BC10)/2)</f>
        <v>0.1</v>
      </c>
      <c r="TB10" s="26">
        <f>IF($CA10="P",BZ10,(BZ10+BD10)/2)</f>
        <v>0.15</v>
      </c>
      <c r="TC10" s="28" t="s">
        <v>53</v>
      </c>
      <c r="TD10" s="11">
        <f>IF(SUM(SN10,SR10)&gt;0,SUM(SN10,SR10),"")</f>
        <v>15.200000000000001</v>
      </c>
      <c r="TE10" s="11">
        <f>IF(SUM(SM10:SN10,SP10:SR10,ST10)-SO10-SS10&gt;0,SUM(SM10:SN10,SP10:SR10,ST10)-SO10-SS10,"")</f>
        <v>52.1</v>
      </c>
      <c r="TF10" s="11">
        <f>IF(SUM(SV10,SZ10)&gt;0,SUM(SV10,SZ10),"")</f>
        <v>15.2</v>
      </c>
      <c r="TG10" s="11">
        <f>IF(SUM(SU10:SV10,SX10:SZ10,TB10)-SUM(SW10,TA10)&gt;0,SUM(SU10:SV10,SX10:SZ10,TB10)-SUM(SW10,TA10),"")</f>
        <v>52.699999999999996</v>
      </c>
      <c r="TH10" s="11">
        <f>IF(SUM(TE10,TG10)&gt;0,SUM(TE10,TG10),"")</f>
        <v>104.8</v>
      </c>
    </row>
    <row r="11" spans="1:528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152</v>
      </c>
      <c r="C11" s="4" t="s">
        <v>5</v>
      </c>
      <c r="D11" s="4">
        <v>2005</v>
      </c>
      <c r="E11" s="9">
        <f>SUM(J11:P11)+SUM(J11:M11)*0.0000001+SUM(J11)*0.0000000000001</f>
        <v>155.20001027000521</v>
      </c>
      <c r="F11" s="3" t="str">
        <f>IF(OR(AND(AJ11&gt;=AN$34,AK11&gt;=AN$38,AJ11&lt;&gt;"",AI11=""),AND(AL11&gt;=AN$34,AM11&gt;=AN$38,AL11&lt;&gt;"",AI11=""),AND(BF11&gt;=BJ$34,BG11&gt;=BJ$38,BF11&lt;&gt;"",BE11=""),AND(BH11&gt;=BJ$34,BI11&gt;=BJ$38,BH11&lt;&gt;"",BE11=""),AND(CB11&gt;=CF$34,CC11&gt;=CF$38,CB11&lt;&gt;"",CA11=""),AND(CD11&gt;=CF$34,CE11&gt;=CF$38,CD11&lt;&gt;""),AND(DC11&gt;=DJ$34,DD11&gt;=DJ$38,DC11&lt;&gt;""),AND(DH11&gt;=DJ$34,DI11&gt;=DJ$38,DH11&lt;&gt;""),AND(EE11&gt;=EL$34,EF11&gt;=EL$38,EE11&lt;&gt;""),AND(EJ11&gt;=EL$34,EK11&gt;=EL$38,EJ11&lt;&gt;""),AND(FG11&gt;=FN$34,FH11&gt;=FN$38,FG11&lt;&gt;""),AND(FL11&gt;=FN$34,FM11&gt;=FN$38,FL11&lt;&gt;""),AND(GI11&gt;=GP$34,GJ11&gt;=GP$38,GI11&lt;&gt;""),AND(GN11&gt;=GP$34,GO11&gt;=GP$38,GN11&lt;&gt;""),AND(HK11&gt;=HR$34,HL11&gt;=HR$38,HK11&lt;&gt;""),AND(HP11&gt;=HR$34,HQ11&gt;=HR$38,HP11&lt;&gt;""),AND(IM11&gt;=IT$34,IN11&gt;=IT$38,IM11&lt;&gt;""),AND(IR11&gt;=IT$34,IS11&gt;=IT$38,IR11&lt;&gt;""),AND(JO11&gt;=JV$34,JP11&gt;=JV$38,JO11&lt;&gt;""),AND(JT11&gt;=JV$34,JU11&gt;=JV$38,JT11&lt;&gt;""),AND(KQ11&gt;=KX$34,KR11&gt;=KX$38,KQ11&lt;&gt;""),AND(KV11&gt;=KX$34,KW11&gt;=KX$38,KV11&lt;&gt;""),AND(LS11&gt;=LZ$34,LT11&gt;=LZ$38,LS11&lt;&gt;""),AND(LX11&gt;=LZ$34,LY11&gt;=LZ$38,LX11&lt;&gt;""),AND(MU11&gt;=NB$34,MV11&gt;=NB$38,MU11&lt;&gt;""),AND(MZ11&gt;=NB$34,NA11&gt;=NB$38,MZ11&lt;&gt;""),AND(NW11&gt;=OD$34,NX11&gt;=OD$38,NW11&lt;&gt;""),AND(OB11&gt;=OD$34,OC11&gt;=OD$38,OB11&lt;&gt;""),AND(OY11&gt;=PF$34,OZ11&gt;=PF$38,OY11&lt;&gt;""),AND(PD11&gt;=PF$34,PE11&gt;=PF$38,PD11&lt;&gt;""),AND(QA11&gt;=QH$34,QB11&gt;=QH$38,QA11&lt;&gt;""),AND(QF11&gt;=QH$34,QG11&gt;=QH$38,QF11&lt;&gt;""),AND(RC11&gt;=RJ$34,RD11&gt;=RJ$38,RC11&lt;&gt;""),AND(RH11&gt;=RJ$34,RI11&gt;=RJ$38,RH11&lt;&gt;""),AND(SE11&gt;=SL$34,SF11&gt;=SL$38,SE11&lt;&gt;""),AND(SJ11&gt;=SL$34,SK11&gt;=SL$38,SJ11&lt;&gt;"")),"P","")</f>
        <v>P</v>
      </c>
      <c r="G11" s="3" t="str">
        <f>IF(OR(AND(AK11&gt;=AN$38,AK11&lt;&gt;"",AI11=""),AND(AM11&gt;=AN$38,AM11&lt;&gt;"",AI11=""),AND(BG11&gt;=BJ$38,BG11&lt;&gt;"",BE11=""),AND(BI11&gt;=BJ$38,BI11&lt;&gt;"",BE11=""),AND(CC11&gt;=CF$38,CC11&lt;&gt;"",CA11=""),AND(CE11&gt;=CF$38,CE11&lt;&gt;"",CA11=""),AND(DD11&gt;=DJ$38,DD11&lt;&gt;""),AND(DI11&gt;=DJ$38,DI11&lt;&gt;""),AND(EF11&gt;=EL$38,EF11&lt;&gt;""),AND(EK11&gt;=EL$38,EK11&lt;&gt;""),AND(FH11&gt;=FN$38,FH11&lt;&gt;""),AND(FM11&gt;=FN$38,FM11&lt;&gt;""),AND(GJ11&gt;=GP$38,GJ11&lt;&gt;""),AND(GO11&gt;=GP$38,GO11&lt;&gt;""),AND(HL11&gt;=HR$38,HL11&lt;&gt;""),AND(HQ11&gt;=HR$38,HQ11&lt;&gt;""),AND(IN11&gt;=IT$38,IN11&lt;&gt;""),AND(IS11&gt;=IT$38,IS11&lt;&gt;""),AND(JP11&gt;=JV$38,JP11&lt;&gt;""),AND(JU11&gt;=JV$38,JU11&lt;&gt;""),AND(KR11&gt;=KX$38,KR11&lt;&gt;""),AND(KW11&gt;=KX$38,KW11&lt;&gt;""),AND(LT11&gt;=LZ$38,LT11&lt;&gt;""),AND(LY11&gt;=LZ$38,LY11&lt;&gt;""),AND(MV11&gt;=NB$38,MV11&lt;&gt;""),AND(NA11&gt;=NB$38,NA11&lt;&gt;""),AND(NX11&gt;=OD$38,NX11&lt;&gt;""),AND(OC11&gt;=OD$38,OC11&lt;&gt;""),AND(OZ11&gt;=PF$38,OZ11&lt;&gt;""),AND(PE11&gt;=PF$38,PE11&lt;&gt;""),AND(QB11&gt;=QH$38,QB11&lt;&gt;""),AND(QG11&gt;=QH$38,QG11&lt;&gt;""),AND(RD11&gt;=RJ$38,RD11&lt;&gt;""),AND(RI11&gt;=RJ$38,RI11&lt;&gt;""),AND(SF11&gt;=SL$38,SF11&lt;&gt;""),AND(SK11&gt;=SL$38,SK11&lt;&gt;"")),"P","")</f>
        <v>P</v>
      </c>
      <c r="H11" s="36" t="str">
        <f>IF(AND(G11="P",F11=""),"No DD",IF(OR(AND(AJ11&gt;=AN$37,AK11&gt;=AN$41,AJ11&lt;&gt;"",AI11=""),AND(AL11&gt;=AN$37,AM11&gt;=AN$41,AL11&lt;&gt;"",AI11=""),AND(BF11&gt;=BJ$37,BG11&gt;=BJ$41,BF11&lt;&gt;"",BE11=""),AND(BH11&gt;=BJ$37,BI11&gt;=BJ$41,BH11&lt;&gt;"",BE11=""),AND(CB11&gt;=CF$37,CC11&gt;=CF$41,CB11&lt;&gt;"",CA11=""),AND(CD11&gt;=CF$37,CE11&gt;=CF$41,CD11&lt;&gt;""),AND(DC11&gt;=DJ$37,DD11&gt;=DJ$41,DC11&lt;&gt;""),AND(DH11&gt;=DJ$37,DI11&gt;=DJ$41,DH11&lt;&gt;""),AND(EE11&gt;=EL$37,EF11&gt;=EL$41,EE11&lt;&gt;""),AND(EJ11&gt;=EL$37,EK11&gt;=EL$41,EJ11&lt;&gt;""),AND(FG11&gt;=FN$37,FH11&gt;=FN$41,FG11&lt;&gt;""),AND(FL11&gt;=FN$37,FM11&gt;=FN$41,FL11&lt;&gt;""),AND(GI11&gt;=GP$37,GJ11&gt;=GP$41,GI11&lt;&gt;""),AND(GN11&gt;=GP$37,GO11&gt;=GP$41,GN11&lt;&gt;""),AND(HK11&gt;=HR$37,HL11&gt;=HR$41,HK11&lt;&gt;""),AND(HP11&gt;=HR$37,HQ11&gt;=HR$41,HP11&lt;&gt;""),AND(IM11&gt;=IT$37,IN11&gt;=IT$41,IM11&lt;&gt;""),AND(IR11&gt;=IT$37,IS11&gt;=IT$41,IR11&lt;&gt;""),AND(JO11&gt;=JV$37,JP11&gt;=JV$41,JO11&lt;&gt;""),AND(JT11&gt;=JV$37,JU11&gt;=JV$41,JT11&lt;&gt;""),AND(KQ11&gt;=KX$37,KR11&gt;=KX$41,KQ11&lt;&gt;""),AND(KV11&gt;=KX$37,KW11&gt;=KX$41,KV11&lt;&gt;""),AND(LS11&gt;=LZ$37,LT11&gt;=LZ$41,LS11&lt;&gt;""),AND(LX11&gt;=LZ$37,LY11&gt;=LZ$41,LX11&lt;&gt;""),AND(MU11&gt;=NB$37,MV11&gt;=NB$41,MU11&lt;&gt;""),AND(MZ11&gt;=NB$37,NA11&gt;=NB$41,MZ11&lt;&gt;""),AND(NW11&gt;=OD$37,NX11&gt;=OD$41,NW11&lt;&gt;""),AND(OB11&gt;=OD$37,OC11&gt;=OD$41,OB11&lt;&gt;""),AND(OY11&gt;=PF$37,OZ11&gt;=PF$41,OY11&lt;&gt;""),AND(PD11&gt;=PF$37,PE11&gt;=PF$41,PD11&lt;&gt;""),AND(QA11&gt;=QH$37,QB11&gt;=QH$41,QA11&lt;&gt;""),AND(QF11&gt;=QH$37,QG11&gt;=QH$41,QF11&lt;&gt;""),AND(RC11&gt;=RJ$37,RD11&gt;=RJ$41,RC11&lt;&gt;""),AND(RH11&gt;=RJ$37,RI11&gt;=RJ$41,RH11&lt;&gt;""),AND(SE11&gt;=SL$37,SF11&gt;=SL$41,SE11&lt;&gt;""),AND(SJ11&gt;=SL$37,SK11&gt;=SL$41,SJ11&lt;&gt;"")),"Merit",IF(OR(AND(AJ11&gt;=AN$36,AK11&gt;=AN$40,AJ11&lt;&gt;"",AI11=""),AND(AL11&gt;=AN$36,AM11&gt;=AN$40,AL11&lt;&gt;"",AI11=""),AND(BF11&gt;=BJ$36,BG11&gt;=BJ$40,BF11&lt;&gt;"",BE11=""),AND(BH11&gt;=BJ$36,BI11&gt;=BJ$40,BH11&lt;&gt;"",BE11=""),AND(CB11&gt;=CF$36,CC11&gt;=CF$40,CB11&lt;&gt;"",CA11=""),AND(CD11&gt;=CF$36,CE11&gt;=CF$40,CD11&lt;&gt;""),AND(DC11&gt;=DJ$36,DD11&gt;=DJ$40,DC11&lt;&gt;""),AND(DH11&gt;=DJ$36,DI11&gt;=DJ$40,DH11&lt;&gt;""),AND(EE11&gt;=EL$36,EF11&gt;=EL$40,EE11&lt;&gt;""),AND(EJ11&gt;=EL$36,EK11&gt;=EL$40,EJ11&lt;&gt;""),AND(FG11&gt;=FN$36,FH11&gt;=FN$40,FG11&lt;&gt;""),AND(FL11&gt;=FN$36,FM11&gt;=FN$40,FL11&lt;&gt;""),AND(GI11&gt;=GP$36,GJ11&gt;=GP$40,GI11&lt;&gt;""),AND(GN11&gt;=GP$36,GO11&gt;=GP$40,GN11&lt;&gt;""),AND(HK11&gt;=HR$36,HL11&gt;=HR$40,HK11&lt;&gt;""),AND(HP11&gt;=HR$36,HQ11&gt;=HR$40,HP11&lt;&gt;""),AND(IM11&gt;=IT$36,IN11&gt;=IT$40,IM11&lt;&gt;""),AND(IR11&gt;=IT$36,IS11&gt;=IT$40,IR11&lt;&gt;""),AND(JO11&gt;=JV$36,JP11&gt;=JV$40,JO11&lt;&gt;""),AND(JT11&gt;=JV$36,JU11&gt;=JV$40,JT11&lt;&gt;""),AND(KQ11&gt;=KX$36,KR11&gt;=KX$40,KQ11&lt;&gt;""),AND(KV11&gt;=KX$36,KW11&gt;=KX$40,KV11&lt;&gt;""),AND(LS11&gt;=LZ$36,LT11&gt;=LZ$40,LS11&lt;&gt;""),AND(LX11&gt;=LZ$36,LY11&gt;=LZ$40,LX11&lt;&gt;""),AND(MU11&gt;=NB$36,MV11&gt;=NB$40,MU11&lt;&gt;""),AND(MZ11&gt;=NB$36,NA11&gt;=NB$40,MZ11&lt;&gt;""),AND(NW11&gt;=OD$36,NX11&gt;=OD$40,NW11&lt;&gt;""),AND(OB11&gt;=OD$36,OC11&gt;=OD$40,OB11&lt;&gt;""),AND(OY11&gt;=PF$36,OZ11&gt;=PF$40,OY11&lt;&gt;""),AND(PD11&gt;=PF$36,PE11&gt;=PF$40,PD11&lt;&gt;""),AND(QA11&gt;=QH$36,QB11&gt;=QH$40,QA11&lt;&gt;""),AND(QF11&gt;=QH$36,QG11&gt;=QH$40,QF11&lt;&gt;""),AND(RC11&gt;=RJ$36,RD11&gt;=RJ$40,RC11&lt;&gt;""),AND(RH11&gt;=RJ$36,RI11&gt;=RJ$40,RH11&lt;&gt;""),AND(SE11&gt;=SL$36,SF11&gt;=SL$40,SE11&lt;&gt;""),AND(SJ11&gt;=SL$36,SK11&gt;=SL$40,SJ11&lt;&gt;"")),"Excellence",IF(I11="P","Worlds Team",IF(F11="P","National Team","")))))</f>
        <v>National Team</v>
      </c>
      <c r="I11" s="3" t="str">
        <f>IF(OR(AND(AJ11&gt;=AN$35,AK11&gt;=AN$39,AJ11&lt;&gt;"",AI11=""),AND(AL11&gt;=AN$35,AM11&gt;=AN$39,AL11&lt;&gt;"",AI11=""),AND(BF11&gt;=BJ$35,BG11&gt;=BJ$39,BF11&lt;&gt;"",BE11=""),AND(BH11&gt;=BJ$35,BI11&gt;=BJ$39,BH11&lt;&gt;"",BE11=""),AND(CB11&gt;=CF$35,CC11&gt;=CF$39,CB11&lt;&gt;"",CA11=""),AND(CD11&gt;=CF$35,CE11&gt;=CF$39,CD11&lt;&gt;""),AND(DC11&gt;=DJ$35,DD11&gt;=DJ$39,DC11&lt;&gt;""),AND(DH11&gt;=DJ$35,DI11&gt;=DJ$39,DH11&lt;&gt;""),AND(EE11&gt;=EL$35,EF11&gt;=EL$39,EE11&lt;&gt;""),AND(EJ11&gt;=EL$35,EK11&gt;=EL$39,EJ11&lt;&gt;""),AND(FG11&gt;=FN$35,FH11&gt;=FN$39,FG11&lt;&gt;""),AND(FL11&gt;=FN$35,FM11&gt;=FN$39,FL11&lt;&gt;""),AND(GI11&gt;=GP$35,GJ11&gt;=GP$39,GI11&lt;&gt;""),AND(GN11&gt;=GP$35,GO11&gt;=GP$39,GN11&lt;&gt;""),AND(HK11&gt;=HR$35,HL11&gt;=HR$39,HK11&lt;&gt;""),AND(HP11&gt;=HR$35,HQ11&gt;=HR$39,HP11&lt;&gt;""),AND(IM11&gt;=IT$35,IN11&gt;=IT$39,IM11&lt;&gt;""),AND(IR11&gt;=IT$35,IS11&gt;=IT$39,IR11&lt;&gt;""),AND(JO11&gt;=JV$35,JP11&gt;=JV$39,JO11&lt;&gt;""),AND(JT11&gt;=JV$35,JU11&gt;=JV$39,JT11&lt;&gt;""),AND(KQ11&gt;=KX$35,KR11&gt;=KX$39,KQ11&lt;&gt;""),AND(KV11&gt;=KX$35,KW11&gt;=KX$39,KV11&lt;&gt;""),AND(LS11&gt;=LZ$35,LT11&gt;=LZ$39,LS11&lt;&gt;""),AND(LX11&gt;=LZ$35,LY11&gt;=LZ$39,LX11&lt;&gt;""),AND(MU11&gt;=NB$35,MV11&gt;=NB$39,MU11&lt;&gt;""),AND(MZ11&gt;=NB$35,NA11&gt;=NB$39,MZ11&lt;&gt;""),AND(NW11&gt;=OD$35,NX11&gt;=OD$39,NW11&lt;&gt;""),AND(OB11&gt;=OD$35,OC11&gt;=OD$39,OB11&lt;&gt;""),AND(OY11&gt;=PF$35,OZ11&gt;=PF$39,OY11&lt;&gt;""),AND(PD11&gt;=PF$35,PE11&gt;=PF$39,PD11&lt;&gt;""),AND(QA11&gt;=QH$35,QB11&gt;=QH$39,QA11&lt;&gt;""),AND(QF11&gt;=QH$35,QG11&gt;=QH$39,QF11&lt;&gt;""),AND(RC11&gt;=RJ$35,RD11&gt;=RJ$39,RC11&lt;&gt;""),AND(RH11&gt;=RJ$35,RI11&gt;=RJ$39,RH11&lt;&gt;""),AND(SE11&gt;=SL$35,SF11&gt;=SL$39,SE11&lt;&gt;""),AND(SJ11&gt;=SL$35,SK11&gt;=SL$39,SJ11&lt;&gt;"")),"P","")</f>
        <v/>
      </c>
      <c r="J11" s="8">
        <f>IF(COUNT(AK11,BG11,CC11)&gt;0,LARGE((AK11,BG11,CC11),1),0)</f>
        <v>52.199999999999996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50.500000000000007</v>
      </c>
      <c r="M11" s="8" t="str">
        <f>IF(K11=0,"",IF(AND(L11=J11,L11=AK11,K11=BG11),$S$1,IF(AND(L11=J11,L11=AK11,L11=CC11),$S$1,IF(AND(L11=J11,L11=CC11,L11=BG11),$AO$1,IF(L11=CC11,$BK$1,IF(L11=BG11,$AO$1,IF(L11=AK11,$S$1,"")))))))</f>
        <v>2025 3rd Domestic Trial</v>
      </c>
      <c r="N11" s="8">
        <f>IF(MAX(AM11,BI11,CE11)&gt;0,MAX(AM11,BI11,CE11),0)</f>
        <v>52.5</v>
      </c>
      <c r="O11" s="8" t="str">
        <f>IF(N11=0,"",IF(N11=CE11,$BK$1,IF(N11=BI11,$AO$1,IF(N11=AM11,$S$1,""))))</f>
        <v>2025 3rd Domestic Trial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>
        <v>17.600000000000001</v>
      </c>
      <c r="T11" s="19">
        <v>5.3</v>
      </c>
      <c r="U11" s="19">
        <v>1</v>
      </c>
      <c r="V11" s="19">
        <v>0.15</v>
      </c>
      <c r="W11" s="19">
        <v>18.7</v>
      </c>
      <c r="X11" s="19">
        <v>7.65</v>
      </c>
      <c r="Y11" s="19">
        <v>0</v>
      </c>
      <c r="Z11" s="19">
        <v>0.15</v>
      </c>
      <c r="AA11" s="19">
        <v>9.25</v>
      </c>
      <c r="AB11" s="19">
        <v>3.45</v>
      </c>
      <c r="AC11" s="19">
        <v>0.1</v>
      </c>
      <c r="AD11" s="19">
        <v>0</v>
      </c>
      <c r="AE11" s="19">
        <v>9.1999999999999993</v>
      </c>
      <c r="AF11" s="19">
        <v>3.6</v>
      </c>
      <c r="AG11" s="19">
        <v>0.1</v>
      </c>
      <c r="AH11" s="19">
        <v>0</v>
      </c>
      <c r="AI11" s="27" t="s">
        <v>53</v>
      </c>
      <c r="AJ11" s="40">
        <f>IF(SUM(T11,X11)&gt;0,SUM(T11,X11),"")</f>
        <v>12.95</v>
      </c>
      <c r="AK11" s="40">
        <f>IF(SUM(S11:T11,V11:X11,Z11)-U11-Y11&gt;0,SUM(S11:T11,V11:X11,Z11)-U11-Y11,"")</f>
        <v>48.55</v>
      </c>
      <c r="AL11" s="40">
        <f>IF(SUM(AB11,AF11)&gt;0,SUM(AB11,AF11),"")</f>
        <v>7.0500000000000007</v>
      </c>
      <c r="AM11" s="40">
        <f>IF(SUM(AA11:AB11,AD11:AF11,AH11)-SUM(AC11,AG11)&gt;0,SUM(AA11:AB11,AD11:AF11,AH11)-SUM(AC11,AG11),"")</f>
        <v>25.3</v>
      </c>
      <c r="AN11" s="40">
        <f>IF(SUM(AK11,AM11)&gt;0,SUM(AK11,AM11),"")</f>
        <v>73.849999999999994</v>
      </c>
      <c r="AO11" s="18">
        <v>18.8</v>
      </c>
      <c r="AP11" s="18">
        <v>8.4</v>
      </c>
      <c r="AQ11" s="18">
        <v>0</v>
      </c>
      <c r="AR11" s="18">
        <v>0</v>
      </c>
      <c r="AS11" s="18">
        <v>16.8</v>
      </c>
      <c r="AT11" s="18">
        <v>8.1</v>
      </c>
      <c r="AU11" s="18">
        <v>0.2</v>
      </c>
      <c r="AV11" s="18">
        <v>0.3</v>
      </c>
      <c r="AW11" s="18">
        <v>16.3</v>
      </c>
      <c r="AX11" s="18">
        <v>7.6</v>
      </c>
      <c r="AY11" s="18">
        <v>1</v>
      </c>
      <c r="AZ11" s="18">
        <v>0</v>
      </c>
      <c r="BA11" s="18">
        <v>18.399999999999999</v>
      </c>
      <c r="BB11" s="18">
        <v>8.1</v>
      </c>
      <c r="BC11" s="18">
        <v>0.2</v>
      </c>
      <c r="BD11" s="18">
        <v>0.3</v>
      </c>
      <c r="BE11" s="28"/>
      <c r="BF11" s="11">
        <f>IF(SUM(AP11,AT11)&gt;0,SUM(AP11,AT11),"")</f>
        <v>16.5</v>
      </c>
      <c r="BG11" s="11">
        <f>IF(SUM(AO11:AP11,AR11:AT11,AV11)-AQ11-AU11&gt;0,SUM(AO11:AP11,AR11:AT11,AV11)-AQ11-AU11,"")</f>
        <v>52.199999999999996</v>
      </c>
      <c r="BH11" s="11">
        <f>IF(SUM(AX11,BB11)&gt;0,SUM(AX11,BB11),"")</f>
        <v>15.7</v>
      </c>
      <c r="BI11" s="11">
        <f>IF(SUM(AW11:AX11,AZ11:BB11,BD11)-SUM(AY11,BC11)&gt;0,SUM(AW11:AX11,AZ11:BB11,BD11)-SUM(AY11,BC11),"")</f>
        <v>49.499999999999993</v>
      </c>
      <c r="BJ11" s="11">
        <f>IF(SUM(BG11,BI11)&gt;0,SUM(BG11,BI11),"")</f>
        <v>101.69999999999999</v>
      </c>
      <c r="BK11" s="19">
        <v>18.7</v>
      </c>
      <c r="BL11" s="19">
        <v>8.4</v>
      </c>
      <c r="BM11" s="19">
        <v>0.8</v>
      </c>
      <c r="BN11" s="19">
        <v>0</v>
      </c>
      <c r="BO11" s="19">
        <v>16.899999999999999</v>
      </c>
      <c r="BP11" s="19">
        <v>8.1</v>
      </c>
      <c r="BQ11" s="19">
        <v>0.8</v>
      </c>
      <c r="BR11" s="19">
        <v>0</v>
      </c>
      <c r="BS11" s="19">
        <v>18.8</v>
      </c>
      <c r="BT11" s="19">
        <v>8.4</v>
      </c>
      <c r="BU11" s="19">
        <v>0.8</v>
      </c>
      <c r="BV11" s="19">
        <v>0</v>
      </c>
      <c r="BW11" s="19">
        <v>18.8</v>
      </c>
      <c r="BX11" s="19">
        <v>8.1</v>
      </c>
      <c r="BY11" s="19">
        <v>0.8</v>
      </c>
      <c r="BZ11" s="19">
        <v>0</v>
      </c>
      <c r="CA11" s="27"/>
      <c r="CB11" s="40">
        <f>IF(SUM(BL11,BP11)&gt;0,SUM(BL11,BP11),"")</f>
        <v>16.5</v>
      </c>
      <c r="CC11" s="40">
        <f>IF(SUM(BK11:BL11,BN11:BP11,BR11)-BM11-BQ11&gt;0,SUM(BK11:BL11,BN11:BP11,BR11)-BM11-BQ11,"")</f>
        <v>50.500000000000007</v>
      </c>
      <c r="CD11" s="40">
        <f>IF(SUM(BT11,BX11)&gt;0,SUM(BT11,BX11),"")</f>
        <v>16.5</v>
      </c>
      <c r="CE11" s="40">
        <f>IF(SUM(BS11:BT11,BV11:BX11,BZ11)-SUM(BU11,BY11)&gt;0,SUM(BS11:BT11,BV11:BX11,BZ11)-SUM(BU11,BY11),"")</f>
        <v>52.5</v>
      </c>
      <c r="CF11" s="40">
        <f>IF(SUM(CC11,CE11)&gt;0,SUM(CC11,CE11),"")</f>
        <v>103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18.75</v>
      </c>
      <c r="SN11" s="26">
        <f>IF($CA11="P",BL11,(BL11+AP11)/2)</f>
        <v>8.4</v>
      </c>
      <c r="SO11" s="26">
        <f>IF($CA11="P",BM11,(BM11+AQ11)/2)</f>
        <v>0.4</v>
      </c>
      <c r="SP11" s="26">
        <f>IF($CA11="P",BN11,(BN11+AR11)/2)</f>
        <v>0</v>
      </c>
      <c r="SQ11" s="26">
        <f>IF($CA11="P",BO11,(BO11+AS11)/2)</f>
        <v>16.850000000000001</v>
      </c>
      <c r="SR11" s="26">
        <f>IF($CA11="P",BP11,(BP11+AT11)/2)</f>
        <v>8.1</v>
      </c>
      <c r="SS11" s="26">
        <f>IF($CA11="P",BQ11,(BQ11+AU11)/2)</f>
        <v>0.5</v>
      </c>
      <c r="ST11" s="26">
        <f>IF($CA11="P",BR11,(BR11+AV11)/2)</f>
        <v>0.15</v>
      </c>
      <c r="SU11" s="26">
        <f>IF($CA11="P",BS11,(BS11+AW11)/2)</f>
        <v>17.55</v>
      </c>
      <c r="SV11" s="26">
        <f>IF($CA11="P",BT11,(BT11+AX11)/2)</f>
        <v>8</v>
      </c>
      <c r="SW11" s="26">
        <f>IF($CA11="P",BU11,(BU11+AY11)/2)</f>
        <v>0.9</v>
      </c>
      <c r="SX11" s="26">
        <f>IF($CA11="P",BV11,(BV11+AZ11)/2)</f>
        <v>0</v>
      </c>
      <c r="SY11" s="26">
        <f>IF($CA11="P",BW11,(BW11+BA11)/2)</f>
        <v>18.600000000000001</v>
      </c>
      <c r="SZ11" s="26">
        <f>IF($CA11="P",BX11,(BX11+BB11)/2)</f>
        <v>8.1</v>
      </c>
      <c r="TA11" s="26">
        <f>IF($CA11="P",BY11,(BY11+BC11)/2)</f>
        <v>0.5</v>
      </c>
      <c r="TB11" s="26">
        <f>IF($CA11="P",BZ11,(BZ11+BD11)/2)</f>
        <v>0.15</v>
      </c>
      <c r="TC11" s="28" t="s">
        <v>53</v>
      </c>
      <c r="TD11" s="11">
        <f>IF(SUM(SN11,SR11)&gt;0,SUM(SN11,SR11),"")</f>
        <v>16.5</v>
      </c>
      <c r="TE11" s="11">
        <f>IF(SUM(SM11:SN11,SP11:SR11,ST11)-SO11-SS11&gt;0,SUM(SM11:SN11,SP11:SR11,ST11)-SO11-SS11,"")</f>
        <v>51.35</v>
      </c>
      <c r="TF11" s="11">
        <f>IF(SUM(SV11,SZ11)&gt;0,SUM(SV11,SZ11),"")</f>
        <v>16.100000000000001</v>
      </c>
      <c r="TG11" s="11">
        <f>IF(SUM(SU11:SV11,SX11:SZ11,TB11)-SUM(SW11,TA11)&gt;0,SUM(SU11:SV11,SX11:SZ11,TB11)-SUM(SW11,TA11),"")</f>
        <v>51.000000000000007</v>
      </c>
      <c r="TH11" s="11">
        <f>IF(SUM(TE11,TG11)&gt;0,SUM(TE11,TG11),"")</f>
        <v>102.35000000000001</v>
      </c>
    </row>
    <row r="12" spans="1:528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8</v>
      </c>
      <c r="C12" s="4" t="s">
        <v>5</v>
      </c>
      <c r="D12" s="4">
        <v>1994</v>
      </c>
      <c r="E12" s="9">
        <f>SUM(J12:P12)+SUM(J12:M12)*0.0000001+SUM(J12)*0.0000000000001</f>
        <v>154.6000102000051</v>
      </c>
      <c r="F12" s="3" t="str">
        <f>IF(OR(AND(AJ12&gt;=AN$34,AK12&gt;=AN$38,AJ12&lt;&gt;"",AI12=""),AND(AL12&gt;=AN$34,AM12&gt;=AN$38,AL12&lt;&gt;"",AI12=""),AND(BF12&gt;=BJ$34,BG12&gt;=BJ$38,BF12&lt;&gt;"",BE12=""),AND(BH12&gt;=BJ$34,BI12&gt;=BJ$38,BH12&lt;&gt;"",BE12=""),AND(CB12&gt;=CF$34,CC12&gt;=CF$38,CB12&lt;&gt;"",CA12=""),AND(CD12&gt;=CF$34,CE12&gt;=CF$38,CD12&lt;&gt;""),AND(DC12&gt;=DJ$34,DD12&gt;=DJ$38,DC12&lt;&gt;""),AND(DH12&gt;=DJ$34,DI12&gt;=DJ$38,DH12&lt;&gt;""),AND(EE12&gt;=EL$34,EF12&gt;=EL$38,EE12&lt;&gt;""),AND(EJ12&gt;=EL$34,EK12&gt;=EL$38,EJ12&lt;&gt;""),AND(FG12&gt;=FN$34,FH12&gt;=FN$38,FG12&lt;&gt;""),AND(FL12&gt;=FN$34,FM12&gt;=FN$38,FL12&lt;&gt;""),AND(GI12&gt;=GP$34,GJ12&gt;=GP$38,GI12&lt;&gt;""),AND(GN12&gt;=GP$34,GO12&gt;=GP$38,GN12&lt;&gt;""),AND(HK12&gt;=HR$34,HL12&gt;=HR$38,HK12&lt;&gt;""),AND(HP12&gt;=HR$34,HQ12&gt;=HR$38,HP12&lt;&gt;""),AND(IM12&gt;=IT$34,IN12&gt;=IT$38,IM12&lt;&gt;""),AND(IR12&gt;=IT$34,IS12&gt;=IT$38,IR12&lt;&gt;""),AND(JO12&gt;=JV$34,JP12&gt;=JV$38,JO12&lt;&gt;""),AND(JT12&gt;=JV$34,JU12&gt;=JV$38,JT12&lt;&gt;""),AND(KQ12&gt;=KX$34,KR12&gt;=KX$38,KQ12&lt;&gt;""),AND(KV12&gt;=KX$34,KW12&gt;=KX$38,KV12&lt;&gt;""),AND(LS12&gt;=LZ$34,LT12&gt;=LZ$38,LS12&lt;&gt;""),AND(LX12&gt;=LZ$34,LY12&gt;=LZ$38,LX12&lt;&gt;""),AND(MU12&gt;=NB$34,MV12&gt;=NB$38,MU12&lt;&gt;""),AND(MZ12&gt;=NB$34,NA12&gt;=NB$38,MZ12&lt;&gt;""),AND(NW12&gt;=OD$34,NX12&gt;=OD$38,NW12&lt;&gt;""),AND(OB12&gt;=OD$34,OC12&gt;=OD$38,OB12&lt;&gt;""),AND(OY12&gt;=PF$34,OZ12&gt;=PF$38,OY12&lt;&gt;""),AND(PD12&gt;=PF$34,PE12&gt;=PF$38,PD12&lt;&gt;""),AND(QA12&gt;=QH$34,QB12&gt;=QH$38,QA12&lt;&gt;""),AND(QF12&gt;=QH$34,QG12&gt;=QH$38,QF12&lt;&gt;""),AND(RC12&gt;=RJ$34,RD12&gt;=RJ$38,RC12&lt;&gt;""),AND(RH12&gt;=RJ$34,RI12&gt;=RJ$38,RH12&lt;&gt;""),AND(SE12&gt;=SL$34,SF12&gt;=SL$38,SE12&lt;&gt;""),AND(SJ12&gt;=SL$34,SK12&gt;=SL$38,SJ12&lt;&gt;"")),"P","")</f>
        <v>P</v>
      </c>
      <c r="G12" s="3" t="str">
        <f>IF(OR(AND(AK12&gt;=AN$38,AK12&lt;&gt;"",AI12=""),AND(AM12&gt;=AN$38,AM12&lt;&gt;"",AI12=""),AND(BG12&gt;=BJ$38,BG12&lt;&gt;"",BE12=""),AND(BI12&gt;=BJ$38,BI12&lt;&gt;"",BE12=""),AND(CC12&gt;=CF$38,CC12&lt;&gt;"",CA12=""),AND(CE12&gt;=CF$38,CE12&lt;&gt;"",CA12=""),AND(DD12&gt;=DJ$38,DD12&lt;&gt;""),AND(DI12&gt;=DJ$38,DI12&lt;&gt;""),AND(EF12&gt;=EL$38,EF12&lt;&gt;""),AND(EK12&gt;=EL$38,EK12&lt;&gt;""),AND(FH12&gt;=FN$38,FH12&lt;&gt;""),AND(FM12&gt;=FN$38,FM12&lt;&gt;""),AND(GJ12&gt;=GP$38,GJ12&lt;&gt;""),AND(GO12&gt;=GP$38,GO12&lt;&gt;""),AND(HL12&gt;=HR$38,HL12&lt;&gt;""),AND(HQ12&gt;=HR$38,HQ12&lt;&gt;""),AND(IN12&gt;=IT$38,IN12&lt;&gt;""),AND(IS12&gt;=IT$38,IS12&lt;&gt;""),AND(JP12&gt;=JV$38,JP12&lt;&gt;""),AND(JU12&gt;=JV$38,JU12&lt;&gt;""),AND(KR12&gt;=KX$38,KR12&lt;&gt;""),AND(KW12&gt;=KX$38,KW12&lt;&gt;""),AND(LT12&gt;=LZ$38,LT12&lt;&gt;""),AND(LY12&gt;=LZ$38,LY12&lt;&gt;""),AND(MV12&gt;=NB$38,MV12&lt;&gt;""),AND(NA12&gt;=NB$38,NA12&lt;&gt;""),AND(NX12&gt;=OD$38,NX12&lt;&gt;""),AND(OC12&gt;=OD$38,OC12&lt;&gt;""),AND(OZ12&gt;=PF$38,OZ12&lt;&gt;""),AND(PE12&gt;=PF$38,PE12&lt;&gt;""),AND(QB12&gt;=QH$38,QB12&lt;&gt;""),AND(QG12&gt;=QH$38,QG12&lt;&gt;""),AND(RD12&gt;=RJ$38,RD12&lt;&gt;""),AND(RI12&gt;=RJ$38,RI12&lt;&gt;""),AND(SF12&gt;=SL$38,SF12&lt;&gt;""),AND(SK12&gt;=SL$38,SK12&lt;&gt;"")),"P","")</f>
        <v>P</v>
      </c>
      <c r="H12" s="36" t="str">
        <f>IF(AND(G12="P",F12=""),"No DD",IF(OR(AND(AJ12&gt;=AN$37,AK12&gt;=AN$41,AJ12&lt;&gt;"",AI12=""),AND(AL12&gt;=AN$37,AM12&gt;=AN$41,AL12&lt;&gt;"",AI12=""),AND(BF12&gt;=BJ$37,BG12&gt;=BJ$41,BF12&lt;&gt;"",BE12=""),AND(BH12&gt;=BJ$37,BI12&gt;=BJ$41,BH12&lt;&gt;"",BE12=""),AND(CB12&gt;=CF$37,CC12&gt;=CF$41,CB12&lt;&gt;"",CA12=""),AND(CD12&gt;=CF$37,CE12&gt;=CF$41,CD12&lt;&gt;""),AND(DC12&gt;=DJ$37,DD12&gt;=DJ$41,DC12&lt;&gt;""),AND(DH12&gt;=DJ$37,DI12&gt;=DJ$41,DH12&lt;&gt;""),AND(EE12&gt;=EL$37,EF12&gt;=EL$41,EE12&lt;&gt;""),AND(EJ12&gt;=EL$37,EK12&gt;=EL$41,EJ12&lt;&gt;""),AND(FG12&gt;=FN$37,FH12&gt;=FN$41,FG12&lt;&gt;""),AND(FL12&gt;=FN$37,FM12&gt;=FN$41,FL12&lt;&gt;""),AND(GI12&gt;=GP$37,GJ12&gt;=GP$41,GI12&lt;&gt;""),AND(GN12&gt;=GP$37,GO12&gt;=GP$41,GN12&lt;&gt;""),AND(HK12&gt;=HR$37,HL12&gt;=HR$41,HK12&lt;&gt;""),AND(HP12&gt;=HR$37,HQ12&gt;=HR$41,HP12&lt;&gt;""),AND(IM12&gt;=IT$37,IN12&gt;=IT$41,IM12&lt;&gt;""),AND(IR12&gt;=IT$37,IS12&gt;=IT$41,IR12&lt;&gt;""),AND(JO12&gt;=JV$37,JP12&gt;=JV$41,JO12&lt;&gt;""),AND(JT12&gt;=JV$37,JU12&gt;=JV$41,JT12&lt;&gt;""),AND(KQ12&gt;=KX$37,KR12&gt;=KX$41,KQ12&lt;&gt;""),AND(KV12&gt;=KX$37,KW12&gt;=KX$41,KV12&lt;&gt;""),AND(LS12&gt;=LZ$37,LT12&gt;=LZ$41,LS12&lt;&gt;""),AND(LX12&gt;=LZ$37,LY12&gt;=LZ$41,LX12&lt;&gt;""),AND(MU12&gt;=NB$37,MV12&gt;=NB$41,MU12&lt;&gt;""),AND(MZ12&gt;=NB$37,NA12&gt;=NB$41,MZ12&lt;&gt;""),AND(NW12&gt;=OD$37,NX12&gt;=OD$41,NW12&lt;&gt;""),AND(OB12&gt;=OD$37,OC12&gt;=OD$41,OB12&lt;&gt;""),AND(OY12&gt;=PF$37,OZ12&gt;=PF$41,OY12&lt;&gt;""),AND(PD12&gt;=PF$37,PE12&gt;=PF$41,PD12&lt;&gt;""),AND(QA12&gt;=QH$37,QB12&gt;=QH$41,QA12&lt;&gt;""),AND(QF12&gt;=QH$37,QG12&gt;=QH$41,QF12&lt;&gt;""),AND(RC12&gt;=RJ$37,RD12&gt;=RJ$41,RC12&lt;&gt;""),AND(RH12&gt;=RJ$37,RI12&gt;=RJ$41,RH12&lt;&gt;""),AND(SE12&gt;=SL$37,SF12&gt;=SL$41,SE12&lt;&gt;""),AND(SJ12&gt;=SL$37,SK12&gt;=SL$41,SJ12&lt;&gt;"")),"Merit",IF(OR(AND(AJ12&gt;=AN$36,AK12&gt;=AN$40,AJ12&lt;&gt;"",AI12=""),AND(AL12&gt;=AN$36,AM12&gt;=AN$40,AL12&lt;&gt;"",AI12=""),AND(BF12&gt;=BJ$36,BG12&gt;=BJ$40,BF12&lt;&gt;"",BE12=""),AND(BH12&gt;=BJ$36,BI12&gt;=BJ$40,BH12&lt;&gt;"",BE12=""),AND(CB12&gt;=CF$36,CC12&gt;=CF$40,CB12&lt;&gt;"",CA12=""),AND(CD12&gt;=CF$36,CE12&gt;=CF$40,CD12&lt;&gt;""),AND(DC12&gt;=DJ$36,DD12&gt;=DJ$40,DC12&lt;&gt;""),AND(DH12&gt;=DJ$36,DI12&gt;=DJ$40,DH12&lt;&gt;""),AND(EE12&gt;=EL$36,EF12&gt;=EL$40,EE12&lt;&gt;""),AND(EJ12&gt;=EL$36,EK12&gt;=EL$40,EJ12&lt;&gt;""),AND(FG12&gt;=FN$36,FH12&gt;=FN$40,FG12&lt;&gt;""),AND(FL12&gt;=FN$36,FM12&gt;=FN$40,FL12&lt;&gt;""),AND(GI12&gt;=GP$36,GJ12&gt;=GP$40,GI12&lt;&gt;""),AND(GN12&gt;=GP$36,GO12&gt;=GP$40,GN12&lt;&gt;""),AND(HK12&gt;=HR$36,HL12&gt;=HR$40,HK12&lt;&gt;""),AND(HP12&gt;=HR$36,HQ12&gt;=HR$40,HP12&lt;&gt;""),AND(IM12&gt;=IT$36,IN12&gt;=IT$40,IM12&lt;&gt;""),AND(IR12&gt;=IT$36,IS12&gt;=IT$40,IR12&lt;&gt;""),AND(JO12&gt;=JV$36,JP12&gt;=JV$40,JO12&lt;&gt;""),AND(JT12&gt;=JV$36,JU12&gt;=JV$40,JT12&lt;&gt;""),AND(KQ12&gt;=KX$36,KR12&gt;=KX$40,KQ12&lt;&gt;""),AND(KV12&gt;=KX$36,KW12&gt;=KX$40,KV12&lt;&gt;""),AND(LS12&gt;=LZ$36,LT12&gt;=LZ$40,LS12&lt;&gt;""),AND(LX12&gt;=LZ$36,LY12&gt;=LZ$40,LX12&lt;&gt;""),AND(MU12&gt;=NB$36,MV12&gt;=NB$40,MU12&lt;&gt;""),AND(MZ12&gt;=NB$36,NA12&gt;=NB$40,MZ12&lt;&gt;""),AND(NW12&gt;=OD$36,NX12&gt;=OD$40,NW12&lt;&gt;""),AND(OB12&gt;=OD$36,OC12&gt;=OD$40,OB12&lt;&gt;""),AND(OY12&gt;=PF$36,OZ12&gt;=PF$40,OY12&lt;&gt;""),AND(PD12&gt;=PF$36,PE12&gt;=PF$40,PD12&lt;&gt;""),AND(QA12&gt;=QH$36,QB12&gt;=QH$40,QA12&lt;&gt;""),AND(QF12&gt;=QH$36,QG12&gt;=QH$40,QF12&lt;&gt;""),AND(RC12&gt;=RJ$36,RD12&gt;=RJ$40,RC12&lt;&gt;""),AND(RH12&gt;=RJ$36,RI12&gt;=RJ$40,RH12&lt;&gt;""),AND(SE12&gt;=SL$36,SF12&gt;=SL$40,SE12&lt;&gt;""),AND(SJ12&gt;=SL$36,SK12&gt;=SL$40,SJ12&lt;&gt;"")),"Excellence",IF(I12="P","Worlds Team",IF(F12="P","National Team","")))))</f>
        <v>National Team</v>
      </c>
      <c r="I12" s="3" t="str">
        <f>IF(OR(AND(AJ12&gt;=AN$35,AK12&gt;=AN$39,AJ12&lt;&gt;"",AI12=""),AND(AL12&gt;=AN$35,AM12&gt;=AN$39,AL12&lt;&gt;"",AI12=""),AND(BF12&gt;=BJ$35,BG12&gt;=BJ$39,BF12&lt;&gt;"",BE12=""),AND(BH12&gt;=BJ$35,BI12&gt;=BJ$39,BH12&lt;&gt;"",BE12=""),AND(CB12&gt;=CF$35,CC12&gt;=CF$39,CB12&lt;&gt;"",CA12=""),AND(CD12&gt;=CF$35,CE12&gt;=CF$39,CD12&lt;&gt;""),AND(DC12&gt;=DJ$35,DD12&gt;=DJ$39,DC12&lt;&gt;""),AND(DH12&gt;=DJ$35,DI12&gt;=DJ$39,DH12&lt;&gt;""),AND(EE12&gt;=EL$35,EF12&gt;=EL$39,EE12&lt;&gt;""),AND(EJ12&gt;=EL$35,EK12&gt;=EL$39,EJ12&lt;&gt;""),AND(FG12&gt;=FN$35,FH12&gt;=FN$39,FG12&lt;&gt;""),AND(FL12&gt;=FN$35,FM12&gt;=FN$39,FL12&lt;&gt;""),AND(GI12&gt;=GP$35,GJ12&gt;=GP$39,GI12&lt;&gt;""),AND(GN12&gt;=GP$35,GO12&gt;=GP$39,GN12&lt;&gt;""),AND(HK12&gt;=HR$35,HL12&gt;=HR$39,HK12&lt;&gt;""),AND(HP12&gt;=HR$35,HQ12&gt;=HR$39,HP12&lt;&gt;""),AND(IM12&gt;=IT$35,IN12&gt;=IT$39,IM12&lt;&gt;""),AND(IR12&gt;=IT$35,IS12&gt;=IT$39,IR12&lt;&gt;""),AND(JO12&gt;=JV$35,JP12&gt;=JV$39,JO12&lt;&gt;""),AND(JT12&gt;=JV$35,JU12&gt;=JV$39,JT12&lt;&gt;""),AND(KQ12&gt;=KX$35,KR12&gt;=KX$39,KQ12&lt;&gt;""),AND(KV12&gt;=KX$35,KW12&gt;=KX$39,KV12&lt;&gt;""),AND(LS12&gt;=LZ$35,LT12&gt;=LZ$39,LS12&lt;&gt;""),AND(LX12&gt;=LZ$35,LY12&gt;=LZ$39,LX12&lt;&gt;""),AND(MU12&gt;=NB$35,MV12&gt;=NB$39,MU12&lt;&gt;""),AND(MZ12&gt;=NB$35,NA12&gt;=NB$39,MZ12&lt;&gt;""),AND(NW12&gt;=OD$35,NX12&gt;=OD$39,NW12&lt;&gt;""),AND(OB12&gt;=OD$35,OC12&gt;=OD$39,OB12&lt;&gt;""),AND(OY12&gt;=PF$35,OZ12&gt;=PF$39,OY12&lt;&gt;""),AND(PD12&gt;=PF$35,PE12&gt;=PF$39,PD12&lt;&gt;""),AND(QA12&gt;=QH$35,QB12&gt;=QH$39,QA12&lt;&gt;""),AND(QF12&gt;=QH$35,QG12&gt;=QH$39,QF12&lt;&gt;""),AND(RC12&gt;=RJ$35,RD12&gt;=RJ$39,RC12&lt;&gt;""),AND(RH12&gt;=RJ$35,RI12&gt;=RJ$39,RH12&lt;&gt;""),AND(SE12&gt;=SL$35,SF12&gt;=SL$39,SE12&lt;&gt;""),AND(SJ12&gt;=SL$35,SK12&gt;=SL$39,SJ12&lt;&gt;"")),"P","")</f>
        <v/>
      </c>
      <c r="J12" s="8">
        <f>IF(COUNT(AK12,BG12,CC12)&gt;0,LARGE((AK12,BG12,CC12),1),0)</f>
        <v>51.1</v>
      </c>
      <c r="K12" s="8" t="str">
        <f>IF(J12=0,"",IF(J12=CC12,$BK$1,IF(J12=BG12,$AO$1,IF(J12=AK12,$S$1,""))))</f>
        <v>2025 Elite Canada</v>
      </c>
      <c r="L12" s="8">
        <f>IF(COUNT(AK12,BG12,CC12)&gt;1,LARGE((AK12,BG12,CC12),2),0)</f>
        <v>50.899999999999991</v>
      </c>
      <c r="M12" s="8" t="str">
        <f>IF(K12=0,"",IF(AND(L12=J12,L12=AK12,K12=BG12),$S$1,IF(AND(L12=J12,L12=AK12,L12=CC12),$S$1,IF(AND(L12=J12,L12=CC12,L12=BG12),$AO$1,IF(L12=CC12,$BK$1,IF(L12=BG12,$AO$1,IF(L12=AK12,$S$1,"")))))))</f>
        <v>2025 3rd Domestic Trial</v>
      </c>
      <c r="N12" s="8">
        <f>IF(MAX(AM12,BI12,CE12)&gt;0,MAX(AM12,BI12,CE12),0)</f>
        <v>52.599999999999994</v>
      </c>
      <c r="O12" s="8" t="str">
        <f>IF(N12=0,"",IF(N12=CE12,$BK$1,IF(N12=BI12,$AO$1,IF(N12=AM12,$S$1,""))))</f>
        <v>2025 3rd Domestic Trial</v>
      </c>
      <c r="P12" s="8" t="str">
        <f>IF(MAX(CG12:CH12)&gt;0,MAX(CG12:CH12),"")</f>
        <v/>
      </c>
      <c r="Q12" s="11" t="str">
        <f>IF(P12="","",IF(P12=CG12,"("&amp;CG$2&amp;")",IF(P12=CH12,"("&amp;CH$2&amp;")")))</f>
        <v/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/>
      </c>
      <c r="S12" s="19">
        <v>18.5</v>
      </c>
      <c r="T12" s="19">
        <v>7.6</v>
      </c>
      <c r="U12" s="19">
        <v>0</v>
      </c>
      <c r="V12" s="19">
        <v>0</v>
      </c>
      <c r="W12" s="19">
        <v>18.2</v>
      </c>
      <c r="X12" s="19">
        <v>7.6</v>
      </c>
      <c r="Y12" s="19">
        <v>0.8</v>
      </c>
      <c r="Z12" s="19">
        <v>0</v>
      </c>
      <c r="AA12" s="19">
        <v>15.4</v>
      </c>
      <c r="AB12" s="19">
        <v>4.8</v>
      </c>
      <c r="AC12" s="19">
        <v>0</v>
      </c>
      <c r="AD12" s="19">
        <v>0.3</v>
      </c>
      <c r="AE12" s="19">
        <v>19</v>
      </c>
      <c r="AF12" s="19">
        <v>7.6</v>
      </c>
      <c r="AG12" s="19">
        <v>0</v>
      </c>
      <c r="AH12" s="19">
        <v>0</v>
      </c>
      <c r="AI12" s="27"/>
      <c r="AJ12" s="40">
        <f>IF(SUM(T12,X12)&gt;0,SUM(T12,X12),"")</f>
        <v>15.2</v>
      </c>
      <c r="AK12" s="40">
        <f>IF(SUM(S12:T12,V12:X12,Z12)-U12-Y12&gt;0,SUM(S12:T12,V12:X12,Z12)-U12-Y12,"")</f>
        <v>51.1</v>
      </c>
      <c r="AL12" s="40">
        <f>IF(SUM(AB12,AF12)&gt;0,SUM(AB12,AF12),"")</f>
        <v>12.399999999999999</v>
      </c>
      <c r="AM12" s="40">
        <f>IF(SUM(AA12:AB12,AD12:AF12,AH12)-SUM(AC12,AG12)&gt;0,SUM(AA12:AB12,AD12:AF12,AH12)-SUM(AC12,AG12),"")</f>
        <v>47.1</v>
      </c>
      <c r="AN12" s="40">
        <f>IF(SUM(AK12,AM12)&gt;0,SUM(AK12,AM12),"")</f>
        <v>98.2</v>
      </c>
      <c r="AO12" s="18">
        <v>18.5</v>
      </c>
      <c r="AP12" s="18">
        <v>7.6</v>
      </c>
      <c r="AQ12" s="18">
        <v>0.8</v>
      </c>
      <c r="AR12" s="18">
        <v>0</v>
      </c>
      <c r="AS12" s="18">
        <v>17.8</v>
      </c>
      <c r="AT12" s="18">
        <v>6.8</v>
      </c>
      <c r="AU12" s="18">
        <v>0</v>
      </c>
      <c r="AV12" s="18">
        <v>0</v>
      </c>
      <c r="AW12" s="18"/>
      <c r="AX12" s="18"/>
      <c r="AY12" s="18"/>
      <c r="AZ12" s="18"/>
      <c r="BA12" s="18"/>
      <c r="BB12" s="18"/>
      <c r="BC12" s="18"/>
      <c r="BD12" s="18"/>
      <c r="BE12" s="28"/>
      <c r="BF12" s="11">
        <f>IF(SUM(AP12,AT12)&gt;0,SUM(AP12,AT12),"")</f>
        <v>14.399999999999999</v>
      </c>
      <c r="BG12" s="11">
        <f>IF(SUM(AO12:AP12,AR12:AT12,AV12)-AQ12-AU12&gt;0,SUM(AO12:AP12,AR12:AT12,AV12)-AQ12-AU12,"")</f>
        <v>49.900000000000006</v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>
        <f>IF(SUM(BG12,BI12)&gt;0,SUM(BG12,BI12),"")</f>
        <v>49.900000000000006</v>
      </c>
      <c r="BK12" s="19">
        <v>18.899999999999999</v>
      </c>
      <c r="BL12" s="19">
        <v>7.6</v>
      </c>
      <c r="BM12" s="19">
        <v>0.6</v>
      </c>
      <c r="BN12" s="19">
        <v>0</v>
      </c>
      <c r="BO12" s="19">
        <v>18.399999999999999</v>
      </c>
      <c r="BP12" s="19">
        <v>6.8</v>
      </c>
      <c r="BQ12" s="19">
        <v>0.2</v>
      </c>
      <c r="BR12" s="19">
        <v>0</v>
      </c>
      <c r="BS12" s="19">
        <v>18.7</v>
      </c>
      <c r="BT12" s="19">
        <v>7.6</v>
      </c>
      <c r="BU12" s="19">
        <v>0.6</v>
      </c>
      <c r="BV12" s="19">
        <v>0</v>
      </c>
      <c r="BW12" s="19">
        <v>18.2</v>
      </c>
      <c r="BX12" s="19">
        <v>8.4</v>
      </c>
      <c r="BY12" s="19">
        <v>0</v>
      </c>
      <c r="BZ12" s="19">
        <v>0.3</v>
      </c>
      <c r="CA12" s="27"/>
      <c r="CB12" s="40">
        <f>IF(SUM(BL12,BP12)&gt;0,SUM(BL12,BP12),"")</f>
        <v>14.399999999999999</v>
      </c>
      <c r="CC12" s="40">
        <f>IF(SUM(BK12:BL12,BN12:BP12,BR12)-BM12-BQ12&gt;0,SUM(BK12:BL12,BN12:BP12,BR12)-BM12-BQ12,"")</f>
        <v>50.899999999999991</v>
      </c>
      <c r="CD12" s="40">
        <f>IF(SUM(BT12,BX12)&gt;0,SUM(BT12,BX12),"")</f>
        <v>16</v>
      </c>
      <c r="CE12" s="40">
        <f>IF(SUM(BS12:BT12,BV12:BX12,BZ12)-SUM(BU12,BY12)&gt;0,SUM(BS12:BT12,BV12:BX12,BZ12)-SUM(BU12,BY12),"")</f>
        <v>52.599999999999994</v>
      </c>
      <c r="CF12" s="40">
        <f>IF(SUM(CC12,CE12)&gt;0,SUM(CC12,CE12),"")</f>
        <v>103.49999999999999</v>
      </c>
      <c r="CG12" s="51" t="str">
        <f>IF(MAX(DD12,EF12,FH12,GJ12,HL12,IN12,JP12,KR12,LT12,MV12,NX12,OZ12,QB12,RD12,SF12)-IF(L12="",0,L12)&gt;0.001,MAX(DD12,EF12,FH12,GJ12,HL12,IN12,JP12,KR12,LT12,MV12,NX12,OZ12,QB12,RD12,SF12)-IF(L12="",0,L12),"")</f>
        <v/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>
        <v>18.7</v>
      </c>
      <c r="CJ12" s="17">
        <v>7.6</v>
      </c>
      <c r="CK12" s="17">
        <v>0</v>
      </c>
      <c r="CL12" s="17">
        <v>0</v>
      </c>
      <c r="CM12" s="17">
        <v>0</v>
      </c>
      <c r="CN12" s="17">
        <v>0</v>
      </c>
      <c r="CO12" s="17">
        <v>0</v>
      </c>
      <c r="CP12" s="17">
        <v>0</v>
      </c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>
        <f>IF(SUM(CJ12,CN12)&gt;0,SUM(CJ12,CN12),"")</f>
        <v>7.6</v>
      </c>
      <c r="DD12" s="40">
        <f>IF(SUM(CI12:CJ12,CL12:CN12,CP12)-CK12-CO12&gt;0,SUM(CI12:CJ12,CL12:CN12,CP12)-CK12-CO12,"")</f>
        <v>26.299999999999997</v>
      </c>
      <c r="DE12" s="40" t="str">
        <f>IF(SUM(CQ12:CR12,CT12)-CS12&gt;0,SUM(CQ12:CR12,CT12)-CS12,"")</f>
        <v/>
      </c>
      <c r="DF12" s="40">
        <f>IF(SUM(CJ12,CN12,CR12)&gt;0,SUM(CJ12,CN12,CR12),"")</f>
        <v>7.6</v>
      </c>
      <c r="DG12" s="40">
        <f>IF(SUM(DD12,DE12)&gt;0,SUM(DD12,DE12),"")</f>
        <v>26.299999999999997</v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>
        <f>IF(SUM(DD12,DE12,DI12)&gt;0,SUM(DD12,DE12,DI12),"")</f>
        <v>26.299999999999997</v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18.7</v>
      </c>
      <c r="SN12" s="26">
        <f>IF($CA12="P",BL12,(BL12+AP12)/2)</f>
        <v>7.6</v>
      </c>
      <c r="SO12" s="26">
        <f>IF($CA12="P",BM12,(BM12+AQ12)/2)</f>
        <v>0.7</v>
      </c>
      <c r="SP12" s="26">
        <f>IF($CA12="P",BN12,(BN12+AR12)/2)</f>
        <v>0</v>
      </c>
      <c r="SQ12" s="26">
        <f>IF($CA12="P",BO12,(BO12+AS12)/2)</f>
        <v>18.100000000000001</v>
      </c>
      <c r="SR12" s="26">
        <f>IF($CA12="P",BP12,(BP12+AT12)/2)</f>
        <v>6.8</v>
      </c>
      <c r="SS12" s="26">
        <f>IF($CA12="P",BQ12,(BQ12+AU12)/2)</f>
        <v>0.1</v>
      </c>
      <c r="ST12" s="26">
        <f>IF($CA12="P",BR12,(BR12+AV12)/2)</f>
        <v>0</v>
      </c>
      <c r="SU12" s="26">
        <f>IF($CA12="P",BS12,(BS12+AW12)/2)</f>
        <v>9.35</v>
      </c>
      <c r="SV12" s="26">
        <f>IF($CA12="P",BT12,(BT12+AX12)/2)</f>
        <v>3.8</v>
      </c>
      <c r="SW12" s="26">
        <f>IF($CA12="P",BU12,(BU12+AY12)/2)</f>
        <v>0.3</v>
      </c>
      <c r="SX12" s="26">
        <f>IF($CA12="P",BV12,(BV12+AZ12)/2)</f>
        <v>0</v>
      </c>
      <c r="SY12" s="26">
        <f>IF($CA12="P",BW12,(BW12+BA12)/2)</f>
        <v>9.1</v>
      </c>
      <c r="SZ12" s="26">
        <f>IF($CA12="P",BX12,(BX12+BB12)/2)</f>
        <v>4.2</v>
      </c>
      <c r="TA12" s="26">
        <f>IF($CA12="P",BY12,(BY12+BC12)/2)</f>
        <v>0</v>
      </c>
      <c r="TB12" s="26">
        <f>IF($CA12="P",BZ12,(BZ12+BD12)/2)</f>
        <v>0.15</v>
      </c>
      <c r="TC12" s="28" t="s">
        <v>53</v>
      </c>
      <c r="TD12" s="11">
        <f>IF(SUM(SN12,SR12)&gt;0,SUM(SN12,SR12),"")</f>
        <v>14.399999999999999</v>
      </c>
      <c r="TE12" s="11">
        <f>IF(SUM(SM12:SN12,SP12:SR12,ST12)-SO12-SS12&gt;0,SUM(SM12:SN12,SP12:SR12,ST12)-SO12-SS12,"")</f>
        <v>50.399999999999991</v>
      </c>
      <c r="TF12" s="11">
        <f>IF(SUM(SV12,SZ12)&gt;0,SUM(SV12,SZ12),"")</f>
        <v>8</v>
      </c>
      <c r="TG12" s="11">
        <f>IF(SUM(SU12:SV12,SX12:SZ12,TB12)-SUM(SW12,TA12)&gt;0,SUM(SU12:SV12,SX12:SZ12,TB12)-SUM(SW12,TA12),"")</f>
        <v>26.299999999999997</v>
      </c>
      <c r="TH12" s="11">
        <f>IF(SUM(TE12,TG12)&gt;0,SUM(TE12,TG12),"")</f>
        <v>76.699999999999989</v>
      </c>
    </row>
    <row r="13" spans="1:528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140</v>
      </c>
      <c r="C13" s="4" t="s">
        <v>7</v>
      </c>
      <c r="D13" s="4">
        <v>2006</v>
      </c>
      <c r="E13" s="9">
        <f>SUM(J13:P13)+SUM(J13:M13)*0.0000001+SUM(J13)*0.0000000000001</f>
        <v>150.00000995000528</v>
      </c>
      <c r="F13" s="3" t="str">
        <f>IF(OR(AND(AJ13&gt;=AN$34,AK13&gt;=AN$38,AJ13&lt;&gt;"",AI13=""),AND(AL13&gt;=AN$34,AM13&gt;=AN$38,AL13&lt;&gt;"",AI13=""),AND(BF13&gt;=BJ$34,BG13&gt;=BJ$38,BF13&lt;&gt;"",BE13=""),AND(BH13&gt;=BJ$34,BI13&gt;=BJ$38,BH13&lt;&gt;"",BE13=""),AND(CB13&gt;=CF$34,CC13&gt;=CF$38,CB13&lt;&gt;"",CA13=""),AND(CD13&gt;=CF$34,CE13&gt;=CF$38,CD13&lt;&gt;""),AND(DC13&gt;=DJ$34,DD13&gt;=DJ$38,DC13&lt;&gt;""),AND(DH13&gt;=DJ$34,DI13&gt;=DJ$38,DH13&lt;&gt;""),AND(EE13&gt;=EL$34,EF13&gt;=EL$38,EE13&lt;&gt;""),AND(EJ13&gt;=EL$34,EK13&gt;=EL$38,EJ13&lt;&gt;""),AND(FG13&gt;=FN$34,FH13&gt;=FN$38,FG13&lt;&gt;""),AND(FL13&gt;=FN$34,FM13&gt;=FN$38,FL13&lt;&gt;""),AND(GI13&gt;=GP$34,GJ13&gt;=GP$38,GI13&lt;&gt;""),AND(GN13&gt;=GP$34,GO13&gt;=GP$38,GN13&lt;&gt;""),AND(HK13&gt;=HR$34,HL13&gt;=HR$38,HK13&lt;&gt;""),AND(HP13&gt;=HR$34,HQ13&gt;=HR$38,HP13&lt;&gt;""),AND(IM13&gt;=IT$34,IN13&gt;=IT$38,IM13&lt;&gt;""),AND(IR13&gt;=IT$34,IS13&gt;=IT$38,IR13&lt;&gt;""),AND(JO13&gt;=JV$34,JP13&gt;=JV$38,JO13&lt;&gt;""),AND(JT13&gt;=JV$34,JU13&gt;=JV$38,JT13&lt;&gt;""),AND(KQ13&gt;=KX$34,KR13&gt;=KX$38,KQ13&lt;&gt;""),AND(KV13&gt;=KX$34,KW13&gt;=KX$38,KV13&lt;&gt;""),AND(LS13&gt;=LZ$34,LT13&gt;=LZ$38,LS13&lt;&gt;""),AND(LX13&gt;=LZ$34,LY13&gt;=LZ$38,LX13&lt;&gt;""),AND(MU13&gt;=NB$34,MV13&gt;=NB$38,MU13&lt;&gt;""),AND(MZ13&gt;=NB$34,NA13&gt;=NB$38,MZ13&lt;&gt;""),AND(NW13&gt;=OD$34,NX13&gt;=OD$38,NW13&lt;&gt;""),AND(OB13&gt;=OD$34,OC13&gt;=OD$38,OB13&lt;&gt;""),AND(OY13&gt;=PF$34,OZ13&gt;=PF$38,OY13&lt;&gt;""),AND(PD13&gt;=PF$34,PE13&gt;=PF$38,PD13&lt;&gt;""),AND(QA13&gt;=QH$34,QB13&gt;=QH$38,QA13&lt;&gt;""),AND(QF13&gt;=QH$34,QG13&gt;=QH$38,QF13&lt;&gt;""),AND(RC13&gt;=RJ$34,RD13&gt;=RJ$38,RC13&lt;&gt;""),AND(RH13&gt;=RJ$34,RI13&gt;=RJ$38,RH13&lt;&gt;""),AND(SE13&gt;=SL$34,SF13&gt;=SL$38,SE13&lt;&gt;""),AND(SJ13&gt;=SL$34,SK13&gt;=SL$38,SJ13&lt;&gt;"")),"P","")</f>
        <v>P</v>
      </c>
      <c r="G13" s="3" t="str">
        <f>IF(OR(AND(AK13&gt;=AN$38,AK13&lt;&gt;"",AI13=""),AND(AM13&gt;=AN$38,AM13&lt;&gt;"",AI13=""),AND(BG13&gt;=BJ$38,BG13&lt;&gt;"",BE13=""),AND(BI13&gt;=BJ$38,BI13&lt;&gt;"",BE13=""),AND(CC13&gt;=CF$38,CC13&lt;&gt;"",CA13=""),AND(CE13&gt;=CF$38,CE13&lt;&gt;"",CA13=""),AND(DD13&gt;=DJ$38,DD13&lt;&gt;""),AND(DI13&gt;=DJ$38,DI13&lt;&gt;""),AND(EF13&gt;=EL$38,EF13&lt;&gt;""),AND(EK13&gt;=EL$38,EK13&lt;&gt;""),AND(FH13&gt;=FN$38,FH13&lt;&gt;""),AND(FM13&gt;=FN$38,FM13&lt;&gt;""),AND(GJ13&gt;=GP$38,GJ13&lt;&gt;""),AND(GO13&gt;=GP$38,GO13&lt;&gt;""),AND(HL13&gt;=HR$38,HL13&lt;&gt;""),AND(HQ13&gt;=HR$38,HQ13&lt;&gt;""),AND(IN13&gt;=IT$38,IN13&lt;&gt;""),AND(IS13&gt;=IT$38,IS13&lt;&gt;""),AND(JP13&gt;=JV$38,JP13&lt;&gt;""),AND(JU13&gt;=JV$38,JU13&lt;&gt;""),AND(KR13&gt;=KX$38,KR13&lt;&gt;""),AND(KW13&gt;=KX$38,KW13&lt;&gt;""),AND(LT13&gt;=LZ$38,LT13&lt;&gt;""),AND(LY13&gt;=LZ$38,LY13&lt;&gt;""),AND(MV13&gt;=NB$38,MV13&lt;&gt;""),AND(NA13&gt;=NB$38,NA13&lt;&gt;""),AND(NX13&gt;=OD$38,NX13&lt;&gt;""),AND(OC13&gt;=OD$38,OC13&lt;&gt;""),AND(OZ13&gt;=PF$38,OZ13&lt;&gt;""),AND(PE13&gt;=PF$38,PE13&lt;&gt;""),AND(QB13&gt;=QH$38,QB13&lt;&gt;""),AND(QG13&gt;=QH$38,QG13&lt;&gt;""),AND(RD13&gt;=RJ$38,RD13&lt;&gt;""),AND(RI13&gt;=RJ$38,RI13&lt;&gt;""),AND(SF13&gt;=SL$38,SF13&lt;&gt;""),AND(SK13&gt;=SL$38,SK13&lt;&gt;"")),"P","")</f>
        <v>P</v>
      </c>
      <c r="H13" s="36" t="str">
        <f>IF(AND(G13="P",F13=""),"No DD",IF(OR(AND(AJ13&gt;=AN$37,AK13&gt;=AN$41,AJ13&lt;&gt;"",AI13=""),AND(AL13&gt;=AN$37,AM13&gt;=AN$41,AL13&lt;&gt;"",AI13=""),AND(BF13&gt;=BJ$37,BG13&gt;=BJ$41,BF13&lt;&gt;"",BE13=""),AND(BH13&gt;=BJ$37,BI13&gt;=BJ$41,BH13&lt;&gt;"",BE13=""),AND(CB13&gt;=CF$37,CC13&gt;=CF$41,CB13&lt;&gt;"",CA13=""),AND(CD13&gt;=CF$37,CE13&gt;=CF$41,CD13&lt;&gt;""),AND(DC13&gt;=DJ$37,DD13&gt;=DJ$41,DC13&lt;&gt;""),AND(DH13&gt;=DJ$37,DI13&gt;=DJ$41,DH13&lt;&gt;""),AND(EE13&gt;=EL$37,EF13&gt;=EL$41,EE13&lt;&gt;""),AND(EJ13&gt;=EL$37,EK13&gt;=EL$41,EJ13&lt;&gt;""),AND(FG13&gt;=FN$37,FH13&gt;=FN$41,FG13&lt;&gt;""),AND(FL13&gt;=FN$37,FM13&gt;=FN$41,FL13&lt;&gt;""),AND(GI13&gt;=GP$37,GJ13&gt;=GP$41,GI13&lt;&gt;""),AND(GN13&gt;=GP$37,GO13&gt;=GP$41,GN13&lt;&gt;""),AND(HK13&gt;=HR$37,HL13&gt;=HR$41,HK13&lt;&gt;""),AND(HP13&gt;=HR$37,HQ13&gt;=HR$41,HP13&lt;&gt;""),AND(IM13&gt;=IT$37,IN13&gt;=IT$41,IM13&lt;&gt;""),AND(IR13&gt;=IT$37,IS13&gt;=IT$41,IR13&lt;&gt;""),AND(JO13&gt;=JV$37,JP13&gt;=JV$41,JO13&lt;&gt;""),AND(JT13&gt;=JV$37,JU13&gt;=JV$41,JT13&lt;&gt;""),AND(KQ13&gt;=KX$37,KR13&gt;=KX$41,KQ13&lt;&gt;""),AND(KV13&gt;=KX$37,KW13&gt;=KX$41,KV13&lt;&gt;""),AND(LS13&gt;=LZ$37,LT13&gt;=LZ$41,LS13&lt;&gt;""),AND(LX13&gt;=LZ$37,LY13&gt;=LZ$41,LX13&lt;&gt;""),AND(MU13&gt;=NB$37,MV13&gt;=NB$41,MU13&lt;&gt;""),AND(MZ13&gt;=NB$37,NA13&gt;=NB$41,MZ13&lt;&gt;""),AND(NW13&gt;=OD$37,NX13&gt;=OD$41,NW13&lt;&gt;""),AND(OB13&gt;=OD$37,OC13&gt;=OD$41,OB13&lt;&gt;""),AND(OY13&gt;=PF$37,OZ13&gt;=PF$41,OY13&lt;&gt;""),AND(PD13&gt;=PF$37,PE13&gt;=PF$41,PD13&lt;&gt;""),AND(QA13&gt;=QH$37,QB13&gt;=QH$41,QA13&lt;&gt;""),AND(QF13&gt;=QH$37,QG13&gt;=QH$41,QF13&lt;&gt;""),AND(RC13&gt;=RJ$37,RD13&gt;=RJ$41,RC13&lt;&gt;""),AND(RH13&gt;=RJ$37,RI13&gt;=RJ$41,RH13&lt;&gt;""),AND(SE13&gt;=SL$37,SF13&gt;=SL$41,SE13&lt;&gt;""),AND(SJ13&gt;=SL$37,SK13&gt;=SL$41,SJ13&lt;&gt;"")),"Merit",IF(OR(AND(AJ13&gt;=AN$36,AK13&gt;=AN$40,AJ13&lt;&gt;"",AI13=""),AND(AL13&gt;=AN$36,AM13&gt;=AN$40,AL13&lt;&gt;"",AI13=""),AND(BF13&gt;=BJ$36,BG13&gt;=BJ$40,BF13&lt;&gt;"",BE13=""),AND(BH13&gt;=BJ$36,BI13&gt;=BJ$40,BH13&lt;&gt;"",BE13=""),AND(CB13&gt;=CF$36,CC13&gt;=CF$40,CB13&lt;&gt;"",CA13=""),AND(CD13&gt;=CF$36,CE13&gt;=CF$40,CD13&lt;&gt;""),AND(DC13&gt;=DJ$36,DD13&gt;=DJ$40,DC13&lt;&gt;""),AND(DH13&gt;=DJ$36,DI13&gt;=DJ$40,DH13&lt;&gt;""),AND(EE13&gt;=EL$36,EF13&gt;=EL$40,EE13&lt;&gt;""),AND(EJ13&gt;=EL$36,EK13&gt;=EL$40,EJ13&lt;&gt;""),AND(FG13&gt;=FN$36,FH13&gt;=FN$40,FG13&lt;&gt;""),AND(FL13&gt;=FN$36,FM13&gt;=FN$40,FL13&lt;&gt;""),AND(GI13&gt;=GP$36,GJ13&gt;=GP$40,GI13&lt;&gt;""),AND(GN13&gt;=GP$36,GO13&gt;=GP$40,GN13&lt;&gt;""),AND(HK13&gt;=HR$36,HL13&gt;=HR$40,HK13&lt;&gt;""),AND(HP13&gt;=HR$36,HQ13&gt;=HR$40,HP13&lt;&gt;""),AND(IM13&gt;=IT$36,IN13&gt;=IT$40,IM13&lt;&gt;""),AND(IR13&gt;=IT$36,IS13&gt;=IT$40,IR13&lt;&gt;""),AND(JO13&gt;=JV$36,JP13&gt;=JV$40,JO13&lt;&gt;""),AND(JT13&gt;=JV$36,JU13&gt;=JV$40,JT13&lt;&gt;""),AND(KQ13&gt;=KX$36,KR13&gt;=KX$40,KQ13&lt;&gt;""),AND(KV13&gt;=KX$36,KW13&gt;=KX$40,KV13&lt;&gt;""),AND(LS13&gt;=LZ$36,LT13&gt;=LZ$40,LS13&lt;&gt;""),AND(LX13&gt;=LZ$36,LY13&gt;=LZ$40,LX13&lt;&gt;""),AND(MU13&gt;=NB$36,MV13&gt;=NB$40,MU13&lt;&gt;""),AND(MZ13&gt;=NB$36,NA13&gt;=NB$40,MZ13&lt;&gt;""),AND(NW13&gt;=OD$36,NX13&gt;=OD$40,NW13&lt;&gt;""),AND(OB13&gt;=OD$36,OC13&gt;=OD$40,OB13&lt;&gt;""),AND(OY13&gt;=PF$36,OZ13&gt;=PF$40,OY13&lt;&gt;""),AND(PD13&gt;=PF$36,PE13&gt;=PF$40,PD13&lt;&gt;""),AND(QA13&gt;=QH$36,QB13&gt;=QH$40,QA13&lt;&gt;""),AND(QF13&gt;=QH$36,QG13&gt;=QH$40,QF13&lt;&gt;""),AND(RC13&gt;=RJ$36,RD13&gt;=RJ$40,RC13&lt;&gt;""),AND(RH13&gt;=RJ$36,RI13&gt;=RJ$40,RH13&lt;&gt;""),AND(SE13&gt;=SL$36,SF13&gt;=SL$40,SE13&lt;&gt;""),AND(SJ13&gt;=SL$36,SK13&gt;=SL$40,SJ13&lt;&gt;"")),"Excellence",IF(I13="P","Worlds Team",IF(F13="P","National Team","")))))</f>
        <v>National Team</v>
      </c>
      <c r="I13" s="3" t="str">
        <f>IF(OR(AND(AJ13&gt;=AN$35,AK13&gt;=AN$39,AJ13&lt;&gt;"",AI13=""),AND(AL13&gt;=AN$35,AM13&gt;=AN$39,AL13&lt;&gt;"",AI13=""),AND(BF13&gt;=BJ$35,BG13&gt;=BJ$39,BF13&lt;&gt;"",BE13=""),AND(BH13&gt;=BJ$35,BI13&gt;=BJ$39,BH13&lt;&gt;"",BE13=""),AND(CB13&gt;=CF$35,CC13&gt;=CF$39,CB13&lt;&gt;"",CA13=""),AND(CD13&gt;=CF$35,CE13&gt;=CF$39,CD13&lt;&gt;""),AND(DC13&gt;=DJ$35,DD13&gt;=DJ$39,DC13&lt;&gt;""),AND(DH13&gt;=DJ$35,DI13&gt;=DJ$39,DH13&lt;&gt;""),AND(EE13&gt;=EL$35,EF13&gt;=EL$39,EE13&lt;&gt;""),AND(EJ13&gt;=EL$35,EK13&gt;=EL$39,EJ13&lt;&gt;""),AND(FG13&gt;=FN$35,FH13&gt;=FN$39,FG13&lt;&gt;""),AND(FL13&gt;=FN$35,FM13&gt;=FN$39,FL13&lt;&gt;""),AND(GI13&gt;=GP$35,GJ13&gt;=GP$39,GI13&lt;&gt;""),AND(GN13&gt;=GP$35,GO13&gt;=GP$39,GN13&lt;&gt;""),AND(HK13&gt;=HR$35,HL13&gt;=HR$39,HK13&lt;&gt;""),AND(HP13&gt;=HR$35,HQ13&gt;=HR$39,HP13&lt;&gt;""),AND(IM13&gt;=IT$35,IN13&gt;=IT$39,IM13&lt;&gt;""),AND(IR13&gt;=IT$35,IS13&gt;=IT$39,IR13&lt;&gt;""),AND(JO13&gt;=JV$35,JP13&gt;=JV$39,JO13&lt;&gt;""),AND(JT13&gt;=JV$35,JU13&gt;=JV$39,JT13&lt;&gt;""),AND(KQ13&gt;=KX$35,KR13&gt;=KX$39,KQ13&lt;&gt;""),AND(KV13&gt;=KX$35,KW13&gt;=KX$39,KV13&lt;&gt;""),AND(LS13&gt;=LZ$35,LT13&gt;=LZ$39,LS13&lt;&gt;""),AND(LX13&gt;=LZ$35,LY13&gt;=LZ$39,LX13&lt;&gt;""),AND(MU13&gt;=NB$35,MV13&gt;=NB$39,MU13&lt;&gt;""),AND(MZ13&gt;=NB$35,NA13&gt;=NB$39,MZ13&lt;&gt;""),AND(NW13&gt;=OD$35,NX13&gt;=OD$39,NW13&lt;&gt;""),AND(OB13&gt;=OD$35,OC13&gt;=OD$39,OB13&lt;&gt;""),AND(OY13&gt;=PF$35,OZ13&gt;=PF$39,OY13&lt;&gt;""),AND(PD13&gt;=PF$35,PE13&gt;=PF$39,PD13&lt;&gt;""),AND(QA13&gt;=QH$35,QB13&gt;=QH$39,QA13&lt;&gt;""),AND(QF13&gt;=QH$35,QG13&gt;=QH$39,QF13&lt;&gt;""),AND(RC13&gt;=RJ$35,RD13&gt;=RJ$39,RC13&lt;&gt;""),AND(RH13&gt;=RJ$35,RI13&gt;=RJ$39,RH13&lt;&gt;""),AND(SE13&gt;=SL$35,SF13&gt;=SL$39,SE13&lt;&gt;""),AND(SJ13&gt;=SL$35,SK13&gt;=SL$39,SJ13&lt;&gt;"")),"P","")</f>
        <v/>
      </c>
      <c r="J13" s="8">
        <f>IF(COUNT(AK13,BG13,CC13)&gt;0,LARGE((AK13,BG13,CC13),1),0)</f>
        <v>52.999999999999993</v>
      </c>
      <c r="K13" s="8" t="str">
        <f>IF(J13=0,"",IF(J13=CC13,$BK$1,IF(J13=BG13,$AO$1,IF(J13=AK13,$S$1,""))))</f>
        <v>2025 Elite Canada</v>
      </c>
      <c r="L13" s="8">
        <f>IF(COUNT(AK13,BG13,CC13)&gt;1,LARGE((AK13,BG13,CC13),2),0)</f>
        <v>46.5</v>
      </c>
      <c r="M13" s="8" t="str">
        <f>IF(K13=0,"",IF(AND(L13=J13,L13=AK13,K13=BG13),$S$1,IF(AND(L13=J13,L13=AK13,L13=CC13),$S$1,IF(AND(L13=J13,L13=CC13,L13=BG13),$AO$1,IF(L13=CC13,$BK$1,IF(L13=BG13,$AO$1,IF(L13=AK13,$S$1,"")))))))</f>
        <v>2025 3rd Domestic Trial</v>
      </c>
      <c r="N13" s="8">
        <f>IF(MAX(AM13,BI13,CE13)&gt;0,MAX(AM13,BI13,CE13),0)</f>
        <v>50.499999999999993</v>
      </c>
      <c r="O13" s="8" t="str">
        <f>IF(N13=0,"",IF(N13=CE13,$BK$1,IF(N13=BI13,$AO$1,IF(N13=AM13,$S$1,""))))</f>
        <v>2025 Elite Canada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19.2</v>
      </c>
      <c r="T13" s="19">
        <v>8.4</v>
      </c>
      <c r="U13" s="19">
        <v>0.6</v>
      </c>
      <c r="V13" s="19">
        <v>0</v>
      </c>
      <c r="W13" s="19">
        <v>18.7</v>
      </c>
      <c r="X13" s="19">
        <v>7.3</v>
      </c>
      <c r="Y13" s="19">
        <v>0</v>
      </c>
      <c r="Z13" s="19">
        <v>0</v>
      </c>
      <c r="AA13" s="19">
        <v>18.7</v>
      </c>
      <c r="AB13" s="19">
        <v>6</v>
      </c>
      <c r="AC13" s="19">
        <v>1.4</v>
      </c>
      <c r="AD13" s="19">
        <v>0</v>
      </c>
      <c r="AE13" s="19">
        <v>17.899999999999999</v>
      </c>
      <c r="AF13" s="19">
        <v>9.6</v>
      </c>
      <c r="AG13" s="19">
        <v>0.6</v>
      </c>
      <c r="AH13" s="19">
        <v>0.3</v>
      </c>
      <c r="AI13" s="27"/>
      <c r="AJ13" s="40">
        <f>IF(SUM(T13,X13)&gt;0,SUM(T13,X13),"")</f>
        <v>15.7</v>
      </c>
      <c r="AK13" s="40">
        <f>IF(SUM(S13:T13,V13:X13,Z13)-U13-Y13&gt;0,SUM(S13:T13,V13:X13,Z13)-U13-Y13,"")</f>
        <v>52.999999999999993</v>
      </c>
      <c r="AL13" s="40">
        <f>IF(SUM(AB13,AF13)&gt;0,SUM(AB13,AF13),"")</f>
        <v>15.6</v>
      </c>
      <c r="AM13" s="40">
        <f>IF(SUM(AA13:AB13,AD13:AF13,AH13)-SUM(AC13,AG13)&gt;0,SUM(AA13:AB13,AD13:AF13,AH13)-SUM(AC13,AG13),"")</f>
        <v>50.499999999999993</v>
      </c>
      <c r="AN13" s="40">
        <f>IF(SUM(AK13,AM13)&gt;0,SUM(AK13,AM13),"")</f>
        <v>103.49999999999999</v>
      </c>
      <c r="AO13" s="18">
        <v>18.2</v>
      </c>
      <c r="AP13" s="18">
        <v>8.4</v>
      </c>
      <c r="AQ13" s="18">
        <v>0.8</v>
      </c>
      <c r="AR13" s="18">
        <v>0</v>
      </c>
      <c r="AS13" s="18">
        <v>15.4</v>
      </c>
      <c r="AT13" s="18">
        <v>3.6</v>
      </c>
      <c r="AU13" s="18">
        <v>0</v>
      </c>
      <c r="AV13" s="18">
        <v>0</v>
      </c>
      <c r="AW13" s="18"/>
      <c r="AX13" s="18"/>
      <c r="AY13" s="18"/>
      <c r="AZ13" s="18"/>
      <c r="BA13" s="18"/>
      <c r="BB13" s="18"/>
      <c r="BC13" s="18"/>
      <c r="BD13" s="18"/>
      <c r="BE13" s="28"/>
      <c r="BF13" s="11">
        <f>IF(SUM(AP13,AT13)&gt;0,SUM(AP13,AT13),"")</f>
        <v>12</v>
      </c>
      <c r="BG13" s="11">
        <f>IF(SUM(AO13:AP13,AR13:AT13,AV13)-AQ13-AU13&gt;0,SUM(AO13:AP13,AR13:AT13,AV13)-AQ13-AU13,"")</f>
        <v>44.800000000000004</v>
      </c>
      <c r="BH13" s="11" t="str">
        <f>IF(SUM(AX13,BB13)&gt;0,SUM(AX13,BB13),"")</f>
        <v/>
      </c>
      <c r="BI13" s="11" t="str">
        <f>IF(SUM(AW13:AX13,AZ13:BB13,BD13)-SUM(AY13,BC13)&gt;0,SUM(AW13:AX13,AZ13:BB13,BD13)-SUM(AY13,BC13),"")</f>
        <v/>
      </c>
      <c r="BJ13" s="11">
        <f>IF(SUM(BG13,BI13)&gt;0,SUM(BG13,BI13),"")</f>
        <v>44.800000000000004</v>
      </c>
      <c r="BK13" s="19">
        <v>19</v>
      </c>
      <c r="BL13" s="19">
        <v>8.4</v>
      </c>
      <c r="BM13" s="19">
        <v>0</v>
      </c>
      <c r="BN13" s="19">
        <v>0</v>
      </c>
      <c r="BO13" s="19">
        <v>15.5</v>
      </c>
      <c r="BP13" s="19">
        <v>3.6</v>
      </c>
      <c r="BQ13" s="19">
        <v>0</v>
      </c>
      <c r="BR13" s="19">
        <v>0</v>
      </c>
      <c r="BS13" s="19"/>
      <c r="BT13" s="19"/>
      <c r="BU13" s="19"/>
      <c r="BV13" s="19"/>
      <c r="BW13" s="19"/>
      <c r="BX13" s="19"/>
      <c r="BY13" s="19"/>
      <c r="BZ13" s="19"/>
      <c r="CA13" s="27"/>
      <c r="CB13" s="40">
        <f>IF(SUM(BL13,BP13)&gt;0,SUM(BL13,BP13),"")</f>
        <v>12</v>
      </c>
      <c r="CC13" s="40">
        <f>IF(SUM(BK13:BL13,BN13:BP13,BR13)-BM13-BQ13&gt;0,SUM(BK13:BL13,BN13:BP13,BR13)-BM13-BQ13,"")</f>
        <v>46.5</v>
      </c>
      <c r="CD13" s="40" t="str">
        <f>IF(SUM(BT13,BX13)&gt;0,SUM(BT13,BX13),"")</f>
        <v/>
      </c>
      <c r="CE13" s="40" t="str">
        <f>IF(SUM(BS13:BT13,BV13:BX13,BZ13)-SUM(BU13,BY13)&gt;0,SUM(BS13:BT13,BV13:BX13,BZ13)-SUM(BU13,BY13),"")</f>
        <v/>
      </c>
      <c r="CF13" s="40">
        <f>IF(SUM(CC13,CE13)&gt;0,SUM(CC13,CE13),"")</f>
        <v>46.5</v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18.600000000000001</v>
      </c>
      <c r="SN13" s="26">
        <f>IF($CA13="P",BL13,(BL13+AP13)/2)</f>
        <v>8.4</v>
      </c>
      <c r="SO13" s="26">
        <f>IF($CA13="P",BM13,(BM13+AQ13)/2)</f>
        <v>0.4</v>
      </c>
      <c r="SP13" s="26">
        <f>IF($CA13="P",BN13,(BN13+AR13)/2)</f>
        <v>0</v>
      </c>
      <c r="SQ13" s="26">
        <f>IF($CA13="P",BO13,(BO13+AS13)/2)</f>
        <v>15.45</v>
      </c>
      <c r="SR13" s="26">
        <f>IF($CA13="P",BP13,(BP13+AT13)/2)</f>
        <v>3.6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0</v>
      </c>
      <c r="SV13" s="26">
        <f>IF($CA13="P",BT13,(BT13+AX13)/2)</f>
        <v>0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0</v>
      </c>
      <c r="SZ13" s="26">
        <f>IF($CA13="P",BX13,(BX13+BB13)/2)</f>
        <v>0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12</v>
      </c>
      <c r="TE13" s="11">
        <f>IF(SUM(SM13:SN13,SP13:SR13,ST13)-SO13-SS13&gt;0,SUM(SM13:SN13,SP13:SR13,ST13)-SO13-SS13,"")</f>
        <v>45.650000000000006</v>
      </c>
      <c r="TF13" s="11" t="str">
        <f>IF(SUM(SV13,SZ13)&gt;0,SUM(SV13,SZ13),"")</f>
        <v/>
      </c>
      <c r="TG13" s="11" t="str">
        <f>IF(SUM(SU13:SV13,SX13:SZ13,TB13)-SUM(SW13,TA13)&gt;0,SUM(SU13:SV13,SX13:SZ13,TB13)-SUM(SW13,TA13),"")</f>
        <v/>
      </c>
      <c r="TH13" s="11">
        <f>IF(SUM(TE13,TG13)&gt;0,SUM(TE13,TG13),"")</f>
        <v>45.650000000000006</v>
      </c>
    </row>
    <row r="14" spans="1:528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191</v>
      </c>
      <c r="C14" s="4" t="s">
        <v>5</v>
      </c>
      <c r="D14" s="4">
        <v>2008</v>
      </c>
      <c r="E14" s="9">
        <f>SUM(J14:P14)+SUM(J14:M14)*0.0000001+SUM(J14)*0.0000000000001</f>
        <v>149.90000969000531</v>
      </c>
      <c r="F14" s="3" t="str">
        <f>IF(OR(AND(AJ14&gt;=AN$34,AK14&gt;=AN$38,AJ14&lt;&gt;"",AI14=""),AND(AL14&gt;=AN$34,AM14&gt;=AN$38,AL14&lt;&gt;"",AI14=""),AND(BF14&gt;=BJ$34,BG14&gt;=BJ$38,BF14&lt;&gt;"",BE14=""),AND(BH14&gt;=BJ$34,BI14&gt;=BJ$38,BH14&lt;&gt;"",BE14=""),AND(CB14&gt;=CF$34,CC14&gt;=CF$38,CB14&lt;&gt;"",CA14=""),AND(CD14&gt;=CF$34,CE14&gt;=CF$38,CD14&lt;&gt;""),AND(DC14&gt;=DJ$34,DD14&gt;=DJ$38,DC14&lt;&gt;""),AND(DH14&gt;=DJ$34,DI14&gt;=DJ$38,DH14&lt;&gt;""),AND(EE14&gt;=EL$34,EF14&gt;=EL$38,EE14&lt;&gt;""),AND(EJ14&gt;=EL$34,EK14&gt;=EL$38,EJ14&lt;&gt;""),AND(FG14&gt;=FN$34,FH14&gt;=FN$38,FG14&lt;&gt;""),AND(FL14&gt;=FN$34,FM14&gt;=FN$38,FL14&lt;&gt;""),AND(GI14&gt;=GP$34,GJ14&gt;=GP$38,GI14&lt;&gt;""),AND(GN14&gt;=GP$34,GO14&gt;=GP$38,GN14&lt;&gt;""),AND(HK14&gt;=HR$34,HL14&gt;=HR$38,HK14&lt;&gt;""),AND(HP14&gt;=HR$34,HQ14&gt;=HR$38,HP14&lt;&gt;""),AND(IM14&gt;=IT$34,IN14&gt;=IT$38,IM14&lt;&gt;""),AND(IR14&gt;=IT$34,IS14&gt;=IT$38,IR14&lt;&gt;""),AND(JO14&gt;=JV$34,JP14&gt;=JV$38,JO14&lt;&gt;""),AND(JT14&gt;=JV$34,JU14&gt;=JV$38,JT14&lt;&gt;""),AND(KQ14&gt;=KX$34,KR14&gt;=KX$38,KQ14&lt;&gt;""),AND(KV14&gt;=KX$34,KW14&gt;=KX$38,KV14&lt;&gt;""),AND(LS14&gt;=LZ$34,LT14&gt;=LZ$38,LS14&lt;&gt;""),AND(LX14&gt;=LZ$34,LY14&gt;=LZ$38,LX14&lt;&gt;""),AND(MU14&gt;=NB$34,MV14&gt;=NB$38,MU14&lt;&gt;""),AND(MZ14&gt;=NB$34,NA14&gt;=NB$38,MZ14&lt;&gt;""),AND(NW14&gt;=OD$34,NX14&gt;=OD$38,NW14&lt;&gt;""),AND(OB14&gt;=OD$34,OC14&gt;=OD$38,OB14&lt;&gt;""),AND(OY14&gt;=PF$34,OZ14&gt;=PF$38,OY14&lt;&gt;""),AND(PD14&gt;=PF$34,PE14&gt;=PF$38,PD14&lt;&gt;""),AND(QA14&gt;=QH$34,QB14&gt;=QH$38,QA14&lt;&gt;""),AND(QF14&gt;=QH$34,QG14&gt;=QH$38,QF14&lt;&gt;""),AND(RC14&gt;=RJ$34,RD14&gt;=RJ$38,RC14&lt;&gt;""),AND(RH14&gt;=RJ$34,RI14&gt;=RJ$38,RH14&lt;&gt;""),AND(SE14&gt;=SL$34,SF14&gt;=SL$38,SE14&lt;&gt;""),AND(SJ14&gt;=SL$34,SK14&gt;=SL$38,SJ14&lt;&gt;"")),"P","")</f>
        <v>P</v>
      </c>
      <c r="G14" s="3" t="str">
        <f>IF(OR(AND(AK14&gt;=AN$38,AK14&lt;&gt;"",AI14=""),AND(AM14&gt;=AN$38,AM14&lt;&gt;"",AI14=""),AND(BG14&gt;=BJ$38,BG14&lt;&gt;"",BE14=""),AND(BI14&gt;=BJ$38,BI14&lt;&gt;"",BE14=""),AND(CC14&gt;=CF$38,CC14&lt;&gt;"",CA14=""),AND(CE14&gt;=CF$38,CE14&lt;&gt;"",CA14=""),AND(DD14&gt;=DJ$38,DD14&lt;&gt;""),AND(DI14&gt;=DJ$38,DI14&lt;&gt;""),AND(EF14&gt;=EL$38,EF14&lt;&gt;""),AND(EK14&gt;=EL$38,EK14&lt;&gt;""),AND(FH14&gt;=FN$38,FH14&lt;&gt;""),AND(FM14&gt;=FN$38,FM14&lt;&gt;""),AND(GJ14&gt;=GP$38,GJ14&lt;&gt;""),AND(GO14&gt;=GP$38,GO14&lt;&gt;""),AND(HL14&gt;=HR$38,HL14&lt;&gt;""),AND(HQ14&gt;=HR$38,HQ14&lt;&gt;""),AND(IN14&gt;=IT$38,IN14&lt;&gt;""),AND(IS14&gt;=IT$38,IS14&lt;&gt;""),AND(JP14&gt;=JV$38,JP14&lt;&gt;""),AND(JU14&gt;=JV$38,JU14&lt;&gt;""),AND(KR14&gt;=KX$38,KR14&lt;&gt;""),AND(KW14&gt;=KX$38,KW14&lt;&gt;""),AND(LT14&gt;=LZ$38,LT14&lt;&gt;""),AND(LY14&gt;=LZ$38,LY14&lt;&gt;""),AND(MV14&gt;=NB$38,MV14&lt;&gt;""),AND(NA14&gt;=NB$38,NA14&lt;&gt;""),AND(NX14&gt;=OD$38,NX14&lt;&gt;""),AND(OC14&gt;=OD$38,OC14&lt;&gt;""),AND(OZ14&gt;=PF$38,OZ14&lt;&gt;""),AND(PE14&gt;=PF$38,PE14&lt;&gt;""),AND(QB14&gt;=QH$38,QB14&lt;&gt;""),AND(QG14&gt;=QH$38,QG14&lt;&gt;""),AND(RD14&gt;=RJ$38,RD14&lt;&gt;""),AND(RI14&gt;=RJ$38,RI14&lt;&gt;""),AND(SF14&gt;=SL$38,SF14&lt;&gt;""),AND(SK14&gt;=SL$38,SK14&lt;&gt;"")),"P","")</f>
        <v>P</v>
      </c>
      <c r="H14" s="36" t="str">
        <f>IF(AND(G14="P",F14=""),"No DD",IF(OR(AND(AJ14&gt;=AN$37,AK14&gt;=AN$41,AJ14&lt;&gt;"",AI14=""),AND(AL14&gt;=AN$37,AM14&gt;=AN$41,AL14&lt;&gt;"",AI14=""),AND(BF14&gt;=BJ$37,BG14&gt;=BJ$41,BF14&lt;&gt;"",BE14=""),AND(BH14&gt;=BJ$37,BI14&gt;=BJ$41,BH14&lt;&gt;"",BE14=""),AND(CB14&gt;=CF$37,CC14&gt;=CF$41,CB14&lt;&gt;"",CA14=""),AND(CD14&gt;=CF$37,CE14&gt;=CF$41,CD14&lt;&gt;""),AND(DC14&gt;=DJ$37,DD14&gt;=DJ$41,DC14&lt;&gt;""),AND(DH14&gt;=DJ$37,DI14&gt;=DJ$41,DH14&lt;&gt;""),AND(EE14&gt;=EL$37,EF14&gt;=EL$41,EE14&lt;&gt;""),AND(EJ14&gt;=EL$37,EK14&gt;=EL$41,EJ14&lt;&gt;""),AND(FG14&gt;=FN$37,FH14&gt;=FN$41,FG14&lt;&gt;""),AND(FL14&gt;=FN$37,FM14&gt;=FN$41,FL14&lt;&gt;""),AND(GI14&gt;=GP$37,GJ14&gt;=GP$41,GI14&lt;&gt;""),AND(GN14&gt;=GP$37,GO14&gt;=GP$41,GN14&lt;&gt;""),AND(HK14&gt;=HR$37,HL14&gt;=HR$41,HK14&lt;&gt;""),AND(HP14&gt;=HR$37,HQ14&gt;=HR$41,HP14&lt;&gt;""),AND(IM14&gt;=IT$37,IN14&gt;=IT$41,IM14&lt;&gt;""),AND(IR14&gt;=IT$37,IS14&gt;=IT$41,IR14&lt;&gt;""),AND(JO14&gt;=JV$37,JP14&gt;=JV$41,JO14&lt;&gt;""),AND(JT14&gt;=JV$37,JU14&gt;=JV$41,JT14&lt;&gt;""),AND(KQ14&gt;=KX$37,KR14&gt;=KX$41,KQ14&lt;&gt;""),AND(KV14&gt;=KX$37,KW14&gt;=KX$41,KV14&lt;&gt;""),AND(LS14&gt;=LZ$37,LT14&gt;=LZ$41,LS14&lt;&gt;""),AND(LX14&gt;=LZ$37,LY14&gt;=LZ$41,LX14&lt;&gt;""),AND(MU14&gt;=NB$37,MV14&gt;=NB$41,MU14&lt;&gt;""),AND(MZ14&gt;=NB$37,NA14&gt;=NB$41,MZ14&lt;&gt;""),AND(NW14&gt;=OD$37,NX14&gt;=OD$41,NW14&lt;&gt;""),AND(OB14&gt;=OD$37,OC14&gt;=OD$41,OB14&lt;&gt;""),AND(OY14&gt;=PF$37,OZ14&gt;=PF$41,OY14&lt;&gt;""),AND(PD14&gt;=PF$37,PE14&gt;=PF$41,PD14&lt;&gt;""),AND(QA14&gt;=QH$37,QB14&gt;=QH$41,QA14&lt;&gt;""),AND(QF14&gt;=QH$37,QG14&gt;=QH$41,QF14&lt;&gt;""),AND(RC14&gt;=RJ$37,RD14&gt;=RJ$41,RC14&lt;&gt;""),AND(RH14&gt;=RJ$37,RI14&gt;=RJ$41,RH14&lt;&gt;""),AND(SE14&gt;=SL$37,SF14&gt;=SL$41,SE14&lt;&gt;""),AND(SJ14&gt;=SL$37,SK14&gt;=SL$41,SJ14&lt;&gt;"")),"Merit",IF(OR(AND(AJ14&gt;=AN$36,AK14&gt;=AN$40,AJ14&lt;&gt;"",AI14=""),AND(AL14&gt;=AN$36,AM14&gt;=AN$40,AL14&lt;&gt;"",AI14=""),AND(BF14&gt;=BJ$36,BG14&gt;=BJ$40,BF14&lt;&gt;"",BE14=""),AND(BH14&gt;=BJ$36,BI14&gt;=BJ$40,BH14&lt;&gt;"",BE14=""),AND(CB14&gt;=CF$36,CC14&gt;=CF$40,CB14&lt;&gt;"",CA14=""),AND(CD14&gt;=CF$36,CE14&gt;=CF$40,CD14&lt;&gt;""),AND(DC14&gt;=DJ$36,DD14&gt;=DJ$40,DC14&lt;&gt;""),AND(DH14&gt;=DJ$36,DI14&gt;=DJ$40,DH14&lt;&gt;""),AND(EE14&gt;=EL$36,EF14&gt;=EL$40,EE14&lt;&gt;""),AND(EJ14&gt;=EL$36,EK14&gt;=EL$40,EJ14&lt;&gt;""),AND(FG14&gt;=FN$36,FH14&gt;=FN$40,FG14&lt;&gt;""),AND(FL14&gt;=FN$36,FM14&gt;=FN$40,FL14&lt;&gt;""),AND(GI14&gt;=GP$36,GJ14&gt;=GP$40,GI14&lt;&gt;""),AND(GN14&gt;=GP$36,GO14&gt;=GP$40,GN14&lt;&gt;""),AND(HK14&gt;=HR$36,HL14&gt;=HR$40,HK14&lt;&gt;""),AND(HP14&gt;=HR$36,HQ14&gt;=HR$40,HP14&lt;&gt;""),AND(IM14&gt;=IT$36,IN14&gt;=IT$40,IM14&lt;&gt;""),AND(IR14&gt;=IT$36,IS14&gt;=IT$40,IR14&lt;&gt;""),AND(JO14&gt;=JV$36,JP14&gt;=JV$40,JO14&lt;&gt;""),AND(JT14&gt;=JV$36,JU14&gt;=JV$40,JT14&lt;&gt;""),AND(KQ14&gt;=KX$36,KR14&gt;=KX$40,KQ14&lt;&gt;""),AND(KV14&gt;=KX$36,KW14&gt;=KX$40,KV14&lt;&gt;""),AND(LS14&gt;=LZ$36,LT14&gt;=LZ$40,LS14&lt;&gt;""),AND(LX14&gt;=LZ$36,LY14&gt;=LZ$40,LX14&lt;&gt;""),AND(MU14&gt;=NB$36,MV14&gt;=NB$40,MU14&lt;&gt;""),AND(MZ14&gt;=NB$36,NA14&gt;=NB$40,MZ14&lt;&gt;""),AND(NW14&gt;=OD$36,NX14&gt;=OD$40,NW14&lt;&gt;""),AND(OB14&gt;=OD$36,OC14&gt;=OD$40,OB14&lt;&gt;""),AND(OY14&gt;=PF$36,OZ14&gt;=PF$40,OY14&lt;&gt;""),AND(PD14&gt;=PF$36,PE14&gt;=PF$40,PD14&lt;&gt;""),AND(QA14&gt;=QH$36,QB14&gt;=QH$40,QA14&lt;&gt;""),AND(QF14&gt;=QH$36,QG14&gt;=QH$40,QF14&lt;&gt;""),AND(RC14&gt;=RJ$36,RD14&gt;=RJ$40,RC14&lt;&gt;""),AND(RH14&gt;=RJ$36,RI14&gt;=RJ$40,RH14&lt;&gt;""),AND(SE14&gt;=SL$36,SF14&gt;=SL$40,SE14&lt;&gt;""),AND(SJ14&gt;=SL$36,SK14&gt;=SL$40,SJ14&lt;&gt;"")),"Excellence",IF(I14="P","Worlds Team",IF(F14="P","National Team","")))))</f>
        <v>Worlds Team</v>
      </c>
      <c r="I14" s="3" t="str">
        <f>IF(OR(AND(AJ14&gt;=AN$35,AK14&gt;=AN$39,AJ14&lt;&gt;"",AI14=""),AND(AL14&gt;=AN$35,AM14&gt;=AN$39,AL14&lt;&gt;"",AI14=""),AND(BF14&gt;=BJ$35,BG14&gt;=BJ$39,BF14&lt;&gt;"",BE14=""),AND(BH14&gt;=BJ$35,BI14&gt;=BJ$39,BH14&lt;&gt;"",BE14=""),AND(CB14&gt;=CF$35,CC14&gt;=CF$39,CB14&lt;&gt;"",CA14=""),AND(CD14&gt;=CF$35,CE14&gt;=CF$39,CD14&lt;&gt;""),AND(DC14&gt;=DJ$35,DD14&gt;=DJ$39,DC14&lt;&gt;""),AND(DH14&gt;=DJ$35,DI14&gt;=DJ$39,DH14&lt;&gt;""),AND(EE14&gt;=EL$35,EF14&gt;=EL$39,EE14&lt;&gt;""),AND(EJ14&gt;=EL$35,EK14&gt;=EL$39,EJ14&lt;&gt;""),AND(FG14&gt;=FN$35,FH14&gt;=FN$39,FG14&lt;&gt;""),AND(FL14&gt;=FN$35,FM14&gt;=FN$39,FL14&lt;&gt;""),AND(GI14&gt;=GP$35,GJ14&gt;=GP$39,GI14&lt;&gt;""),AND(GN14&gt;=GP$35,GO14&gt;=GP$39,GN14&lt;&gt;""),AND(HK14&gt;=HR$35,HL14&gt;=HR$39,HK14&lt;&gt;""),AND(HP14&gt;=HR$35,HQ14&gt;=HR$39,HP14&lt;&gt;""),AND(IM14&gt;=IT$35,IN14&gt;=IT$39,IM14&lt;&gt;""),AND(IR14&gt;=IT$35,IS14&gt;=IT$39,IR14&lt;&gt;""),AND(JO14&gt;=JV$35,JP14&gt;=JV$39,JO14&lt;&gt;""),AND(JT14&gt;=JV$35,JU14&gt;=JV$39,JT14&lt;&gt;""),AND(KQ14&gt;=KX$35,KR14&gt;=KX$39,KQ14&lt;&gt;""),AND(KV14&gt;=KX$35,KW14&gt;=KX$39,KV14&lt;&gt;""),AND(LS14&gt;=LZ$35,LT14&gt;=LZ$39,LS14&lt;&gt;""),AND(LX14&gt;=LZ$35,LY14&gt;=LZ$39,LX14&lt;&gt;""),AND(MU14&gt;=NB$35,MV14&gt;=NB$39,MU14&lt;&gt;""),AND(MZ14&gt;=NB$35,NA14&gt;=NB$39,MZ14&lt;&gt;""),AND(NW14&gt;=OD$35,NX14&gt;=OD$39,NW14&lt;&gt;""),AND(OB14&gt;=OD$35,OC14&gt;=OD$39,OB14&lt;&gt;""),AND(OY14&gt;=PF$35,OZ14&gt;=PF$39,OY14&lt;&gt;""),AND(PD14&gt;=PF$35,PE14&gt;=PF$39,PD14&lt;&gt;""),AND(QA14&gt;=QH$35,QB14&gt;=QH$39,QA14&lt;&gt;""),AND(QF14&gt;=QH$35,QG14&gt;=QH$39,QF14&lt;&gt;""),AND(RC14&gt;=RJ$35,RD14&gt;=RJ$39,RC14&lt;&gt;""),AND(RH14&gt;=RJ$35,RI14&gt;=RJ$39,RH14&lt;&gt;""),AND(SE14&gt;=SL$35,SF14&gt;=SL$39,SE14&lt;&gt;""),AND(SJ14&gt;=SL$35,SK14&gt;=SL$39,SJ14&lt;&gt;"")),"P","")</f>
        <v>P</v>
      </c>
      <c r="J14" s="8">
        <f>IF(COUNT(AK14,BG14,CC14)&gt;0,LARGE((AK14,BG14,CC14),1),0)</f>
        <v>53.199999999999996</v>
      </c>
      <c r="K14" s="8" t="str">
        <f>IF(J14=0,"",IF(J14=CC14,$BK$1,IF(J14=BG14,$AO$1,IF(J14=AK14,$S$1,""))))</f>
        <v>2025 3rd Domestic Trial</v>
      </c>
      <c r="L14" s="8">
        <f>IF(COUNT(AK14,BG14,CC14)&gt;1,LARGE((AK14,BG14,CC14),2),0)</f>
        <v>43.699999999999996</v>
      </c>
      <c r="M14" s="8" t="str">
        <f>IF(K14=0,"",IF(AND(L14=J14,L14=AK14,K14=BG14),$S$1,IF(AND(L14=J14,L14=AK14,L14=CC14),$S$1,IF(AND(L14=J14,L14=CC14,L14=BG14),$AO$1,IF(L14=CC14,$BK$1,IF(L14=BG14,$AO$1,IF(L14=AK14,$S$1,"")))))))</f>
        <v>2025 Nationals</v>
      </c>
      <c r="N14" s="8">
        <f>IF(MAX(AM14,BI14,CE14)&gt;0,MAX(AM14,BI14,CE14),0)</f>
        <v>53</v>
      </c>
      <c r="O14" s="8" t="str">
        <f>IF(N14=0,"",IF(N14=CE14,$BK$1,IF(N14=BI14,$AO$1,IF(N14=AM14,$S$1,""))))</f>
        <v>2025 3rd Domestic Trial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0</v>
      </c>
      <c r="T14" s="19">
        <v>0</v>
      </c>
      <c r="U14" s="19">
        <v>0</v>
      </c>
      <c r="V14" s="19">
        <v>0</v>
      </c>
      <c r="W14" s="19">
        <v>18.2</v>
      </c>
      <c r="X14" s="19">
        <v>8.1</v>
      </c>
      <c r="Y14" s="19">
        <v>0.2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27"/>
      <c r="AJ14" s="40">
        <f>IF(SUM(T14,X14)&gt;0,SUM(T14,X14),"")</f>
        <v>8.1</v>
      </c>
      <c r="AK14" s="40">
        <f>IF(SUM(S14:T14,V14:X14,Z14)-U14-Y14&gt;0,SUM(S14:T14,V14:X14,Z14)-U14-Y14,"")</f>
        <v>26.099999999999998</v>
      </c>
      <c r="AL14" s="40" t="str">
        <f>IF(SUM(AB14,AF14)&gt;0,SUM(AB14,AF14),"")</f>
        <v/>
      </c>
      <c r="AM14" s="40" t="str">
        <f>IF(SUM(AA14:AB14,AD14:AF14,AH14)-SUM(AC14,AG14)&gt;0,SUM(AA14:AB14,AD14:AF14,AH14)-SUM(AC14,AG14),"")</f>
        <v/>
      </c>
      <c r="AN14" s="40">
        <f>IF(SUM(AK14,AM14)&gt;0,SUM(AK14,AM14),"")</f>
        <v>26.099999999999998</v>
      </c>
      <c r="AO14" s="18">
        <v>15.4</v>
      </c>
      <c r="AP14" s="18">
        <v>2.8</v>
      </c>
      <c r="AQ14" s="18">
        <v>0</v>
      </c>
      <c r="AR14" s="18">
        <v>0</v>
      </c>
      <c r="AS14" s="18">
        <v>18.100000000000001</v>
      </c>
      <c r="AT14" s="18">
        <v>8</v>
      </c>
      <c r="AU14" s="18">
        <v>0.6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10.8</v>
      </c>
      <c r="BG14" s="11">
        <f>IF(SUM(AO14:AP14,AR14:AT14,AV14)-AQ14-AU14&gt;0,SUM(AO14:AP14,AR14:AT14,AV14)-AQ14-AU14,"")</f>
        <v>43.699999999999996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43.699999999999996</v>
      </c>
      <c r="BK14" s="19">
        <v>18.3</v>
      </c>
      <c r="BL14" s="19">
        <v>8.8000000000000007</v>
      </c>
      <c r="BM14" s="19">
        <v>0.6</v>
      </c>
      <c r="BN14" s="19">
        <v>0.3</v>
      </c>
      <c r="BO14" s="19">
        <v>18.600000000000001</v>
      </c>
      <c r="BP14" s="19">
        <v>8.4</v>
      </c>
      <c r="BQ14" s="19">
        <v>0.6</v>
      </c>
      <c r="BR14" s="19">
        <v>0</v>
      </c>
      <c r="BS14" s="19">
        <v>18.600000000000001</v>
      </c>
      <c r="BT14" s="19">
        <v>8.4</v>
      </c>
      <c r="BU14" s="19">
        <v>0.9</v>
      </c>
      <c r="BV14" s="19">
        <v>0</v>
      </c>
      <c r="BW14" s="19">
        <v>18.5</v>
      </c>
      <c r="BX14" s="19">
        <v>8.4</v>
      </c>
      <c r="BY14" s="19">
        <v>0</v>
      </c>
      <c r="BZ14" s="19">
        <v>0</v>
      </c>
      <c r="CA14" s="27"/>
      <c r="CB14" s="40">
        <f>IF(SUM(BL14,BP14)&gt;0,SUM(BL14,BP14),"")</f>
        <v>17.200000000000003</v>
      </c>
      <c r="CC14" s="40">
        <f>IF(SUM(BK14:BL14,BN14:BP14,BR14)-BM14-BQ14&gt;0,SUM(BK14:BL14,BN14:BP14,BR14)-BM14-BQ14,"")</f>
        <v>53.199999999999996</v>
      </c>
      <c r="CD14" s="40">
        <f>IF(SUM(BT14,BX14)&gt;0,SUM(BT14,BX14),"")</f>
        <v>16.8</v>
      </c>
      <c r="CE14" s="40">
        <f>IF(SUM(BS14:BT14,BV14:BX14,BZ14)-SUM(BU14,BY14)&gt;0,SUM(BS14:BT14,BV14:BX14,BZ14)-SUM(BU14,BY14),"")</f>
        <v>53</v>
      </c>
      <c r="CF14" s="40">
        <f>IF(SUM(CC14,CE14)&gt;0,SUM(CC14,CE14),"")</f>
        <v>106.19999999999999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16.850000000000001</v>
      </c>
      <c r="SN14" s="26">
        <f>IF($CA14="P",BL14,(BL14+AP14)/2)</f>
        <v>5.8000000000000007</v>
      </c>
      <c r="SO14" s="26">
        <f>IF($CA14="P",BM14,(BM14+AQ14)/2)</f>
        <v>0.3</v>
      </c>
      <c r="SP14" s="26">
        <f>IF($CA14="P",BN14,(BN14+AR14)/2)</f>
        <v>0.15</v>
      </c>
      <c r="SQ14" s="26">
        <f>IF($CA14="P",BO14,(BO14+AS14)/2)</f>
        <v>18.350000000000001</v>
      </c>
      <c r="SR14" s="26">
        <f>IF($CA14="P",BP14,(BP14+AT14)/2)</f>
        <v>8.1999999999999993</v>
      </c>
      <c r="SS14" s="26">
        <f>IF($CA14="P",BQ14,(BQ14+AU14)/2)</f>
        <v>0.6</v>
      </c>
      <c r="ST14" s="26">
        <f>IF($CA14="P",BR14,(BR14+AV14)/2)</f>
        <v>0</v>
      </c>
      <c r="SU14" s="26">
        <f>IF($CA14="P",BS14,(BS14+AW14)/2)</f>
        <v>9.3000000000000007</v>
      </c>
      <c r="SV14" s="26">
        <f>IF($CA14="P",BT14,(BT14+AX14)/2)</f>
        <v>4.2</v>
      </c>
      <c r="SW14" s="26">
        <f>IF($CA14="P",BU14,(BU14+AY14)/2)</f>
        <v>0.45</v>
      </c>
      <c r="SX14" s="26">
        <f>IF($CA14="P",BV14,(BV14+AZ14)/2)</f>
        <v>0</v>
      </c>
      <c r="SY14" s="26">
        <f>IF($CA14="P",BW14,(BW14+BA14)/2)</f>
        <v>9.25</v>
      </c>
      <c r="SZ14" s="26">
        <f>IF($CA14="P",BX14,(BX14+BB14)/2)</f>
        <v>4.2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>
        <f>IF(SUM(SN14,SR14)&gt;0,SUM(SN14,SR14),"")</f>
        <v>14</v>
      </c>
      <c r="TE14" s="11">
        <f>IF(SUM(SM14:SN14,SP14:SR14,ST14)-SO14-SS14&gt;0,SUM(SM14:SN14,SP14:SR14,ST14)-SO14-SS14,"")</f>
        <v>48.45000000000001</v>
      </c>
      <c r="TF14" s="11">
        <f>IF(SUM(SV14,SZ14)&gt;0,SUM(SV14,SZ14),"")</f>
        <v>8.4</v>
      </c>
      <c r="TG14" s="11">
        <f>IF(SUM(SU14:SV14,SX14:SZ14,TB14)-SUM(SW14,TA14)&gt;0,SUM(SU14:SV14,SX14:SZ14,TB14)-SUM(SW14,TA14),"")</f>
        <v>26.5</v>
      </c>
      <c r="TH14" s="11">
        <f>IF(SUM(TE14,TG14)&gt;0,SUM(TE14,TG14),"")</f>
        <v>74.950000000000017</v>
      </c>
    </row>
    <row r="15" spans="1:528" x14ac:dyDescent="0.2">
      <c r="A15" s="4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5" t="s">
        <v>238</v>
      </c>
      <c r="C15" s="4" t="s">
        <v>36</v>
      </c>
      <c r="D15" s="4">
        <v>2007</v>
      </c>
      <c r="E15" s="9">
        <f>SUM(J15:P15)+SUM(J15:M15)*0.0000001+SUM(J15)*0.0000000000001</f>
        <v>152.00001016000508</v>
      </c>
      <c r="F15" s="3" t="str">
        <f>IF(OR(AND(AJ15&gt;=AN$34,AK15&gt;=AN$38,AJ15&lt;&gt;"",AI15=""),AND(AL15&gt;=AN$34,AM15&gt;=AN$38,AL15&lt;&gt;"",AI15=""),AND(BF15&gt;=BJ$34,BG15&gt;=BJ$38,BF15&lt;&gt;"",BE15=""),AND(BH15&gt;=BJ$34,BI15&gt;=BJ$38,BH15&lt;&gt;"",BE15=""),AND(CB15&gt;=CF$34,CC15&gt;=CF$38,CB15&lt;&gt;"",CA15=""),AND(CD15&gt;=CF$34,CE15&gt;=CF$38,CD15&lt;&gt;""),AND(DC15&gt;=DJ$34,DD15&gt;=DJ$38,DC15&lt;&gt;""),AND(DH15&gt;=DJ$34,DI15&gt;=DJ$38,DH15&lt;&gt;""),AND(EE15&gt;=EL$34,EF15&gt;=EL$38,EE15&lt;&gt;""),AND(EJ15&gt;=EL$34,EK15&gt;=EL$38,EJ15&lt;&gt;""),AND(FG15&gt;=FN$34,FH15&gt;=FN$38,FG15&lt;&gt;""),AND(FL15&gt;=FN$34,FM15&gt;=FN$38,FL15&lt;&gt;""),AND(GI15&gt;=GP$34,GJ15&gt;=GP$38,GI15&lt;&gt;""),AND(GN15&gt;=GP$34,GO15&gt;=GP$38,GN15&lt;&gt;""),AND(HK15&gt;=HR$34,HL15&gt;=HR$38,HK15&lt;&gt;""),AND(HP15&gt;=HR$34,HQ15&gt;=HR$38,HP15&lt;&gt;""),AND(IM15&gt;=IT$34,IN15&gt;=IT$38,IM15&lt;&gt;""),AND(IR15&gt;=IT$34,IS15&gt;=IT$38,IR15&lt;&gt;""),AND(JO15&gt;=JV$34,JP15&gt;=JV$38,JO15&lt;&gt;""),AND(JT15&gt;=JV$34,JU15&gt;=JV$38,JT15&lt;&gt;""),AND(KQ15&gt;=KX$34,KR15&gt;=KX$38,KQ15&lt;&gt;""),AND(KV15&gt;=KX$34,KW15&gt;=KX$38,KV15&lt;&gt;""),AND(LS15&gt;=LZ$34,LT15&gt;=LZ$38,LS15&lt;&gt;""),AND(LX15&gt;=LZ$34,LY15&gt;=LZ$38,LX15&lt;&gt;""),AND(MU15&gt;=NB$34,MV15&gt;=NB$38,MU15&lt;&gt;""),AND(MZ15&gt;=NB$34,NA15&gt;=NB$38,MZ15&lt;&gt;""),AND(NW15&gt;=OD$34,NX15&gt;=OD$38,NW15&lt;&gt;""),AND(OB15&gt;=OD$34,OC15&gt;=OD$38,OB15&lt;&gt;""),AND(OY15&gt;=PF$34,OZ15&gt;=PF$38,OY15&lt;&gt;""),AND(PD15&gt;=PF$34,PE15&gt;=PF$38,PD15&lt;&gt;""),AND(QA15&gt;=QH$34,QB15&gt;=QH$38,QA15&lt;&gt;""),AND(QF15&gt;=QH$34,QG15&gt;=QH$38,QF15&lt;&gt;""),AND(RC15&gt;=RJ$34,RD15&gt;=RJ$38,RC15&lt;&gt;""),AND(RH15&gt;=RJ$34,RI15&gt;=RJ$38,RH15&lt;&gt;""),AND(SE15&gt;=SL$34,SF15&gt;=SL$38,SE15&lt;&gt;""),AND(SJ15&gt;=SL$34,SK15&gt;=SL$38,SJ15&lt;&gt;"")),"P","")</f>
        <v/>
      </c>
      <c r="G15" s="3" t="str">
        <f>IF(OR(AND(AK15&gt;=AN$38,AK15&lt;&gt;"",AI15=""),AND(AM15&gt;=AN$38,AM15&lt;&gt;"",AI15=""),AND(BG15&gt;=BJ$38,BG15&lt;&gt;"",BE15=""),AND(BI15&gt;=BJ$38,BI15&lt;&gt;"",BE15=""),AND(CC15&gt;=CF$38,CC15&lt;&gt;"",CA15=""),AND(CE15&gt;=CF$38,CE15&lt;&gt;"",CA15=""),AND(DD15&gt;=DJ$38,DD15&lt;&gt;""),AND(DI15&gt;=DJ$38,DI15&lt;&gt;""),AND(EF15&gt;=EL$38,EF15&lt;&gt;""),AND(EK15&gt;=EL$38,EK15&lt;&gt;""),AND(FH15&gt;=FN$38,FH15&lt;&gt;""),AND(FM15&gt;=FN$38,FM15&lt;&gt;""),AND(GJ15&gt;=GP$38,GJ15&lt;&gt;""),AND(GO15&gt;=GP$38,GO15&lt;&gt;""),AND(HL15&gt;=HR$38,HL15&lt;&gt;""),AND(HQ15&gt;=HR$38,HQ15&lt;&gt;""),AND(IN15&gt;=IT$38,IN15&lt;&gt;""),AND(IS15&gt;=IT$38,IS15&lt;&gt;""),AND(JP15&gt;=JV$38,JP15&lt;&gt;""),AND(JU15&gt;=JV$38,JU15&lt;&gt;""),AND(KR15&gt;=KX$38,KR15&lt;&gt;""),AND(KW15&gt;=KX$38,KW15&lt;&gt;""),AND(LT15&gt;=LZ$38,LT15&lt;&gt;""),AND(LY15&gt;=LZ$38,LY15&lt;&gt;""),AND(MV15&gt;=NB$38,MV15&lt;&gt;""),AND(NA15&gt;=NB$38,NA15&lt;&gt;""),AND(NX15&gt;=OD$38,NX15&lt;&gt;""),AND(OC15&gt;=OD$38,OC15&lt;&gt;""),AND(OZ15&gt;=PF$38,OZ15&lt;&gt;""),AND(PE15&gt;=PF$38,PE15&lt;&gt;""),AND(QB15&gt;=QH$38,QB15&lt;&gt;""),AND(QG15&gt;=QH$38,QG15&lt;&gt;""),AND(RD15&gt;=RJ$38,RD15&lt;&gt;""),AND(RI15&gt;=RJ$38,RI15&lt;&gt;""),AND(SF15&gt;=SL$38,SF15&lt;&gt;""),AND(SK15&gt;=SL$38,SK15&lt;&gt;"")),"P","")</f>
        <v/>
      </c>
      <c r="H15" s="36" t="str">
        <f>IF(AND(G15="P",F15=""),"No DD",IF(OR(AND(AJ15&gt;=AN$37,AK15&gt;=AN$41,AJ15&lt;&gt;"",AI15=""),AND(AL15&gt;=AN$37,AM15&gt;=AN$41,AL15&lt;&gt;"",AI15=""),AND(BF15&gt;=BJ$37,BG15&gt;=BJ$41,BF15&lt;&gt;"",BE15=""),AND(BH15&gt;=BJ$37,BI15&gt;=BJ$41,BH15&lt;&gt;"",BE15=""),AND(CB15&gt;=CF$37,CC15&gt;=CF$41,CB15&lt;&gt;"",CA15=""),AND(CD15&gt;=CF$37,CE15&gt;=CF$41,CD15&lt;&gt;""),AND(DC15&gt;=DJ$37,DD15&gt;=DJ$41,DC15&lt;&gt;""),AND(DH15&gt;=DJ$37,DI15&gt;=DJ$41,DH15&lt;&gt;""),AND(EE15&gt;=EL$37,EF15&gt;=EL$41,EE15&lt;&gt;""),AND(EJ15&gt;=EL$37,EK15&gt;=EL$41,EJ15&lt;&gt;""),AND(FG15&gt;=FN$37,FH15&gt;=FN$41,FG15&lt;&gt;""),AND(FL15&gt;=FN$37,FM15&gt;=FN$41,FL15&lt;&gt;""),AND(GI15&gt;=GP$37,GJ15&gt;=GP$41,GI15&lt;&gt;""),AND(GN15&gt;=GP$37,GO15&gt;=GP$41,GN15&lt;&gt;""),AND(HK15&gt;=HR$37,HL15&gt;=HR$41,HK15&lt;&gt;""),AND(HP15&gt;=HR$37,HQ15&gt;=HR$41,HP15&lt;&gt;""),AND(IM15&gt;=IT$37,IN15&gt;=IT$41,IM15&lt;&gt;""),AND(IR15&gt;=IT$37,IS15&gt;=IT$41,IR15&lt;&gt;""),AND(JO15&gt;=JV$37,JP15&gt;=JV$41,JO15&lt;&gt;""),AND(JT15&gt;=JV$37,JU15&gt;=JV$41,JT15&lt;&gt;""),AND(KQ15&gt;=KX$37,KR15&gt;=KX$41,KQ15&lt;&gt;""),AND(KV15&gt;=KX$37,KW15&gt;=KX$41,KV15&lt;&gt;""),AND(LS15&gt;=LZ$37,LT15&gt;=LZ$41,LS15&lt;&gt;""),AND(LX15&gt;=LZ$37,LY15&gt;=LZ$41,LX15&lt;&gt;""),AND(MU15&gt;=NB$37,MV15&gt;=NB$41,MU15&lt;&gt;""),AND(MZ15&gt;=NB$37,NA15&gt;=NB$41,MZ15&lt;&gt;""),AND(NW15&gt;=OD$37,NX15&gt;=OD$41,NW15&lt;&gt;""),AND(OB15&gt;=OD$37,OC15&gt;=OD$41,OB15&lt;&gt;""),AND(OY15&gt;=PF$37,OZ15&gt;=PF$41,OY15&lt;&gt;""),AND(PD15&gt;=PF$37,PE15&gt;=PF$41,PD15&lt;&gt;""),AND(QA15&gt;=QH$37,QB15&gt;=QH$41,QA15&lt;&gt;""),AND(QF15&gt;=QH$37,QG15&gt;=QH$41,QF15&lt;&gt;""),AND(RC15&gt;=RJ$37,RD15&gt;=RJ$41,RC15&lt;&gt;""),AND(RH15&gt;=RJ$37,RI15&gt;=RJ$41,RH15&lt;&gt;""),AND(SE15&gt;=SL$37,SF15&gt;=SL$41,SE15&lt;&gt;""),AND(SJ15&gt;=SL$37,SK15&gt;=SL$41,SJ15&lt;&gt;"")),"Merit",IF(OR(AND(AJ15&gt;=AN$36,AK15&gt;=AN$40,AJ15&lt;&gt;"",AI15=""),AND(AL15&gt;=AN$36,AM15&gt;=AN$40,AL15&lt;&gt;"",AI15=""),AND(BF15&gt;=BJ$36,BG15&gt;=BJ$40,BF15&lt;&gt;"",BE15=""),AND(BH15&gt;=BJ$36,BI15&gt;=BJ$40,BH15&lt;&gt;"",BE15=""),AND(CB15&gt;=CF$36,CC15&gt;=CF$40,CB15&lt;&gt;"",CA15=""),AND(CD15&gt;=CF$36,CE15&gt;=CF$40,CD15&lt;&gt;""),AND(DC15&gt;=DJ$36,DD15&gt;=DJ$40,DC15&lt;&gt;""),AND(DH15&gt;=DJ$36,DI15&gt;=DJ$40,DH15&lt;&gt;""),AND(EE15&gt;=EL$36,EF15&gt;=EL$40,EE15&lt;&gt;""),AND(EJ15&gt;=EL$36,EK15&gt;=EL$40,EJ15&lt;&gt;""),AND(FG15&gt;=FN$36,FH15&gt;=FN$40,FG15&lt;&gt;""),AND(FL15&gt;=FN$36,FM15&gt;=FN$40,FL15&lt;&gt;""),AND(GI15&gt;=GP$36,GJ15&gt;=GP$40,GI15&lt;&gt;""),AND(GN15&gt;=GP$36,GO15&gt;=GP$40,GN15&lt;&gt;""),AND(HK15&gt;=HR$36,HL15&gt;=HR$40,HK15&lt;&gt;""),AND(HP15&gt;=HR$36,HQ15&gt;=HR$40,HP15&lt;&gt;""),AND(IM15&gt;=IT$36,IN15&gt;=IT$40,IM15&lt;&gt;""),AND(IR15&gt;=IT$36,IS15&gt;=IT$40,IR15&lt;&gt;""),AND(JO15&gt;=JV$36,JP15&gt;=JV$40,JO15&lt;&gt;""),AND(JT15&gt;=JV$36,JU15&gt;=JV$40,JT15&lt;&gt;""),AND(KQ15&gt;=KX$36,KR15&gt;=KX$40,KQ15&lt;&gt;""),AND(KV15&gt;=KX$36,KW15&gt;=KX$40,KV15&lt;&gt;""),AND(LS15&gt;=LZ$36,LT15&gt;=LZ$40,LS15&lt;&gt;""),AND(LX15&gt;=LZ$36,LY15&gt;=LZ$40,LX15&lt;&gt;""),AND(MU15&gt;=NB$36,MV15&gt;=NB$40,MU15&lt;&gt;""),AND(MZ15&gt;=NB$36,NA15&gt;=NB$40,MZ15&lt;&gt;""),AND(NW15&gt;=OD$36,NX15&gt;=OD$40,NW15&lt;&gt;""),AND(OB15&gt;=OD$36,OC15&gt;=OD$40,OB15&lt;&gt;""),AND(OY15&gt;=PF$36,OZ15&gt;=PF$40,OY15&lt;&gt;""),AND(PD15&gt;=PF$36,PE15&gt;=PF$40,PD15&lt;&gt;""),AND(QA15&gt;=QH$36,QB15&gt;=QH$40,QA15&lt;&gt;""),AND(QF15&gt;=QH$36,QG15&gt;=QH$40,QF15&lt;&gt;""),AND(RC15&gt;=RJ$36,RD15&gt;=RJ$40,RC15&lt;&gt;""),AND(RH15&gt;=RJ$36,RI15&gt;=RJ$40,RH15&lt;&gt;""),AND(SE15&gt;=SL$36,SF15&gt;=SL$40,SE15&lt;&gt;""),AND(SJ15&gt;=SL$36,SK15&gt;=SL$40,SJ15&lt;&gt;"")),"Excellence",IF(I15="P","Worlds Team",IF(F15="P","National Team","")))))</f>
        <v/>
      </c>
      <c r="I15" s="3" t="str">
        <f>IF(OR(AND(AJ15&gt;=AN$35,AK15&gt;=AN$39,AJ15&lt;&gt;"",AI15=""),AND(AL15&gt;=AN$35,AM15&gt;=AN$39,AL15&lt;&gt;"",AI15=""),AND(BF15&gt;=BJ$35,BG15&gt;=BJ$39,BF15&lt;&gt;"",BE15=""),AND(BH15&gt;=BJ$35,BI15&gt;=BJ$39,BH15&lt;&gt;"",BE15=""),AND(CB15&gt;=CF$35,CC15&gt;=CF$39,CB15&lt;&gt;"",CA15=""),AND(CD15&gt;=CF$35,CE15&gt;=CF$39,CD15&lt;&gt;""),AND(DC15&gt;=DJ$35,DD15&gt;=DJ$39,DC15&lt;&gt;""),AND(DH15&gt;=DJ$35,DI15&gt;=DJ$39,DH15&lt;&gt;""),AND(EE15&gt;=EL$35,EF15&gt;=EL$39,EE15&lt;&gt;""),AND(EJ15&gt;=EL$35,EK15&gt;=EL$39,EJ15&lt;&gt;""),AND(FG15&gt;=FN$35,FH15&gt;=FN$39,FG15&lt;&gt;""),AND(FL15&gt;=FN$35,FM15&gt;=FN$39,FL15&lt;&gt;""),AND(GI15&gt;=GP$35,GJ15&gt;=GP$39,GI15&lt;&gt;""),AND(GN15&gt;=GP$35,GO15&gt;=GP$39,GN15&lt;&gt;""),AND(HK15&gt;=HR$35,HL15&gt;=HR$39,HK15&lt;&gt;""),AND(HP15&gt;=HR$35,HQ15&gt;=HR$39,HP15&lt;&gt;""),AND(IM15&gt;=IT$35,IN15&gt;=IT$39,IM15&lt;&gt;""),AND(IR15&gt;=IT$35,IS15&gt;=IT$39,IR15&lt;&gt;""),AND(JO15&gt;=JV$35,JP15&gt;=JV$39,JO15&lt;&gt;""),AND(JT15&gt;=JV$35,JU15&gt;=JV$39,JT15&lt;&gt;""),AND(KQ15&gt;=KX$35,KR15&gt;=KX$39,KQ15&lt;&gt;""),AND(KV15&gt;=KX$35,KW15&gt;=KX$39,KV15&lt;&gt;""),AND(LS15&gt;=LZ$35,LT15&gt;=LZ$39,LS15&lt;&gt;""),AND(LX15&gt;=LZ$35,LY15&gt;=LZ$39,LX15&lt;&gt;""),AND(MU15&gt;=NB$35,MV15&gt;=NB$39,MU15&lt;&gt;""),AND(MZ15&gt;=NB$35,NA15&gt;=NB$39,MZ15&lt;&gt;""),AND(NW15&gt;=OD$35,NX15&gt;=OD$39,NW15&lt;&gt;""),AND(OB15&gt;=OD$35,OC15&gt;=OD$39,OB15&lt;&gt;""),AND(OY15&gt;=PF$35,OZ15&gt;=PF$39,OY15&lt;&gt;""),AND(PD15&gt;=PF$35,PE15&gt;=PF$39,PD15&lt;&gt;""),AND(QA15&gt;=QH$35,QB15&gt;=QH$39,QA15&lt;&gt;""),AND(QF15&gt;=QH$35,QG15&gt;=QH$39,QF15&lt;&gt;""),AND(RC15&gt;=RJ$35,RD15&gt;=RJ$39,RC15&lt;&gt;""),AND(RH15&gt;=RJ$35,RI15&gt;=RJ$39,RH15&lt;&gt;""),AND(SE15&gt;=SL$35,SF15&gt;=SL$39,SE15&lt;&gt;""),AND(SJ15&gt;=SL$35,SK15&gt;=SL$39,SJ15&lt;&gt;"")),"P","")</f>
        <v/>
      </c>
      <c r="J15" s="8">
        <f>IF(COUNT(AK15,BG15,CC15)&gt;0,LARGE((AK15,BG15,CC15),1),0)</f>
        <v>50.999999999999993</v>
      </c>
      <c r="K15" s="8" t="str">
        <f>IF(J15=0,"",IF(J15=CC15,$BK$1,IF(J15=BG15,$AO$1,IF(J15=AK15,$S$1,""))))</f>
        <v>2025 Elite Canada</v>
      </c>
      <c r="L15" s="8">
        <f>IF(COUNT(AK15,BG15,CC15)&gt;1,LARGE((AK15,BG15,CC15),2),0)</f>
        <v>50.599999999999994</v>
      </c>
      <c r="M15" s="8" t="str">
        <f>IF(K15=0,"",IF(AND(L15=J15,L15=AK15,K15=BG15),$S$1,IF(AND(L15=J15,L15=AK15,L15=CC15),$S$1,IF(AND(L15=J15,L15=CC15,L15=BG15),$AO$1,IF(L15=CC15,$BK$1,IF(L15=BG15,$AO$1,IF(L15=AK15,$S$1,"")))))))</f>
        <v>2025 Nationals</v>
      </c>
      <c r="N15" s="8">
        <f>IF(MAX(AM15,BI15,CE15)&gt;0,MAX(AM15,BI15,CE15),0)</f>
        <v>50.4</v>
      </c>
      <c r="O15" s="8" t="str">
        <f>IF(N15=0,"",IF(N15=CE15,$BK$1,IF(N15=BI15,$AO$1,IF(N15=AM15,$S$1,""))))</f>
        <v>2025 Elite Canada</v>
      </c>
      <c r="P15" s="8" t="str">
        <f>IF(MAX(CG15:CH15)&gt;0,MAX(CG15:CH15),"")</f>
        <v/>
      </c>
      <c r="Q15" s="11" t="str">
        <f>IF(P15="","",IF(P15=CG15,"("&amp;CG$2&amp;")",IF(P15=CH15,"("&amp;CH$2&amp;")")))</f>
        <v/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/>
      </c>
      <c r="S15" s="19">
        <v>18.8</v>
      </c>
      <c r="T15" s="19">
        <v>7.2</v>
      </c>
      <c r="U15" s="19">
        <v>0.2</v>
      </c>
      <c r="V15" s="19">
        <v>0</v>
      </c>
      <c r="W15" s="19">
        <v>18.600000000000001</v>
      </c>
      <c r="X15" s="19">
        <v>6.8</v>
      </c>
      <c r="Y15" s="19">
        <v>0.2</v>
      </c>
      <c r="Z15" s="19">
        <v>0</v>
      </c>
      <c r="AA15" s="19">
        <v>18.5</v>
      </c>
      <c r="AB15" s="19">
        <v>7.2</v>
      </c>
      <c r="AC15" s="19">
        <v>0</v>
      </c>
      <c r="AD15" s="19">
        <v>0</v>
      </c>
      <c r="AE15" s="19">
        <v>18.5</v>
      </c>
      <c r="AF15" s="19">
        <v>6.8</v>
      </c>
      <c r="AG15" s="19">
        <v>0.6</v>
      </c>
      <c r="AH15" s="19">
        <v>0</v>
      </c>
      <c r="AI15" s="27"/>
      <c r="AJ15" s="40">
        <f>IF(SUM(T15,X15)&gt;0,SUM(T15,X15),"")</f>
        <v>14</v>
      </c>
      <c r="AK15" s="40">
        <f>IF(SUM(S15:T15,V15:X15,Z15)-U15-Y15&gt;0,SUM(S15:T15,V15:X15,Z15)-U15-Y15,"")</f>
        <v>50.999999999999993</v>
      </c>
      <c r="AL15" s="40">
        <f>IF(SUM(AB15,AF15)&gt;0,SUM(AB15,AF15),"")</f>
        <v>14</v>
      </c>
      <c r="AM15" s="40">
        <f>IF(SUM(AA15:AB15,AD15:AF15,AH15)-SUM(AC15,AG15)&gt;0,SUM(AA15:AB15,AD15:AF15,AH15)-SUM(AC15,AG15),"")</f>
        <v>50.4</v>
      </c>
      <c r="AN15" s="40">
        <f>IF(SUM(AK15,AM15)&gt;0,SUM(AK15,AM15),"")</f>
        <v>101.39999999999999</v>
      </c>
      <c r="AO15" s="18">
        <v>18.600000000000001</v>
      </c>
      <c r="AP15" s="18">
        <v>7.2</v>
      </c>
      <c r="AQ15" s="18">
        <v>0.2</v>
      </c>
      <c r="AR15" s="18">
        <v>0</v>
      </c>
      <c r="AS15" s="18">
        <v>18.399999999999999</v>
      </c>
      <c r="AT15" s="18">
        <v>6.8</v>
      </c>
      <c r="AU15" s="18">
        <v>0.2</v>
      </c>
      <c r="AV15" s="18">
        <v>0</v>
      </c>
      <c r="AW15" s="18">
        <v>18.600000000000001</v>
      </c>
      <c r="AX15" s="18">
        <v>6.8</v>
      </c>
      <c r="AY15" s="18">
        <v>0</v>
      </c>
      <c r="AZ15" s="18">
        <v>0</v>
      </c>
      <c r="BA15" s="18">
        <v>18.5</v>
      </c>
      <c r="BB15" s="18">
        <v>6.8</v>
      </c>
      <c r="BC15" s="18">
        <v>0.6</v>
      </c>
      <c r="BD15" s="18">
        <v>0</v>
      </c>
      <c r="BE15" s="28"/>
      <c r="BF15" s="11">
        <f>IF(SUM(AP15,AT15)&gt;0,SUM(AP15,AT15),"")</f>
        <v>14</v>
      </c>
      <c r="BG15" s="11">
        <f>IF(SUM(AO15:AP15,AR15:AT15,AV15)-AQ15-AU15&gt;0,SUM(AO15:AP15,AR15:AT15,AV15)-AQ15-AU15,"")</f>
        <v>50.599999999999994</v>
      </c>
      <c r="BH15" s="11">
        <f>IF(SUM(AX15,BB15)&gt;0,SUM(AX15,BB15),"")</f>
        <v>13.6</v>
      </c>
      <c r="BI15" s="11">
        <f>IF(SUM(AW15:AX15,AZ15:BB15,BD15)-SUM(AY15,BC15)&gt;0,SUM(AW15:AX15,AZ15:BB15,BD15)-SUM(AY15,BC15),"")</f>
        <v>50.1</v>
      </c>
      <c r="BJ15" s="11">
        <f>IF(SUM(BG15,BI15)&gt;0,SUM(BG15,BI15),"")</f>
        <v>100.69999999999999</v>
      </c>
      <c r="BK15" s="19">
        <v>18.3</v>
      </c>
      <c r="BL15" s="19">
        <v>7.2</v>
      </c>
      <c r="BM15" s="19">
        <v>0.2</v>
      </c>
      <c r="BN15" s="19">
        <v>0</v>
      </c>
      <c r="BO15" s="19">
        <v>18.100000000000001</v>
      </c>
      <c r="BP15" s="19">
        <v>6.8</v>
      </c>
      <c r="BQ15" s="19">
        <v>0.2</v>
      </c>
      <c r="BR15" s="19">
        <v>0</v>
      </c>
      <c r="BS15" s="19">
        <v>18.100000000000001</v>
      </c>
      <c r="BT15" s="19">
        <v>7.2</v>
      </c>
      <c r="BU15" s="19">
        <v>0.2</v>
      </c>
      <c r="BV15" s="19">
        <v>0</v>
      </c>
      <c r="BW15" s="19">
        <v>18</v>
      </c>
      <c r="BX15" s="19">
        <v>6</v>
      </c>
      <c r="BY15" s="19">
        <v>1</v>
      </c>
      <c r="BZ15" s="19">
        <v>0</v>
      </c>
      <c r="CA15" s="27"/>
      <c r="CB15" s="40">
        <f>IF(SUM(BL15,BP15)&gt;0,SUM(BL15,BP15),"")</f>
        <v>14</v>
      </c>
      <c r="CC15" s="40">
        <f>IF(SUM(BK15:BL15,BN15:BP15,BR15)-BM15-BQ15&gt;0,SUM(BK15:BL15,BN15:BP15,BR15)-BM15-BQ15,"")</f>
        <v>49.999999999999993</v>
      </c>
      <c r="CD15" s="40">
        <f>IF(SUM(BT15,BX15)&gt;0,SUM(BT15,BX15),"")</f>
        <v>13.2</v>
      </c>
      <c r="CE15" s="40">
        <f>IF(SUM(BS15:BT15,BV15:BX15,BZ15)-SUM(BU15,BY15)&gt;0,SUM(BS15:BT15,BV15:BX15,BZ15)-SUM(BU15,BY15),"")</f>
        <v>48.099999999999994</v>
      </c>
      <c r="CF15" s="40">
        <f>IF(SUM(CC15,CE15)&gt;0,SUM(CC15,CE15),"")</f>
        <v>98.1</v>
      </c>
      <c r="CG15" s="51" t="str">
        <f>IF(MAX(DD15,EF15,FH15,GJ15,HL15,IN15,JP15,KR15,LT15,MV15,NX15,OZ15,QB15,RD15,SF15)-IF(L15="",0,L15)&gt;0.001,MAX(DD15,EF15,FH15,GJ15,HL15,IN15,JP15,KR15,LT15,MV15,NX15,OZ15,QB15,RD15,SF15)-IF(L15="",0,L15),"")</f>
        <v/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40" t="str">
        <f>IF(SUM(GR15,GV15)&gt;0,SUM(GR15,GV15),"")</f>
        <v/>
      </c>
      <c r="HL15" s="40" t="str">
        <f>IF(SUM(GQ15:GR15,GT15:GV15,GX15)-GS15-GW15&gt;0,SUM(GQ15:GR15,GT15:GV15,GX15)-GS15-GW15,"")</f>
        <v/>
      </c>
      <c r="HM15" s="40" t="str">
        <f>IF(SUM(GY15:GZ15,HB15)-HA15&gt;0,SUM(GY15:GZ15,HB15)-HA15,"")</f>
        <v/>
      </c>
      <c r="HN15" s="40" t="str">
        <f>IF(SUM(GR15,GV15,GZ15)&gt;0,SUM(GR15,GV15,GZ15),"")</f>
        <v/>
      </c>
      <c r="HO15" s="40" t="str">
        <f>IF(SUM(HL15,HM15)&gt;0,SUM(HL15,HM15),"")</f>
        <v/>
      </c>
      <c r="HP15" s="40" t="str">
        <f>IF(SUM(HD15,HH15)&gt;0,SUM(HD15,HH15),"")</f>
        <v/>
      </c>
      <c r="HQ15" s="40" t="str">
        <f>IF(SUM(HC15:HD15,HF15:HH15,HJ15)-SUM(HE15,HI15)&gt;0,SUM(HC15:HD15,HF15:HH15,HJ15)-SUM(HE15,HI15),"")</f>
        <v/>
      </c>
      <c r="HR15" s="40" t="str">
        <f>IF(SUM(HL15,HM15,HQ15)&gt;0,SUM(HL15,HM15,HQ15),"")</f>
        <v/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18.450000000000003</v>
      </c>
      <c r="SN15" s="26">
        <f>IF($CA15="P",BL15,(BL15+AP15)/2)</f>
        <v>7.2</v>
      </c>
      <c r="SO15" s="26">
        <f>IF($CA15="P",BM15,(BM15+AQ15)/2)</f>
        <v>0.2</v>
      </c>
      <c r="SP15" s="26">
        <f>IF($CA15="P",BN15,(BN15+AR15)/2)</f>
        <v>0</v>
      </c>
      <c r="SQ15" s="26">
        <f>IF($CA15="P",BO15,(BO15+AS15)/2)</f>
        <v>18.25</v>
      </c>
      <c r="SR15" s="26">
        <f>IF($CA15="P",BP15,(BP15+AT15)/2)</f>
        <v>6.8</v>
      </c>
      <c r="SS15" s="26">
        <f>IF($CA15="P",BQ15,(BQ15+AU15)/2)</f>
        <v>0.2</v>
      </c>
      <c r="ST15" s="26">
        <f>IF($CA15="P",BR15,(BR15+AV15)/2)</f>
        <v>0</v>
      </c>
      <c r="SU15" s="26">
        <f>IF($CA15="P",BS15,(BS15+AW15)/2)</f>
        <v>18.350000000000001</v>
      </c>
      <c r="SV15" s="26">
        <f>IF($CA15="P",BT15,(BT15+AX15)/2)</f>
        <v>7</v>
      </c>
      <c r="SW15" s="26">
        <f>IF($CA15="P",BU15,(BU15+AY15)/2)</f>
        <v>0.1</v>
      </c>
      <c r="SX15" s="26">
        <f>IF($CA15="P",BV15,(BV15+AZ15)/2)</f>
        <v>0</v>
      </c>
      <c r="SY15" s="26">
        <f>IF($CA15="P",BW15,(BW15+BA15)/2)</f>
        <v>18.25</v>
      </c>
      <c r="SZ15" s="26">
        <f>IF($CA15="P",BX15,(BX15+BB15)/2)</f>
        <v>6.4</v>
      </c>
      <c r="TA15" s="26">
        <f>IF($CA15="P",BY15,(BY15+BC15)/2)</f>
        <v>0.8</v>
      </c>
      <c r="TB15" s="26">
        <f>IF($CA15="P",BZ15,(BZ15+BD15)/2)</f>
        <v>0</v>
      </c>
      <c r="TC15" s="28" t="s">
        <v>53</v>
      </c>
      <c r="TD15" s="11">
        <f>IF(SUM(SN15,SR15)&gt;0,SUM(SN15,SR15),"")</f>
        <v>14</v>
      </c>
      <c r="TE15" s="11">
        <f>IF(SUM(SM15:SN15,SP15:SR15,ST15)-SO15-SS15&gt;0,SUM(SM15:SN15,SP15:SR15,ST15)-SO15-SS15,"")</f>
        <v>50.3</v>
      </c>
      <c r="TF15" s="11">
        <f>IF(SUM(SV15,SZ15)&gt;0,SUM(SV15,SZ15),"")</f>
        <v>13.4</v>
      </c>
      <c r="TG15" s="11">
        <f>IF(SUM(SU15:SV15,SX15:SZ15,TB15)-SUM(SW15,TA15)&gt;0,SUM(SU15:SV15,SX15:SZ15,TB15)-SUM(SW15,TA15),"")</f>
        <v>49.1</v>
      </c>
      <c r="TH15" s="11">
        <f>IF(SUM(TE15,TG15)&gt;0,SUM(TE15,TG15),"")</f>
        <v>99.4</v>
      </c>
    </row>
    <row r="16" spans="1:528" x14ac:dyDescent="0.2">
      <c r="A16" s="4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5" t="s">
        <v>139</v>
      </c>
      <c r="C16" s="4" t="s">
        <v>3</v>
      </c>
      <c r="D16" s="4">
        <v>2005</v>
      </c>
      <c r="E16" s="9">
        <f>SUM(J16:P16)+SUM(J16:M16)*0.0000001+SUM(J16)*0.0000000000001</f>
        <v>151.80001013000512</v>
      </c>
      <c r="F16" s="3" t="str">
        <f>IF(OR(AND(AJ16&gt;=AN$34,AK16&gt;=AN$38,AJ16&lt;&gt;"",AI16=""),AND(AL16&gt;=AN$34,AM16&gt;=AN$38,AL16&lt;&gt;"",AI16=""),AND(BF16&gt;=BJ$34,BG16&gt;=BJ$38,BF16&lt;&gt;"",BE16=""),AND(BH16&gt;=BJ$34,BI16&gt;=BJ$38,BH16&lt;&gt;"",BE16=""),AND(CB16&gt;=CF$34,CC16&gt;=CF$38,CB16&lt;&gt;"",CA16=""),AND(CD16&gt;=CF$34,CE16&gt;=CF$38,CD16&lt;&gt;""),AND(DC16&gt;=DJ$34,DD16&gt;=DJ$38,DC16&lt;&gt;""),AND(DH16&gt;=DJ$34,DI16&gt;=DJ$38,DH16&lt;&gt;""),AND(EE16&gt;=EL$34,EF16&gt;=EL$38,EE16&lt;&gt;""),AND(EJ16&gt;=EL$34,EK16&gt;=EL$38,EJ16&lt;&gt;""),AND(FG16&gt;=FN$34,FH16&gt;=FN$38,FG16&lt;&gt;""),AND(FL16&gt;=FN$34,FM16&gt;=FN$38,FL16&lt;&gt;""),AND(GI16&gt;=GP$34,GJ16&gt;=GP$38,GI16&lt;&gt;""),AND(GN16&gt;=GP$34,GO16&gt;=GP$38,GN16&lt;&gt;""),AND(HK16&gt;=HR$34,HL16&gt;=HR$38,HK16&lt;&gt;""),AND(HP16&gt;=HR$34,HQ16&gt;=HR$38,HP16&lt;&gt;""),AND(IM16&gt;=IT$34,IN16&gt;=IT$38,IM16&lt;&gt;""),AND(IR16&gt;=IT$34,IS16&gt;=IT$38,IR16&lt;&gt;""),AND(JO16&gt;=JV$34,JP16&gt;=JV$38,JO16&lt;&gt;""),AND(JT16&gt;=JV$34,JU16&gt;=JV$38,JT16&lt;&gt;""),AND(KQ16&gt;=KX$34,KR16&gt;=KX$38,KQ16&lt;&gt;""),AND(KV16&gt;=KX$34,KW16&gt;=KX$38,KV16&lt;&gt;""),AND(LS16&gt;=LZ$34,LT16&gt;=LZ$38,LS16&lt;&gt;""),AND(LX16&gt;=LZ$34,LY16&gt;=LZ$38,LX16&lt;&gt;""),AND(MU16&gt;=NB$34,MV16&gt;=NB$38,MU16&lt;&gt;""),AND(MZ16&gt;=NB$34,NA16&gt;=NB$38,MZ16&lt;&gt;""),AND(NW16&gt;=OD$34,NX16&gt;=OD$38,NW16&lt;&gt;""),AND(OB16&gt;=OD$34,OC16&gt;=OD$38,OB16&lt;&gt;""),AND(OY16&gt;=PF$34,OZ16&gt;=PF$38,OY16&lt;&gt;""),AND(PD16&gt;=PF$34,PE16&gt;=PF$38,PD16&lt;&gt;""),AND(QA16&gt;=QH$34,QB16&gt;=QH$38,QA16&lt;&gt;""),AND(QF16&gt;=QH$34,QG16&gt;=QH$38,QF16&lt;&gt;""),AND(RC16&gt;=RJ$34,RD16&gt;=RJ$38,RC16&lt;&gt;""),AND(RH16&gt;=RJ$34,RI16&gt;=RJ$38,RH16&lt;&gt;""),AND(SE16&gt;=SL$34,SF16&gt;=SL$38,SE16&lt;&gt;""),AND(SJ16&gt;=SL$34,SK16&gt;=SL$38,SJ16&lt;&gt;"")),"P","")</f>
        <v/>
      </c>
      <c r="G16" s="3" t="str">
        <f>IF(OR(AND(AK16&gt;=AN$38,AK16&lt;&gt;"",AI16=""),AND(AM16&gt;=AN$38,AM16&lt;&gt;"",AI16=""),AND(BG16&gt;=BJ$38,BG16&lt;&gt;"",BE16=""),AND(BI16&gt;=BJ$38,BI16&lt;&gt;"",BE16=""),AND(CC16&gt;=CF$38,CC16&lt;&gt;"",CA16=""),AND(CE16&gt;=CF$38,CE16&lt;&gt;"",CA16=""),AND(DD16&gt;=DJ$38,DD16&lt;&gt;""),AND(DI16&gt;=DJ$38,DI16&lt;&gt;""),AND(EF16&gt;=EL$38,EF16&lt;&gt;""),AND(EK16&gt;=EL$38,EK16&lt;&gt;""),AND(FH16&gt;=FN$38,FH16&lt;&gt;""),AND(FM16&gt;=FN$38,FM16&lt;&gt;""),AND(GJ16&gt;=GP$38,GJ16&lt;&gt;""),AND(GO16&gt;=GP$38,GO16&lt;&gt;""),AND(HL16&gt;=HR$38,HL16&lt;&gt;""),AND(HQ16&gt;=HR$38,HQ16&lt;&gt;""),AND(IN16&gt;=IT$38,IN16&lt;&gt;""),AND(IS16&gt;=IT$38,IS16&lt;&gt;""),AND(JP16&gt;=JV$38,JP16&lt;&gt;""),AND(JU16&gt;=JV$38,JU16&lt;&gt;""),AND(KR16&gt;=KX$38,KR16&lt;&gt;""),AND(KW16&gt;=KX$38,KW16&lt;&gt;""),AND(LT16&gt;=LZ$38,LT16&lt;&gt;""),AND(LY16&gt;=LZ$38,LY16&lt;&gt;""),AND(MV16&gt;=NB$38,MV16&lt;&gt;""),AND(NA16&gt;=NB$38,NA16&lt;&gt;""),AND(NX16&gt;=OD$38,NX16&lt;&gt;""),AND(OC16&gt;=OD$38,OC16&lt;&gt;""),AND(OZ16&gt;=PF$38,OZ16&lt;&gt;""),AND(PE16&gt;=PF$38,PE16&lt;&gt;""),AND(QB16&gt;=QH$38,QB16&lt;&gt;""),AND(QG16&gt;=QH$38,QG16&lt;&gt;""),AND(RD16&gt;=RJ$38,RD16&lt;&gt;""),AND(RI16&gt;=RJ$38,RI16&lt;&gt;""),AND(SF16&gt;=SL$38,SF16&lt;&gt;""),AND(SK16&gt;=SL$38,SK16&lt;&gt;"")),"P","")</f>
        <v/>
      </c>
      <c r="H16" s="36" t="str">
        <f>IF(AND(G16="P",F16=""),"No DD",IF(OR(AND(AJ16&gt;=AN$37,AK16&gt;=AN$41,AJ16&lt;&gt;"",AI16=""),AND(AL16&gt;=AN$37,AM16&gt;=AN$41,AL16&lt;&gt;"",AI16=""),AND(BF16&gt;=BJ$37,BG16&gt;=BJ$41,BF16&lt;&gt;"",BE16=""),AND(BH16&gt;=BJ$37,BI16&gt;=BJ$41,BH16&lt;&gt;"",BE16=""),AND(CB16&gt;=CF$37,CC16&gt;=CF$41,CB16&lt;&gt;"",CA16=""),AND(CD16&gt;=CF$37,CE16&gt;=CF$41,CD16&lt;&gt;""),AND(DC16&gt;=DJ$37,DD16&gt;=DJ$41,DC16&lt;&gt;""),AND(DH16&gt;=DJ$37,DI16&gt;=DJ$41,DH16&lt;&gt;""),AND(EE16&gt;=EL$37,EF16&gt;=EL$41,EE16&lt;&gt;""),AND(EJ16&gt;=EL$37,EK16&gt;=EL$41,EJ16&lt;&gt;""),AND(FG16&gt;=FN$37,FH16&gt;=FN$41,FG16&lt;&gt;""),AND(FL16&gt;=FN$37,FM16&gt;=FN$41,FL16&lt;&gt;""),AND(GI16&gt;=GP$37,GJ16&gt;=GP$41,GI16&lt;&gt;""),AND(GN16&gt;=GP$37,GO16&gt;=GP$41,GN16&lt;&gt;""),AND(HK16&gt;=HR$37,HL16&gt;=HR$41,HK16&lt;&gt;""),AND(HP16&gt;=HR$37,HQ16&gt;=HR$41,HP16&lt;&gt;""),AND(IM16&gt;=IT$37,IN16&gt;=IT$41,IM16&lt;&gt;""),AND(IR16&gt;=IT$37,IS16&gt;=IT$41,IR16&lt;&gt;""),AND(JO16&gt;=JV$37,JP16&gt;=JV$41,JO16&lt;&gt;""),AND(JT16&gt;=JV$37,JU16&gt;=JV$41,JT16&lt;&gt;""),AND(KQ16&gt;=KX$37,KR16&gt;=KX$41,KQ16&lt;&gt;""),AND(KV16&gt;=KX$37,KW16&gt;=KX$41,KV16&lt;&gt;""),AND(LS16&gt;=LZ$37,LT16&gt;=LZ$41,LS16&lt;&gt;""),AND(LX16&gt;=LZ$37,LY16&gt;=LZ$41,LX16&lt;&gt;""),AND(MU16&gt;=NB$37,MV16&gt;=NB$41,MU16&lt;&gt;""),AND(MZ16&gt;=NB$37,NA16&gt;=NB$41,MZ16&lt;&gt;""),AND(NW16&gt;=OD$37,NX16&gt;=OD$41,NW16&lt;&gt;""),AND(OB16&gt;=OD$37,OC16&gt;=OD$41,OB16&lt;&gt;""),AND(OY16&gt;=PF$37,OZ16&gt;=PF$41,OY16&lt;&gt;""),AND(PD16&gt;=PF$37,PE16&gt;=PF$41,PD16&lt;&gt;""),AND(QA16&gt;=QH$37,QB16&gt;=QH$41,QA16&lt;&gt;""),AND(QF16&gt;=QH$37,QG16&gt;=QH$41,QF16&lt;&gt;""),AND(RC16&gt;=RJ$37,RD16&gt;=RJ$41,RC16&lt;&gt;""),AND(RH16&gt;=RJ$37,RI16&gt;=RJ$41,RH16&lt;&gt;""),AND(SE16&gt;=SL$37,SF16&gt;=SL$41,SE16&lt;&gt;""),AND(SJ16&gt;=SL$37,SK16&gt;=SL$41,SJ16&lt;&gt;"")),"Merit",IF(OR(AND(AJ16&gt;=AN$36,AK16&gt;=AN$40,AJ16&lt;&gt;"",AI16=""),AND(AL16&gt;=AN$36,AM16&gt;=AN$40,AL16&lt;&gt;"",AI16=""),AND(BF16&gt;=BJ$36,BG16&gt;=BJ$40,BF16&lt;&gt;"",BE16=""),AND(BH16&gt;=BJ$36,BI16&gt;=BJ$40,BH16&lt;&gt;"",BE16=""),AND(CB16&gt;=CF$36,CC16&gt;=CF$40,CB16&lt;&gt;"",CA16=""),AND(CD16&gt;=CF$36,CE16&gt;=CF$40,CD16&lt;&gt;""),AND(DC16&gt;=DJ$36,DD16&gt;=DJ$40,DC16&lt;&gt;""),AND(DH16&gt;=DJ$36,DI16&gt;=DJ$40,DH16&lt;&gt;""),AND(EE16&gt;=EL$36,EF16&gt;=EL$40,EE16&lt;&gt;""),AND(EJ16&gt;=EL$36,EK16&gt;=EL$40,EJ16&lt;&gt;""),AND(FG16&gt;=FN$36,FH16&gt;=FN$40,FG16&lt;&gt;""),AND(FL16&gt;=FN$36,FM16&gt;=FN$40,FL16&lt;&gt;""),AND(GI16&gt;=GP$36,GJ16&gt;=GP$40,GI16&lt;&gt;""),AND(GN16&gt;=GP$36,GO16&gt;=GP$40,GN16&lt;&gt;""),AND(HK16&gt;=HR$36,HL16&gt;=HR$40,HK16&lt;&gt;""),AND(HP16&gt;=HR$36,HQ16&gt;=HR$40,HP16&lt;&gt;""),AND(IM16&gt;=IT$36,IN16&gt;=IT$40,IM16&lt;&gt;""),AND(IR16&gt;=IT$36,IS16&gt;=IT$40,IR16&lt;&gt;""),AND(JO16&gt;=JV$36,JP16&gt;=JV$40,JO16&lt;&gt;""),AND(JT16&gt;=JV$36,JU16&gt;=JV$40,JT16&lt;&gt;""),AND(KQ16&gt;=KX$36,KR16&gt;=KX$40,KQ16&lt;&gt;""),AND(KV16&gt;=KX$36,KW16&gt;=KX$40,KV16&lt;&gt;""),AND(LS16&gt;=LZ$36,LT16&gt;=LZ$40,LS16&lt;&gt;""),AND(LX16&gt;=LZ$36,LY16&gt;=LZ$40,LX16&lt;&gt;""),AND(MU16&gt;=NB$36,MV16&gt;=NB$40,MU16&lt;&gt;""),AND(MZ16&gt;=NB$36,NA16&gt;=NB$40,MZ16&lt;&gt;""),AND(NW16&gt;=OD$36,NX16&gt;=OD$40,NW16&lt;&gt;""),AND(OB16&gt;=OD$36,OC16&gt;=OD$40,OB16&lt;&gt;""),AND(OY16&gt;=PF$36,OZ16&gt;=PF$40,OY16&lt;&gt;""),AND(PD16&gt;=PF$36,PE16&gt;=PF$40,PD16&lt;&gt;""),AND(QA16&gt;=QH$36,QB16&gt;=QH$40,QA16&lt;&gt;""),AND(QF16&gt;=QH$36,QG16&gt;=QH$40,QF16&lt;&gt;""),AND(RC16&gt;=RJ$36,RD16&gt;=RJ$40,RC16&lt;&gt;""),AND(RH16&gt;=RJ$36,RI16&gt;=RJ$40,RH16&lt;&gt;""),AND(SE16&gt;=SL$36,SF16&gt;=SL$40,SE16&lt;&gt;""),AND(SJ16&gt;=SL$36,SK16&gt;=SL$40,SJ16&lt;&gt;"")),"Excellence",IF(I16="P","Worlds Team",IF(F16="P","National Team","")))))</f>
        <v/>
      </c>
      <c r="I16" s="3" t="str">
        <f>IF(OR(AND(AJ16&gt;=AN$35,AK16&gt;=AN$39,AJ16&lt;&gt;"",AI16=""),AND(AL16&gt;=AN$35,AM16&gt;=AN$39,AL16&lt;&gt;"",AI16=""),AND(BF16&gt;=BJ$35,BG16&gt;=BJ$39,BF16&lt;&gt;"",BE16=""),AND(BH16&gt;=BJ$35,BI16&gt;=BJ$39,BH16&lt;&gt;"",BE16=""),AND(CB16&gt;=CF$35,CC16&gt;=CF$39,CB16&lt;&gt;"",CA16=""),AND(CD16&gt;=CF$35,CE16&gt;=CF$39,CD16&lt;&gt;""),AND(DC16&gt;=DJ$35,DD16&gt;=DJ$39,DC16&lt;&gt;""),AND(DH16&gt;=DJ$35,DI16&gt;=DJ$39,DH16&lt;&gt;""),AND(EE16&gt;=EL$35,EF16&gt;=EL$39,EE16&lt;&gt;""),AND(EJ16&gt;=EL$35,EK16&gt;=EL$39,EJ16&lt;&gt;""),AND(FG16&gt;=FN$35,FH16&gt;=FN$39,FG16&lt;&gt;""),AND(FL16&gt;=FN$35,FM16&gt;=FN$39,FL16&lt;&gt;""),AND(GI16&gt;=GP$35,GJ16&gt;=GP$39,GI16&lt;&gt;""),AND(GN16&gt;=GP$35,GO16&gt;=GP$39,GN16&lt;&gt;""),AND(HK16&gt;=HR$35,HL16&gt;=HR$39,HK16&lt;&gt;""),AND(HP16&gt;=HR$35,HQ16&gt;=HR$39,HP16&lt;&gt;""),AND(IM16&gt;=IT$35,IN16&gt;=IT$39,IM16&lt;&gt;""),AND(IR16&gt;=IT$35,IS16&gt;=IT$39,IR16&lt;&gt;""),AND(JO16&gt;=JV$35,JP16&gt;=JV$39,JO16&lt;&gt;""),AND(JT16&gt;=JV$35,JU16&gt;=JV$39,JT16&lt;&gt;""),AND(KQ16&gt;=KX$35,KR16&gt;=KX$39,KQ16&lt;&gt;""),AND(KV16&gt;=KX$35,KW16&gt;=KX$39,KV16&lt;&gt;""),AND(LS16&gt;=LZ$35,LT16&gt;=LZ$39,LS16&lt;&gt;""),AND(LX16&gt;=LZ$35,LY16&gt;=LZ$39,LX16&lt;&gt;""),AND(MU16&gt;=NB$35,MV16&gt;=NB$39,MU16&lt;&gt;""),AND(MZ16&gt;=NB$35,NA16&gt;=NB$39,MZ16&lt;&gt;""),AND(NW16&gt;=OD$35,NX16&gt;=OD$39,NW16&lt;&gt;""),AND(OB16&gt;=OD$35,OC16&gt;=OD$39,OB16&lt;&gt;""),AND(OY16&gt;=PF$35,OZ16&gt;=PF$39,OY16&lt;&gt;""),AND(PD16&gt;=PF$35,PE16&gt;=PF$39,PD16&lt;&gt;""),AND(QA16&gt;=QH$35,QB16&gt;=QH$39,QA16&lt;&gt;""),AND(QF16&gt;=QH$35,QG16&gt;=QH$39,QF16&lt;&gt;""),AND(RC16&gt;=RJ$35,RD16&gt;=RJ$39,RC16&lt;&gt;""),AND(RH16&gt;=RJ$35,RI16&gt;=RJ$39,RH16&lt;&gt;""),AND(SE16&gt;=SL$35,SF16&gt;=SL$39,SE16&lt;&gt;""),AND(SJ16&gt;=SL$35,SK16&gt;=SL$39,SJ16&lt;&gt;"")),"P","")</f>
        <v/>
      </c>
      <c r="J16" s="8">
        <f>IF(COUNT(AK16,BG16,CC16)&gt;0,LARGE((AK16,BG16,CC16),1),0)</f>
        <v>51.2</v>
      </c>
      <c r="K16" s="8" t="str">
        <f>IF(J16=0,"",IF(J16=CC16,$BK$1,IF(J16=BG16,$AO$1,IF(J16=AK16,$S$1,""))))</f>
        <v>2025 Nationals</v>
      </c>
      <c r="L16" s="8">
        <f>IF(COUNT(AK16,BG16,CC16)&gt;1,LARGE((AK16,BG16,CC16),2),0)</f>
        <v>50.099999999999994</v>
      </c>
      <c r="M16" s="8" t="str">
        <f>IF(K16=0,"",IF(AND(L16=J16,L16=AK16,K16=BG16),$S$1,IF(AND(L16=J16,L16=AK16,L16=CC16),$S$1,IF(AND(L16=J16,L16=CC16,L16=BG16),$AO$1,IF(L16=CC16,$BK$1,IF(L16=BG16,$AO$1,IF(L16=AK16,$S$1,"")))))))</f>
        <v>2025 Elite Canada</v>
      </c>
      <c r="N16" s="8">
        <f>IF(MAX(AM16,BI16,CE16)&gt;0,MAX(AM16,BI16,CE16),0)</f>
        <v>50.5</v>
      </c>
      <c r="O16" s="8" t="str">
        <f>IF(N16=0,"",IF(N16=CE16,$BK$1,IF(N16=BI16,$AO$1,IF(N16=AM16,$S$1,""))))</f>
        <v>2025 Elite Canada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>
        <v>18.600000000000001</v>
      </c>
      <c r="T16" s="19">
        <v>7.2</v>
      </c>
      <c r="U16" s="19">
        <v>0.8</v>
      </c>
      <c r="V16" s="19">
        <v>0</v>
      </c>
      <c r="W16" s="19">
        <v>18.5</v>
      </c>
      <c r="X16" s="19">
        <v>6.8</v>
      </c>
      <c r="Y16" s="19">
        <v>0.2</v>
      </c>
      <c r="Z16" s="19">
        <v>0</v>
      </c>
      <c r="AA16" s="19">
        <v>19.2</v>
      </c>
      <c r="AB16" s="19">
        <v>7.2</v>
      </c>
      <c r="AC16" s="19">
        <v>0</v>
      </c>
      <c r="AD16" s="19">
        <v>0</v>
      </c>
      <c r="AE16" s="19">
        <v>18.100000000000001</v>
      </c>
      <c r="AF16" s="19">
        <v>6.8</v>
      </c>
      <c r="AG16" s="19">
        <v>0.8</v>
      </c>
      <c r="AH16" s="19">
        <v>0</v>
      </c>
      <c r="AI16" s="27"/>
      <c r="AJ16" s="40">
        <f>IF(SUM(T16,X16)&gt;0,SUM(T16,X16),"")</f>
        <v>14</v>
      </c>
      <c r="AK16" s="40">
        <f>IF(SUM(S16:T16,V16:X16,Z16)-U16-Y16&gt;0,SUM(S16:T16,V16:X16,Z16)-U16-Y16,"")</f>
        <v>50.099999999999994</v>
      </c>
      <c r="AL16" s="40">
        <f>IF(SUM(AB16,AF16)&gt;0,SUM(AB16,AF16),"")</f>
        <v>14</v>
      </c>
      <c r="AM16" s="40">
        <f>IF(SUM(AA16:AB16,AD16:AF16,AH16)-SUM(AC16,AG16)&gt;0,SUM(AA16:AB16,AD16:AF16,AH16)-SUM(AC16,AG16),"")</f>
        <v>50.5</v>
      </c>
      <c r="AN16" s="40">
        <f>IF(SUM(AK16,AM16)&gt;0,SUM(AK16,AM16),"")</f>
        <v>100.6</v>
      </c>
      <c r="AO16" s="18">
        <v>18.8</v>
      </c>
      <c r="AP16" s="18">
        <v>8</v>
      </c>
      <c r="AQ16" s="18">
        <v>0</v>
      </c>
      <c r="AR16" s="18">
        <v>0.3</v>
      </c>
      <c r="AS16" s="18">
        <v>18.100000000000001</v>
      </c>
      <c r="AT16" s="18">
        <v>6.8</v>
      </c>
      <c r="AU16" s="18">
        <v>0.8</v>
      </c>
      <c r="AV16" s="18">
        <v>0</v>
      </c>
      <c r="AW16" s="18">
        <v>15.4</v>
      </c>
      <c r="AX16" s="18">
        <v>2.8</v>
      </c>
      <c r="AY16" s="18">
        <v>0</v>
      </c>
      <c r="AZ16" s="18">
        <v>0</v>
      </c>
      <c r="BA16" s="18">
        <v>18.7</v>
      </c>
      <c r="BB16" s="18">
        <v>6.8</v>
      </c>
      <c r="BC16" s="18">
        <v>0.2</v>
      </c>
      <c r="BD16" s="18">
        <v>0</v>
      </c>
      <c r="BE16" s="28"/>
      <c r="BF16" s="11">
        <f>IF(SUM(AP16,AT16)&gt;0,SUM(AP16,AT16),"")</f>
        <v>14.8</v>
      </c>
      <c r="BG16" s="11">
        <f>IF(SUM(AO16:AP16,AR16:AT16,AV16)-AQ16-AU16&gt;0,SUM(AO16:AP16,AR16:AT16,AV16)-AQ16-AU16,"")</f>
        <v>51.2</v>
      </c>
      <c r="BH16" s="11">
        <f>IF(SUM(AX16,BB16)&gt;0,SUM(AX16,BB16),"")</f>
        <v>9.6</v>
      </c>
      <c r="BI16" s="11">
        <f>IF(SUM(AW16:AX16,AZ16:BB16,BD16)-SUM(AY16,BC16)&gt;0,SUM(AW16:AX16,AZ16:BB16,BD16)-SUM(AY16,BC16),"")</f>
        <v>43.499999999999993</v>
      </c>
      <c r="BJ16" s="11">
        <f>IF(SUM(BG16,BI16)&gt;0,SUM(BG16,BI16),"")</f>
        <v>94.699999999999989</v>
      </c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7"/>
      <c r="CB16" s="40" t="str">
        <f>IF(SUM(BL16,BP16)&gt;0,SUM(BL16,BP16),"")</f>
        <v/>
      </c>
      <c r="CC16" s="40" t="str">
        <f>IF(SUM(BK16:BL16,BN16:BP16,BR16)-BM16-BQ16&gt;0,SUM(BK16:BL16,BN16:BP16,BR16)-BM16-BQ16,"")</f>
        <v/>
      </c>
      <c r="CD16" s="40" t="str">
        <f>IF(SUM(BT16,BX16)&gt;0,SUM(BT16,BX16),"")</f>
        <v/>
      </c>
      <c r="CE16" s="40" t="str">
        <f>IF(SUM(BS16:BT16,BV16:BX16,BZ16)-SUM(BU16,BY16)&gt;0,SUM(BS16:BT16,BV16:BX16,BZ16)-SUM(BU16,BY16),"")</f>
        <v/>
      </c>
      <c r="CF16" s="40" t="str">
        <f>IF(SUM(CC16,CE16)&gt;0,SUM(CC16,CE16),"")</f>
        <v/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 t="str">
        <f>IF(SUM(GR16,GV16)&gt;0,SUM(GR16,GV16),"")</f>
        <v/>
      </c>
      <c r="HL16" s="40" t="str">
        <f>IF(SUM(GQ16:GR16,GT16:GV16,GX16)-GS16-GW16&gt;0,SUM(GQ16:GR16,GT16:GV16,GX16)-GS16-GW16,"")</f>
        <v/>
      </c>
      <c r="HM16" s="40" t="str">
        <f>IF(SUM(GY16:GZ16,HB16)-HA16&gt;0,SUM(GY16:GZ16,HB16)-HA16,"")</f>
        <v/>
      </c>
      <c r="HN16" s="40" t="str">
        <f>IF(SUM(GR16,GV16,GZ16)&gt;0,SUM(GR16,GV16,GZ16),"")</f>
        <v/>
      </c>
      <c r="HO16" s="40" t="str">
        <f>IF(SUM(HL16,HM16)&gt;0,SUM(HL16,HM16),"")</f>
        <v/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 t="str">
        <f>IF(SUM(HL16,HM16,HQ16)&gt;0,SUM(HL16,HM16,HQ16),"")</f>
        <v/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9.4</v>
      </c>
      <c r="SN16" s="26">
        <f>IF($CA16="P",BL16,(BL16+AP16)/2)</f>
        <v>4</v>
      </c>
      <c r="SO16" s="26">
        <f>IF($CA16="P",BM16,(BM16+AQ16)/2)</f>
        <v>0</v>
      </c>
      <c r="SP16" s="26">
        <f>IF($CA16="P",BN16,(BN16+AR16)/2)</f>
        <v>0.15</v>
      </c>
      <c r="SQ16" s="26">
        <f>IF($CA16="P",BO16,(BO16+AS16)/2)</f>
        <v>9.0500000000000007</v>
      </c>
      <c r="SR16" s="26">
        <f>IF($CA16="P",BP16,(BP16+AT16)/2)</f>
        <v>3.4</v>
      </c>
      <c r="SS16" s="26">
        <f>IF($CA16="P",BQ16,(BQ16+AU16)/2)</f>
        <v>0.4</v>
      </c>
      <c r="ST16" s="26">
        <f>IF($CA16="P",BR16,(BR16+AV16)/2)</f>
        <v>0</v>
      </c>
      <c r="SU16" s="26">
        <f>IF($CA16="P",BS16,(BS16+AW16)/2)</f>
        <v>7.7</v>
      </c>
      <c r="SV16" s="26">
        <f>IF($CA16="P",BT16,(BT16+AX16)/2)</f>
        <v>1.4</v>
      </c>
      <c r="SW16" s="26">
        <f>IF($CA16="P",BU16,(BU16+AY16)/2)</f>
        <v>0</v>
      </c>
      <c r="SX16" s="26">
        <f>IF($CA16="P",BV16,(BV16+AZ16)/2)</f>
        <v>0</v>
      </c>
      <c r="SY16" s="26">
        <f>IF($CA16="P",BW16,(BW16+BA16)/2)</f>
        <v>9.35</v>
      </c>
      <c r="SZ16" s="26">
        <f>IF($CA16="P",BX16,(BX16+BB16)/2)</f>
        <v>3.4</v>
      </c>
      <c r="TA16" s="26">
        <f>IF($CA16="P",BY16,(BY16+BC16)/2)</f>
        <v>0.1</v>
      </c>
      <c r="TB16" s="26">
        <f>IF($CA16="P",BZ16,(BZ16+BD16)/2)</f>
        <v>0</v>
      </c>
      <c r="TC16" s="28" t="s">
        <v>53</v>
      </c>
      <c r="TD16" s="11">
        <f>IF(SUM(SN16,SR16)&gt;0,SUM(SN16,SR16),"")</f>
        <v>7.4</v>
      </c>
      <c r="TE16" s="11">
        <f>IF(SUM(SM16:SN16,SP16:SR16,ST16)-SO16-SS16&gt;0,SUM(SM16:SN16,SP16:SR16,ST16)-SO16-SS16,"")</f>
        <v>25.6</v>
      </c>
      <c r="TF16" s="11">
        <f>IF(SUM(SV16,SZ16)&gt;0,SUM(SV16,SZ16),"")</f>
        <v>4.8</v>
      </c>
      <c r="TG16" s="11">
        <f>IF(SUM(SU16:SV16,SX16:SZ16,TB16)-SUM(SW16,TA16)&gt;0,SUM(SU16:SV16,SX16:SZ16,TB16)-SUM(SW16,TA16),"")</f>
        <v>21.749999999999996</v>
      </c>
      <c r="TH16" s="11">
        <f>IF(SUM(TE16,TG16)&gt;0,SUM(TE16,TG16),"")</f>
        <v>47.349999999999994</v>
      </c>
    </row>
    <row r="17" spans="1:528" x14ac:dyDescent="0.2">
      <c r="A17" s="4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5" t="s">
        <v>156</v>
      </c>
      <c r="C17" s="4" t="s">
        <v>6</v>
      </c>
      <c r="D17" s="4">
        <v>2007</v>
      </c>
      <c r="E17" s="9">
        <f>SUM(J17:P17)+SUM(J17:M17)*0.0000001+SUM(J17)*0.0000000000001</f>
        <v>146.90000961000501</v>
      </c>
      <c r="F17" s="3" t="str">
        <f>IF(OR(AND(AJ17&gt;=AN$34,AK17&gt;=AN$38,AJ17&lt;&gt;"",AI17=""),AND(AL17&gt;=AN$34,AM17&gt;=AN$38,AL17&lt;&gt;"",AI17=""),AND(BF17&gt;=BJ$34,BG17&gt;=BJ$38,BF17&lt;&gt;"",BE17=""),AND(BH17&gt;=BJ$34,BI17&gt;=BJ$38,BH17&lt;&gt;"",BE17=""),AND(CB17&gt;=CF$34,CC17&gt;=CF$38,CB17&lt;&gt;"",CA17=""),AND(CD17&gt;=CF$34,CE17&gt;=CF$38,CD17&lt;&gt;""),AND(DC17&gt;=DJ$34,DD17&gt;=DJ$38,DC17&lt;&gt;""),AND(DH17&gt;=DJ$34,DI17&gt;=DJ$38,DH17&lt;&gt;""),AND(EE17&gt;=EL$34,EF17&gt;=EL$38,EE17&lt;&gt;""),AND(EJ17&gt;=EL$34,EK17&gt;=EL$38,EJ17&lt;&gt;""),AND(FG17&gt;=FN$34,FH17&gt;=FN$38,FG17&lt;&gt;""),AND(FL17&gt;=FN$34,FM17&gt;=FN$38,FL17&lt;&gt;""),AND(GI17&gt;=GP$34,GJ17&gt;=GP$38,GI17&lt;&gt;""),AND(GN17&gt;=GP$34,GO17&gt;=GP$38,GN17&lt;&gt;""),AND(HK17&gt;=HR$34,HL17&gt;=HR$38,HK17&lt;&gt;""),AND(HP17&gt;=HR$34,HQ17&gt;=HR$38,HP17&lt;&gt;""),AND(IM17&gt;=IT$34,IN17&gt;=IT$38,IM17&lt;&gt;""),AND(IR17&gt;=IT$34,IS17&gt;=IT$38,IR17&lt;&gt;""),AND(JO17&gt;=JV$34,JP17&gt;=JV$38,JO17&lt;&gt;""),AND(JT17&gt;=JV$34,JU17&gt;=JV$38,JT17&lt;&gt;""),AND(KQ17&gt;=KX$34,KR17&gt;=KX$38,KQ17&lt;&gt;""),AND(KV17&gt;=KX$34,KW17&gt;=KX$38,KV17&lt;&gt;""),AND(LS17&gt;=LZ$34,LT17&gt;=LZ$38,LS17&lt;&gt;""),AND(LX17&gt;=LZ$34,LY17&gt;=LZ$38,LX17&lt;&gt;""),AND(MU17&gt;=NB$34,MV17&gt;=NB$38,MU17&lt;&gt;""),AND(MZ17&gt;=NB$34,NA17&gt;=NB$38,MZ17&lt;&gt;""),AND(NW17&gt;=OD$34,NX17&gt;=OD$38,NW17&lt;&gt;""),AND(OB17&gt;=OD$34,OC17&gt;=OD$38,OB17&lt;&gt;""),AND(OY17&gt;=PF$34,OZ17&gt;=PF$38,OY17&lt;&gt;""),AND(PD17&gt;=PF$34,PE17&gt;=PF$38,PD17&lt;&gt;""),AND(QA17&gt;=QH$34,QB17&gt;=QH$38,QA17&lt;&gt;""),AND(QF17&gt;=QH$34,QG17&gt;=QH$38,QF17&lt;&gt;""),AND(RC17&gt;=RJ$34,RD17&gt;=RJ$38,RC17&lt;&gt;""),AND(RH17&gt;=RJ$34,RI17&gt;=RJ$38,RH17&lt;&gt;""),AND(SE17&gt;=SL$34,SF17&gt;=SL$38,SE17&lt;&gt;""),AND(SJ17&gt;=SL$34,SK17&gt;=SL$38,SJ17&lt;&gt;"")),"P","")</f>
        <v/>
      </c>
      <c r="G17" s="3" t="str">
        <f>IF(OR(AND(AK17&gt;=AN$38,AK17&lt;&gt;"",AI17=""),AND(AM17&gt;=AN$38,AM17&lt;&gt;"",AI17=""),AND(BG17&gt;=BJ$38,BG17&lt;&gt;"",BE17=""),AND(BI17&gt;=BJ$38,BI17&lt;&gt;"",BE17=""),AND(CC17&gt;=CF$38,CC17&lt;&gt;"",CA17=""),AND(CE17&gt;=CF$38,CE17&lt;&gt;"",CA17=""),AND(DD17&gt;=DJ$38,DD17&lt;&gt;""),AND(DI17&gt;=DJ$38,DI17&lt;&gt;""),AND(EF17&gt;=EL$38,EF17&lt;&gt;""),AND(EK17&gt;=EL$38,EK17&lt;&gt;""),AND(FH17&gt;=FN$38,FH17&lt;&gt;""),AND(FM17&gt;=FN$38,FM17&lt;&gt;""),AND(GJ17&gt;=GP$38,GJ17&lt;&gt;""),AND(GO17&gt;=GP$38,GO17&lt;&gt;""),AND(HL17&gt;=HR$38,HL17&lt;&gt;""),AND(HQ17&gt;=HR$38,HQ17&lt;&gt;""),AND(IN17&gt;=IT$38,IN17&lt;&gt;""),AND(IS17&gt;=IT$38,IS17&lt;&gt;""),AND(JP17&gt;=JV$38,JP17&lt;&gt;""),AND(JU17&gt;=JV$38,JU17&lt;&gt;""),AND(KR17&gt;=KX$38,KR17&lt;&gt;""),AND(KW17&gt;=KX$38,KW17&lt;&gt;""),AND(LT17&gt;=LZ$38,LT17&lt;&gt;""),AND(LY17&gt;=LZ$38,LY17&lt;&gt;""),AND(MV17&gt;=NB$38,MV17&lt;&gt;""),AND(NA17&gt;=NB$38,NA17&lt;&gt;""),AND(NX17&gt;=OD$38,NX17&lt;&gt;""),AND(OC17&gt;=OD$38,OC17&lt;&gt;""),AND(OZ17&gt;=PF$38,OZ17&lt;&gt;""),AND(PE17&gt;=PF$38,PE17&lt;&gt;""),AND(QB17&gt;=QH$38,QB17&lt;&gt;""),AND(QG17&gt;=QH$38,QG17&lt;&gt;""),AND(RD17&gt;=RJ$38,RD17&lt;&gt;""),AND(RI17&gt;=RJ$38,RI17&lt;&gt;""),AND(SF17&gt;=SL$38,SF17&lt;&gt;""),AND(SK17&gt;=SL$38,SK17&lt;&gt;"")),"P","")</f>
        <v/>
      </c>
      <c r="H17" s="36" t="str">
        <f>IF(AND(G17="P",F17=""),"No DD",IF(OR(AND(AJ17&gt;=AN$37,AK17&gt;=AN$41,AJ17&lt;&gt;"",AI17=""),AND(AL17&gt;=AN$37,AM17&gt;=AN$41,AL17&lt;&gt;"",AI17=""),AND(BF17&gt;=BJ$37,BG17&gt;=BJ$41,BF17&lt;&gt;"",BE17=""),AND(BH17&gt;=BJ$37,BI17&gt;=BJ$41,BH17&lt;&gt;"",BE17=""),AND(CB17&gt;=CF$37,CC17&gt;=CF$41,CB17&lt;&gt;"",CA17=""),AND(CD17&gt;=CF$37,CE17&gt;=CF$41,CD17&lt;&gt;""),AND(DC17&gt;=DJ$37,DD17&gt;=DJ$41,DC17&lt;&gt;""),AND(DH17&gt;=DJ$37,DI17&gt;=DJ$41,DH17&lt;&gt;""),AND(EE17&gt;=EL$37,EF17&gt;=EL$41,EE17&lt;&gt;""),AND(EJ17&gt;=EL$37,EK17&gt;=EL$41,EJ17&lt;&gt;""),AND(FG17&gt;=FN$37,FH17&gt;=FN$41,FG17&lt;&gt;""),AND(FL17&gt;=FN$37,FM17&gt;=FN$41,FL17&lt;&gt;""),AND(GI17&gt;=GP$37,GJ17&gt;=GP$41,GI17&lt;&gt;""),AND(GN17&gt;=GP$37,GO17&gt;=GP$41,GN17&lt;&gt;""),AND(HK17&gt;=HR$37,HL17&gt;=HR$41,HK17&lt;&gt;""),AND(HP17&gt;=HR$37,HQ17&gt;=HR$41,HP17&lt;&gt;""),AND(IM17&gt;=IT$37,IN17&gt;=IT$41,IM17&lt;&gt;""),AND(IR17&gt;=IT$37,IS17&gt;=IT$41,IR17&lt;&gt;""),AND(JO17&gt;=JV$37,JP17&gt;=JV$41,JO17&lt;&gt;""),AND(JT17&gt;=JV$37,JU17&gt;=JV$41,JT17&lt;&gt;""),AND(KQ17&gt;=KX$37,KR17&gt;=KX$41,KQ17&lt;&gt;""),AND(KV17&gt;=KX$37,KW17&gt;=KX$41,KV17&lt;&gt;""),AND(LS17&gt;=LZ$37,LT17&gt;=LZ$41,LS17&lt;&gt;""),AND(LX17&gt;=LZ$37,LY17&gt;=LZ$41,LX17&lt;&gt;""),AND(MU17&gt;=NB$37,MV17&gt;=NB$41,MU17&lt;&gt;""),AND(MZ17&gt;=NB$37,NA17&gt;=NB$41,MZ17&lt;&gt;""),AND(NW17&gt;=OD$37,NX17&gt;=OD$41,NW17&lt;&gt;""),AND(OB17&gt;=OD$37,OC17&gt;=OD$41,OB17&lt;&gt;""),AND(OY17&gt;=PF$37,OZ17&gt;=PF$41,OY17&lt;&gt;""),AND(PD17&gt;=PF$37,PE17&gt;=PF$41,PD17&lt;&gt;""),AND(QA17&gt;=QH$37,QB17&gt;=QH$41,QA17&lt;&gt;""),AND(QF17&gt;=QH$37,QG17&gt;=QH$41,QF17&lt;&gt;""),AND(RC17&gt;=RJ$37,RD17&gt;=RJ$41,RC17&lt;&gt;""),AND(RH17&gt;=RJ$37,RI17&gt;=RJ$41,RH17&lt;&gt;""),AND(SE17&gt;=SL$37,SF17&gt;=SL$41,SE17&lt;&gt;""),AND(SJ17&gt;=SL$37,SK17&gt;=SL$41,SJ17&lt;&gt;"")),"Merit",IF(OR(AND(AJ17&gt;=AN$36,AK17&gt;=AN$40,AJ17&lt;&gt;"",AI17=""),AND(AL17&gt;=AN$36,AM17&gt;=AN$40,AL17&lt;&gt;"",AI17=""),AND(BF17&gt;=BJ$36,BG17&gt;=BJ$40,BF17&lt;&gt;"",BE17=""),AND(BH17&gt;=BJ$36,BI17&gt;=BJ$40,BH17&lt;&gt;"",BE17=""),AND(CB17&gt;=CF$36,CC17&gt;=CF$40,CB17&lt;&gt;"",CA17=""),AND(CD17&gt;=CF$36,CE17&gt;=CF$40,CD17&lt;&gt;""),AND(DC17&gt;=DJ$36,DD17&gt;=DJ$40,DC17&lt;&gt;""),AND(DH17&gt;=DJ$36,DI17&gt;=DJ$40,DH17&lt;&gt;""),AND(EE17&gt;=EL$36,EF17&gt;=EL$40,EE17&lt;&gt;""),AND(EJ17&gt;=EL$36,EK17&gt;=EL$40,EJ17&lt;&gt;""),AND(FG17&gt;=FN$36,FH17&gt;=FN$40,FG17&lt;&gt;""),AND(FL17&gt;=FN$36,FM17&gt;=FN$40,FL17&lt;&gt;""),AND(GI17&gt;=GP$36,GJ17&gt;=GP$40,GI17&lt;&gt;""),AND(GN17&gt;=GP$36,GO17&gt;=GP$40,GN17&lt;&gt;""),AND(HK17&gt;=HR$36,HL17&gt;=HR$40,HK17&lt;&gt;""),AND(HP17&gt;=HR$36,HQ17&gt;=HR$40,HP17&lt;&gt;""),AND(IM17&gt;=IT$36,IN17&gt;=IT$40,IM17&lt;&gt;""),AND(IR17&gt;=IT$36,IS17&gt;=IT$40,IR17&lt;&gt;""),AND(JO17&gt;=JV$36,JP17&gt;=JV$40,JO17&lt;&gt;""),AND(JT17&gt;=JV$36,JU17&gt;=JV$40,JT17&lt;&gt;""),AND(KQ17&gt;=KX$36,KR17&gt;=KX$40,KQ17&lt;&gt;""),AND(KV17&gt;=KX$36,KW17&gt;=KX$40,KV17&lt;&gt;""),AND(LS17&gt;=LZ$36,LT17&gt;=LZ$40,LS17&lt;&gt;""),AND(LX17&gt;=LZ$36,LY17&gt;=LZ$40,LX17&lt;&gt;""),AND(MU17&gt;=NB$36,MV17&gt;=NB$40,MU17&lt;&gt;""),AND(MZ17&gt;=NB$36,NA17&gt;=NB$40,MZ17&lt;&gt;""),AND(NW17&gt;=OD$36,NX17&gt;=OD$40,NW17&lt;&gt;""),AND(OB17&gt;=OD$36,OC17&gt;=OD$40,OB17&lt;&gt;""),AND(OY17&gt;=PF$36,OZ17&gt;=PF$40,OY17&lt;&gt;""),AND(PD17&gt;=PF$36,PE17&gt;=PF$40,PD17&lt;&gt;""),AND(QA17&gt;=QH$36,QB17&gt;=QH$40,QA17&lt;&gt;""),AND(QF17&gt;=QH$36,QG17&gt;=QH$40,QF17&lt;&gt;""),AND(RC17&gt;=RJ$36,RD17&gt;=RJ$40,RC17&lt;&gt;""),AND(RH17&gt;=RJ$36,RI17&gt;=RJ$40,RH17&lt;&gt;""),AND(SE17&gt;=SL$36,SF17&gt;=SL$40,SE17&lt;&gt;""),AND(SJ17&gt;=SL$36,SK17&gt;=SL$40,SJ17&lt;&gt;"")),"Excellence",IF(I17="P","Worlds Team",IF(F17="P","National Team","")))))</f>
        <v/>
      </c>
      <c r="I17" s="3" t="str">
        <f>IF(OR(AND(AJ17&gt;=AN$35,AK17&gt;=AN$39,AJ17&lt;&gt;"",AI17=""),AND(AL17&gt;=AN$35,AM17&gt;=AN$39,AL17&lt;&gt;"",AI17=""),AND(BF17&gt;=BJ$35,BG17&gt;=BJ$39,BF17&lt;&gt;"",BE17=""),AND(BH17&gt;=BJ$35,BI17&gt;=BJ$39,BH17&lt;&gt;"",BE17=""),AND(CB17&gt;=CF$35,CC17&gt;=CF$39,CB17&lt;&gt;"",CA17=""),AND(CD17&gt;=CF$35,CE17&gt;=CF$39,CD17&lt;&gt;""),AND(DC17&gt;=DJ$35,DD17&gt;=DJ$39,DC17&lt;&gt;""),AND(DH17&gt;=DJ$35,DI17&gt;=DJ$39,DH17&lt;&gt;""),AND(EE17&gt;=EL$35,EF17&gt;=EL$39,EE17&lt;&gt;""),AND(EJ17&gt;=EL$35,EK17&gt;=EL$39,EJ17&lt;&gt;""),AND(FG17&gt;=FN$35,FH17&gt;=FN$39,FG17&lt;&gt;""),AND(FL17&gt;=FN$35,FM17&gt;=FN$39,FL17&lt;&gt;""),AND(GI17&gt;=GP$35,GJ17&gt;=GP$39,GI17&lt;&gt;""),AND(GN17&gt;=GP$35,GO17&gt;=GP$39,GN17&lt;&gt;""),AND(HK17&gt;=HR$35,HL17&gt;=HR$39,HK17&lt;&gt;""),AND(HP17&gt;=HR$35,HQ17&gt;=HR$39,HP17&lt;&gt;""),AND(IM17&gt;=IT$35,IN17&gt;=IT$39,IM17&lt;&gt;""),AND(IR17&gt;=IT$35,IS17&gt;=IT$39,IR17&lt;&gt;""),AND(JO17&gt;=JV$35,JP17&gt;=JV$39,JO17&lt;&gt;""),AND(JT17&gt;=JV$35,JU17&gt;=JV$39,JT17&lt;&gt;""),AND(KQ17&gt;=KX$35,KR17&gt;=KX$39,KQ17&lt;&gt;""),AND(KV17&gt;=KX$35,KW17&gt;=KX$39,KV17&lt;&gt;""),AND(LS17&gt;=LZ$35,LT17&gt;=LZ$39,LS17&lt;&gt;""),AND(LX17&gt;=LZ$35,LY17&gt;=LZ$39,LX17&lt;&gt;""),AND(MU17&gt;=NB$35,MV17&gt;=NB$39,MU17&lt;&gt;""),AND(MZ17&gt;=NB$35,NA17&gt;=NB$39,MZ17&lt;&gt;""),AND(NW17&gt;=OD$35,NX17&gt;=OD$39,NW17&lt;&gt;""),AND(OB17&gt;=OD$35,OC17&gt;=OD$39,OB17&lt;&gt;""),AND(OY17&gt;=PF$35,OZ17&gt;=PF$39,OY17&lt;&gt;""),AND(PD17&gt;=PF$35,PE17&gt;=PF$39,PD17&lt;&gt;""),AND(QA17&gt;=QH$35,QB17&gt;=QH$39,QA17&lt;&gt;""),AND(QF17&gt;=QH$35,QG17&gt;=QH$39,QF17&lt;&gt;""),AND(RC17&gt;=RJ$35,RD17&gt;=RJ$39,RC17&lt;&gt;""),AND(RH17&gt;=RJ$35,RI17&gt;=RJ$39,RH17&lt;&gt;""),AND(SE17&gt;=SL$35,SF17&gt;=SL$39,SE17&lt;&gt;""),AND(SJ17&gt;=SL$35,SK17&gt;=SL$39,SJ17&lt;&gt;"")),"P","")</f>
        <v/>
      </c>
      <c r="J17" s="8">
        <f>IF(COUNT(AK17,BG17,CC17)&gt;0,LARGE((AK17,BG17,CC17),1),0)</f>
        <v>49.999999999999993</v>
      </c>
      <c r="K17" s="8" t="str">
        <f>IF(J17=0,"",IF(J17=CC17,$BK$1,IF(J17=BG17,$AO$1,IF(J17=AK17,$S$1,""))))</f>
        <v>2025 Elite Canada</v>
      </c>
      <c r="L17" s="8">
        <f>IF(COUNT(AK17,BG17,CC17)&gt;1,LARGE((AK17,BG17,CC17),2),0)</f>
        <v>46.099999999999994</v>
      </c>
      <c r="M17" s="8" t="str">
        <f>IF(K17=0,"",IF(AND(L17=J17,L17=AK17,K17=BG17),$S$1,IF(AND(L17=J17,L17=AK17,L17=CC17),$S$1,IF(AND(L17=J17,L17=CC17,L17=BG17),$AO$1,IF(L17=CC17,$BK$1,IF(L17=BG17,$AO$1,IF(L17=AK17,$S$1,"")))))))</f>
        <v>2025 Nationals</v>
      </c>
      <c r="N17" s="8">
        <f>IF(MAX(AM17,BI17,CE17)&gt;0,MAX(AM17,BI17,CE17),0)</f>
        <v>50.800000000000004</v>
      </c>
      <c r="O17" s="8" t="str">
        <f>IF(N17=0,"",IF(N17=CE17,$BK$1,IF(N17=BI17,$AO$1,IF(N17=AM17,$S$1,""))))</f>
        <v>2025 Elite Canada</v>
      </c>
      <c r="P17" s="8" t="str">
        <f>IF(MAX(CG17:CH17)&gt;0,MAX(CG17:CH17),"")</f>
        <v/>
      </c>
      <c r="Q17" s="11" t="str">
        <f>IF(P17="","",IF(P17=CG17,"("&amp;CG$2&amp;")",IF(P17=CH17,"("&amp;CH$2&amp;")")))</f>
        <v/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/>
      </c>
      <c r="S17" s="19">
        <v>18.899999999999999</v>
      </c>
      <c r="T17" s="19">
        <v>6.4</v>
      </c>
      <c r="U17" s="19">
        <v>0.4</v>
      </c>
      <c r="V17" s="19">
        <v>0</v>
      </c>
      <c r="W17" s="19">
        <v>18.600000000000001</v>
      </c>
      <c r="X17" s="19">
        <v>6.8</v>
      </c>
      <c r="Y17" s="19">
        <v>0.6</v>
      </c>
      <c r="Z17" s="19">
        <v>0.3</v>
      </c>
      <c r="AA17" s="19">
        <v>16.8</v>
      </c>
      <c r="AB17" s="19">
        <v>9.3000000000000007</v>
      </c>
      <c r="AC17" s="19">
        <v>1</v>
      </c>
      <c r="AD17" s="19">
        <v>0.3</v>
      </c>
      <c r="AE17" s="19">
        <v>18.7</v>
      </c>
      <c r="AF17" s="19">
        <v>7.2</v>
      </c>
      <c r="AG17" s="19">
        <v>0.8</v>
      </c>
      <c r="AH17" s="19">
        <v>0.3</v>
      </c>
      <c r="AI17" s="27"/>
      <c r="AJ17" s="40">
        <f>IF(SUM(T17,X17)&gt;0,SUM(T17,X17),"")</f>
        <v>13.2</v>
      </c>
      <c r="AK17" s="40">
        <f>IF(SUM(S17:T17,V17:X17,Z17)-U17-Y17&gt;0,SUM(S17:T17,V17:X17,Z17)-U17-Y17,"")</f>
        <v>49.999999999999993</v>
      </c>
      <c r="AL17" s="40">
        <f>IF(SUM(AB17,AF17)&gt;0,SUM(AB17,AF17),"")</f>
        <v>16.5</v>
      </c>
      <c r="AM17" s="40">
        <f>IF(SUM(AA17:AB17,AD17:AF17,AH17)-SUM(AC17,AG17)&gt;0,SUM(AA17:AB17,AD17:AF17,AH17)-SUM(AC17,AG17),"")</f>
        <v>50.800000000000004</v>
      </c>
      <c r="AN17" s="40">
        <f>IF(SUM(AK17,AM17)&gt;0,SUM(AK17,AM17),"")</f>
        <v>100.8</v>
      </c>
      <c r="AO17" s="18">
        <v>18.3</v>
      </c>
      <c r="AP17" s="18">
        <v>9.3000000000000007</v>
      </c>
      <c r="AQ17" s="18">
        <v>0.2</v>
      </c>
      <c r="AR17" s="18">
        <v>0.3</v>
      </c>
      <c r="AS17" s="18">
        <v>15.6</v>
      </c>
      <c r="AT17" s="18">
        <v>2.8</v>
      </c>
      <c r="AU17" s="18">
        <v>0</v>
      </c>
      <c r="AV17" s="18">
        <v>0</v>
      </c>
      <c r="AW17" s="18"/>
      <c r="AX17" s="18"/>
      <c r="AY17" s="18"/>
      <c r="AZ17" s="18"/>
      <c r="BA17" s="18"/>
      <c r="BB17" s="18"/>
      <c r="BC17" s="18"/>
      <c r="BD17" s="18"/>
      <c r="BE17" s="28"/>
      <c r="BF17" s="11">
        <f>IF(SUM(AP17,AT17)&gt;0,SUM(AP17,AT17),"")</f>
        <v>12.100000000000001</v>
      </c>
      <c r="BG17" s="11">
        <f>IF(SUM(AO17:AP17,AR17:AT17,AV17)-AQ17-AU17&gt;0,SUM(AO17:AP17,AR17:AT17,AV17)-AQ17-AU17,"")</f>
        <v>46.099999999999994</v>
      </c>
      <c r="BH17" s="11" t="str">
        <f>IF(SUM(AX17,BB17)&gt;0,SUM(AX17,BB17),"")</f>
        <v/>
      </c>
      <c r="BI17" s="11" t="str">
        <f>IF(SUM(AW17:AX17,AZ17:BB17,BD17)-SUM(AY17,BC17)&gt;0,SUM(AW17:AX17,AZ17:BB17,BD17)-SUM(AY17,BC17),"")</f>
        <v/>
      </c>
      <c r="BJ17" s="11">
        <f>IF(SUM(BG17,BI17)&gt;0,SUM(BG17,BI17),"")</f>
        <v>46.099999999999994</v>
      </c>
      <c r="BK17" s="19">
        <v>15.5</v>
      </c>
      <c r="BL17" s="19">
        <v>4.8</v>
      </c>
      <c r="BM17" s="19">
        <v>0</v>
      </c>
      <c r="BN17" s="19">
        <v>0.3</v>
      </c>
      <c r="BO17" s="19">
        <v>16.8</v>
      </c>
      <c r="BP17" s="19">
        <v>7.6</v>
      </c>
      <c r="BQ17" s="19">
        <v>1</v>
      </c>
      <c r="BR17" s="19">
        <v>0</v>
      </c>
      <c r="BS17" s="19"/>
      <c r="BT17" s="19"/>
      <c r="BU17" s="19"/>
      <c r="BV17" s="19"/>
      <c r="BW17" s="19"/>
      <c r="BX17" s="19"/>
      <c r="BY17" s="19"/>
      <c r="BZ17" s="19"/>
      <c r="CA17" s="27"/>
      <c r="CB17" s="40">
        <f>IF(SUM(BL17,BP17)&gt;0,SUM(BL17,BP17),"")</f>
        <v>12.399999999999999</v>
      </c>
      <c r="CC17" s="40">
        <f>IF(SUM(BK17:BL17,BN17:BP17,BR17)-BM17-BQ17&gt;0,SUM(BK17:BL17,BN17:BP17,BR17)-BM17-BQ17,"")</f>
        <v>44.000000000000007</v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>
        <f>IF(SUM(CC17,CE17)&gt;0,SUM(CC17,CE17),"")</f>
        <v>44.000000000000007</v>
      </c>
      <c r="CG17" s="51" t="str">
        <f>IF(MAX(DD17,EF17,FH17,GJ17,HL17,IN17,JP17,KR17,LT17,MV17,NX17,OZ17,QB17,RD17,SF17)-IF(L17="",0,L17)&gt;0.001,MAX(DD17,EF17,FH17,GJ17,HL17,IN17,JP17,KR17,LT17,MV17,NX17,OZ17,QB17,RD17,SF17)-IF(L17="",0,L17),"")</f>
        <v/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 t="str">
        <f>IF(SUM(FP17,FT17)&gt;0,SUM(FP17,FT17),"")</f>
        <v/>
      </c>
      <c r="GJ17" s="11" t="str">
        <f>IF(SUM(FO17:FP17,FR17:FT17,FV17)-FQ17-FU17&gt;0,SUM(FO17:FP17,FR17:FT17,FV17)-FQ17-FU17,"")</f>
        <v/>
      </c>
      <c r="GK17" s="11" t="str">
        <f>IF(SUM(FW17:FX17,FZ17)-FY17&gt;0,SUM(FW17:FX17,FZ17)-FY17,"")</f>
        <v/>
      </c>
      <c r="GL17" s="11" t="str">
        <f>IF(SUM(FP17,FT17,FX17)&gt;0,SUM(FP17,FT17,FX17),"")</f>
        <v/>
      </c>
      <c r="GM17" s="11" t="str">
        <f>IF(SUM(GJ17,GK17)&gt;0,SUM(GJ17,GK17),"")</f>
        <v/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 t="str">
        <f>IF(SUM(GJ17,GK17,GO17)&gt;0,SUM(GJ17,GK17,GO17),"")</f>
        <v/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16.899999999999999</v>
      </c>
      <c r="SN17" s="26">
        <f>IF($CA17="P",BL17,(BL17+AP17)/2)</f>
        <v>7.0500000000000007</v>
      </c>
      <c r="SO17" s="26">
        <f>IF($CA17="P",BM17,(BM17+AQ17)/2)</f>
        <v>0.1</v>
      </c>
      <c r="SP17" s="26">
        <f>IF($CA17="P",BN17,(BN17+AR17)/2)</f>
        <v>0.3</v>
      </c>
      <c r="SQ17" s="26">
        <f>IF($CA17="P",BO17,(BO17+AS17)/2)</f>
        <v>16.2</v>
      </c>
      <c r="SR17" s="26">
        <f>IF($CA17="P",BP17,(BP17+AT17)/2)</f>
        <v>5.1999999999999993</v>
      </c>
      <c r="SS17" s="26">
        <f>IF($CA17="P",BQ17,(BQ17+AU17)/2)</f>
        <v>0.5</v>
      </c>
      <c r="ST17" s="26">
        <f>IF($CA17="P",BR17,(BR17+AV17)/2)</f>
        <v>0</v>
      </c>
      <c r="SU17" s="26">
        <f>IF($CA17="P",BS17,(BS17+AW17)/2)</f>
        <v>0</v>
      </c>
      <c r="SV17" s="26">
        <f>IF($CA17="P",BT17,(BT17+AX17)/2)</f>
        <v>0</v>
      </c>
      <c r="SW17" s="26">
        <f>IF($CA17="P",BU17,(BU17+AY17)/2)</f>
        <v>0</v>
      </c>
      <c r="SX17" s="26">
        <f>IF($CA17="P",BV17,(BV17+AZ17)/2)</f>
        <v>0</v>
      </c>
      <c r="SY17" s="26">
        <f>IF($CA17="P",BW17,(BW17+BA17)/2)</f>
        <v>0</v>
      </c>
      <c r="SZ17" s="26">
        <f>IF($CA17="P",BX17,(BX17+BB17)/2)</f>
        <v>0</v>
      </c>
      <c r="TA17" s="26">
        <f>IF($CA17="P",BY17,(BY17+BC17)/2)</f>
        <v>0</v>
      </c>
      <c r="TB17" s="26">
        <f>IF($CA17="P",BZ17,(BZ17+BD17)/2)</f>
        <v>0</v>
      </c>
      <c r="TC17" s="28" t="s">
        <v>53</v>
      </c>
      <c r="TD17" s="11">
        <f>IF(SUM(SN17,SR17)&gt;0,SUM(SN17,SR17),"")</f>
        <v>12.25</v>
      </c>
      <c r="TE17" s="11">
        <f>IF(SUM(SM17:SN17,SP17:SR17,ST17)-SO17-SS17&gt;0,SUM(SM17:SN17,SP17:SR17,ST17)-SO17-SS17,"")</f>
        <v>45.050000000000004</v>
      </c>
      <c r="TF17" s="11" t="str">
        <f>IF(SUM(SV17,SZ17)&gt;0,SUM(SV17,SZ17),"")</f>
        <v/>
      </c>
      <c r="TG17" s="11" t="str">
        <f>IF(SUM(SU17:SV17,SX17:SZ17,TB17)-SUM(SW17,TA17)&gt;0,SUM(SU17:SV17,SX17:SZ17,TB17)-SUM(SW17,TA17),"")</f>
        <v/>
      </c>
      <c r="TH17" s="11">
        <f>IF(SUM(TE17,TG17)&gt;0,SUM(TE17,TG17),"")</f>
        <v>45.050000000000004</v>
      </c>
    </row>
    <row r="18" spans="1:528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188</v>
      </c>
      <c r="C18" s="4" t="s">
        <v>6</v>
      </c>
      <c r="D18" s="4">
        <v>2008</v>
      </c>
      <c r="E18" s="9">
        <f>SUM(J18:P18)+SUM(J18:M18)*0.0000001+SUM(J18)*0.0000000000001</f>
        <v>141.70000968000502</v>
      </c>
      <c r="F18" s="3" t="str">
        <f>IF(OR(AND(AJ18&gt;=AN$34,AK18&gt;=AN$38,AJ18&lt;&gt;"",AI18=""),AND(AL18&gt;=AN$34,AM18&gt;=AN$38,AL18&lt;&gt;"",AI18=""),AND(BF18&gt;=BJ$34,BG18&gt;=BJ$38,BF18&lt;&gt;"",BE18=""),AND(BH18&gt;=BJ$34,BI18&gt;=BJ$38,BH18&lt;&gt;"",BE18=""),AND(CB18&gt;=CF$34,CC18&gt;=CF$38,CB18&lt;&gt;"",CA18=""),AND(CD18&gt;=CF$34,CE18&gt;=CF$38,CD18&lt;&gt;""),AND(DC18&gt;=DJ$34,DD18&gt;=DJ$38,DC18&lt;&gt;""),AND(DH18&gt;=DJ$34,DI18&gt;=DJ$38,DH18&lt;&gt;""),AND(EE18&gt;=EL$34,EF18&gt;=EL$38,EE18&lt;&gt;""),AND(EJ18&gt;=EL$34,EK18&gt;=EL$38,EJ18&lt;&gt;""),AND(FG18&gt;=FN$34,FH18&gt;=FN$38,FG18&lt;&gt;""),AND(FL18&gt;=FN$34,FM18&gt;=FN$38,FL18&lt;&gt;""),AND(GI18&gt;=GP$34,GJ18&gt;=GP$38,GI18&lt;&gt;""),AND(GN18&gt;=GP$34,GO18&gt;=GP$38,GN18&lt;&gt;""),AND(HK18&gt;=HR$34,HL18&gt;=HR$38,HK18&lt;&gt;""),AND(HP18&gt;=HR$34,HQ18&gt;=HR$38,HP18&lt;&gt;""),AND(IM18&gt;=IT$34,IN18&gt;=IT$38,IM18&lt;&gt;""),AND(IR18&gt;=IT$34,IS18&gt;=IT$38,IR18&lt;&gt;""),AND(JO18&gt;=JV$34,JP18&gt;=JV$38,JO18&lt;&gt;""),AND(JT18&gt;=JV$34,JU18&gt;=JV$38,JT18&lt;&gt;""),AND(KQ18&gt;=KX$34,KR18&gt;=KX$38,KQ18&lt;&gt;""),AND(KV18&gt;=KX$34,KW18&gt;=KX$38,KV18&lt;&gt;""),AND(LS18&gt;=LZ$34,LT18&gt;=LZ$38,LS18&lt;&gt;""),AND(LX18&gt;=LZ$34,LY18&gt;=LZ$38,LX18&lt;&gt;""),AND(MU18&gt;=NB$34,MV18&gt;=NB$38,MU18&lt;&gt;""),AND(MZ18&gt;=NB$34,NA18&gt;=NB$38,MZ18&lt;&gt;""),AND(NW18&gt;=OD$34,NX18&gt;=OD$38,NW18&lt;&gt;""),AND(OB18&gt;=OD$34,OC18&gt;=OD$38,OB18&lt;&gt;""),AND(OY18&gt;=PF$34,OZ18&gt;=PF$38,OY18&lt;&gt;""),AND(PD18&gt;=PF$34,PE18&gt;=PF$38,PD18&lt;&gt;""),AND(QA18&gt;=QH$34,QB18&gt;=QH$38,QA18&lt;&gt;""),AND(QF18&gt;=QH$34,QG18&gt;=QH$38,QF18&lt;&gt;""),AND(RC18&gt;=RJ$34,RD18&gt;=RJ$38,RC18&lt;&gt;""),AND(RH18&gt;=RJ$34,RI18&gt;=RJ$38,RH18&lt;&gt;""),AND(SE18&gt;=SL$34,SF18&gt;=SL$38,SE18&lt;&gt;""),AND(SJ18&gt;=SL$34,SK18&gt;=SL$38,SJ18&lt;&gt;"")),"P","")</f>
        <v/>
      </c>
      <c r="G18" s="3" t="str">
        <f>IF(OR(AND(AK18&gt;=AN$38,AK18&lt;&gt;"",AI18=""),AND(AM18&gt;=AN$38,AM18&lt;&gt;"",AI18=""),AND(BG18&gt;=BJ$38,BG18&lt;&gt;"",BE18=""),AND(BI18&gt;=BJ$38,BI18&lt;&gt;"",BE18=""),AND(CC18&gt;=CF$38,CC18&lt;&gt;"",CA18=""),AND(CE18&gt;=CF$38,CE18&lt;&gt;"",CA18=""),AND(DD18&gt;=DJ$38,DD18&lt;&gt;""),AND(DI18&gt;=DJ$38,DI18&lt;&gt;""),AND(EF18&gt;=EL$38,EF18&lt;&gt;""),AND(EK18&gt;=EL$38,EK18&lt;&gt;""),AND(FH18&gt;=FN$38,FH18&lt;&gt;""),AND(FM18&gt;=FN$38,FM18&lt;&gt;""),AND(GJ18&gt;=GP$38,GJ18&lt;&gt;""),AND(GO18&gt;=GP$38,GO18&lt;&gt;""),AND(HL18&gt;=HR$38,HL18&lt;&gt;""),AND(HQ18&gt;=HR$38,HQ18&lt;&gt;""),AND(IN18&gt;=IT$38,IN18&lt;&gt;""),AND(IS18&gt;=IT$38,IS18&lt;&gt;""),AND(JP18&gt;=JV$38,JP18&lt;&gt;""),AND(JU18&gt;=JV$38,JU18&lt;&gt;""),AND(KR18&gt;=KX$38,KR18&lt;&gt;""),AND(KW18&gt;=KX$38,KW18&lt;&gt;""),AND(LT18&gt;=LZ$38,LT18&lt;&gt;""),AND(LY18&gt;=LZ$38,LY18&lt;&gt;""),AND(MV18&gt;=NB$38,MV18&lt;&gt;""),AND(NA18&gt;=NB$38,NA18&lt;&gt;""),AND(NX18&gt;=OD$38,NX18&lt;&gt;""),AND(OC18&gt;=OD$38,OC18&lt;&gt;""),AND(OZ18&gt;=PF$38,OZ18&lt;&gt;""),AND(PE18&gt;=PF$38,PE18&lt;&gt;""),AND(QB18&gt;=QH$38,QB18&lt;&gt;""),AND(QG18&gt;=QH$38,QG18&lt;&gt;""),AND(RD18&gt;=RJ$38,RD18&lt;&gt;""),AND(RI18&gt;=RJ$38,RI18&lt;&gt;""),AND(SF18&gt;=SL$38,SF18&lt;&gt;""),AND(SK18&gt;=SL$38,SK18&lt;&gt;"")),"P","")</f>
        <v/>
      </c>
      <c r="H18" s="36" t="str">
        <f>IF(AND(G18="P",F18=""),"No DD",IF(OR(AND(AJ18&gt;=AN$37,AK18&gt;=AN$41,AJ18&lt;&gt;"",AI18=""),AND(AL18&gt;=AN$37,AM18&gt;=AN$41,AL18&lt;&gt;"",AI18=""),AND(BF18&gt;=BJ$37,BG18&gt;=BJ$41,BF18&lt;&gt;"",BE18=""),AND(BH18&gt;=BJ$37,BI18&gt;=BJ$41,BH18&lt;&gt;"",BE18=""),AND(CB18&gt;=CF$37,CC18&gt;=CF$41,CB18&lt;&gt;"",CA18=""),AND(CD18&gt;=CF$37,CE18&gt;=CF$41,CD18&lt;&gt;""),AND(DC18&gt;=DJ$37,DD18&gt;=DJ$41,DC18&lt;&gt;""),AND(DH18&gt;=DJ$37,DI18&gt;=DJ$41,DH18&lt;&gt;""),AND(EE18&gt;=EL$37,EF18&gt;=EL$41,EE18&lt;&gt;""),AND(EJ18&gt;=EL$37,EK18&gt;=EL$41,EJ18&lt;&gt;""),AND(FG18&gt;=FN$37,FH18&gt;=FN$41,FG18&lt;&gt;""),AND(FL18&gt;=FN$37,FM18&gt;=FN$41,FL18&lt;&gt;""),AND(GI18&gt;=GP$37,GJ18&gt;=GP$41,GI18&lt;&gt;""),AND(GN18&gt;=GP$37,GO18&gt;=GP$41,GN18&lt;&gt;""),AND(HK18&gt;=HR$37,HL18&gt;=HR$41,HK18&lt;&gt;""),AND(HP18&gt;=HR$37,HQ18&gt;=HR$41,HP18&lt;&gt;""),AND(IM18&gt;=IT$37,IN18&gt;=IT$41,IM18&lt;&gt;""),AND(IR18&gt;=IT$37,IS18&gt;=IT$41,IR18&lt;&gt;""),AND(JO18&gt;=JV$37,JP18&gt;=JV$41,JO18&lt;&gt;""),AND(JT18&gt;=JV$37,JU18&gt;=JV$41,JT18&lt;&gt;""),AND(KQ18&gt;=KX$37,KR18&gt;=KX$41,KQ18&lt;&gt;""),AND(KV18&gt;=KX$37,KW18&gt;=KX$41,KV18&lt;&gt;""),AND(LS18&gt;=LZ$37,LT18&gt;=LZ$41,LS18&lt;&gt;""),AND(LX18&gt;=LZ$37,LY18&gt;=LZ$41,LX18&lt;&gt;""),AND(MU18&gt;=NB$37,MV18&gt;=NB$41,MU18&lt;&gt;""),AND(MZ18&gt;=NB$37,NA18&gt;=NB$41,MZ18&lt;&gt;""),AND(NW18&gt;=OD$37,NX18&gt;=OD$41,NW18&lt;&gt;""),AND(OB18&gt;=OD$37,OC18&gt;=OD$41,OB18&lt;&gt;""),AND(OY18&gt;=PF$37,OZ18&gt;=PF$41,OY18&lt;&gt;""),AND(PD18&gt;=PF$37,PE18&gt;=PF$41,PD18&lt;&gt;""),AND(QA18&gt;=QH$37,QB18&gt;=QH$41,QA18&lt;&gt;""),AND(QF18&gt;=QH$37,QG18&gt;=QH$41,QF18&lt;&gt;""),AND(RC18&gt;=RJ$37,RD18&gt;=RJ$41,RC18&lt;&gt;""),AND(RH18&gt;=RJ$37,RI18&gt;=RJ$41,RH18&lt;&gt;""),AND(SE18&gt;=SL$37,SF18&gt;=SL$41,SE18&lt;&gt;""),AND(SJ18&gt;=SL$37,SK18&gt;=SL$41,SJ18&lt;&gt;"")),"Merit",IF(OR(AND(AJ18&gt;=AN$36,AK18&gt;=AN$40,AJ18&lt;&gt;"",AI18=""),AND(AL18&gt;=AN$36,AM18&gt;=AN$40,AL18&lt;&gt;"",AI18=""),AND(BF18&gt;=BJ$36,BG18&gt;=BJ$40,BF18&lt;&gt;"",BE18=""),AND(BH18&gt;=BJ$36,BI18&gt;=BJ$40,BH18&lt;&gt;"",BE18=""),AND(CB18&gt;=CF$36,CC18&gt;=CF$40,CB18&lt;&gt;"",CA18=""),AND(CD18&gt;=CF$36,CE18&gt;=CF$40,CD18&lt;&gt;""),AND(DC18&gt;=DJ$36,DD18&gt;=DJ$40,DC18&lt;&gt;""),AND(DH18&gt;=DJ$36,DI18&gt;=DJ$40,DH18&lt;&gt;""),AND(EE18&gt;=EL$36,EF18&gt;=EL$40,EE18&lt;&gt;""),AND(EJ18&gt;=EL$36,EK18&gt;=EL$40,EJ18&lt;&gt;""),AND(FG18&gt;=FN$36,FH18&gt;=FN$40,FG18&lt;&gt;""),AND(FL18&gt;=FN$36,FM18&gt;=FN$40,FL18&lt;&gt;""),AND(GI18&gt;=GP$36,GJ18&gt;=GP$40,GI18&lt;&gt;""),AND(GN18&gt;=GP$36,GO18&gt;=GP$40,GN18&lt;&gt;""),AND(HK18&gt;=HR$36,HL18&gt;=HR$40,HK18&lt;&gt;""),AND(HP18&gt;=HR$36,HQ18&gt;=HR$40,HP18&lt;&gt;""),AND(IM18&gt;=IT$36,IN18&gt;=IT$40,IM18&lt;&gt;""),AND(IR18&gt;=IT$36,IS18&gt;=IT$40,IR18&lt;&gt;""),AND(JO18&gt;=JV$36,JP18&gt;=JV$40,JO18&lt;&gt;""),AND(JT18&gt;=JV$36,JU18&gt;=JV$40,JT18&lt;&gt;""),AND(KQ18&gt;=KX$36,KR18&gt;=KX$40,KQ18&lt;&gt;""),AND(KV18&gt;=KX$36,KW18&gt;=KX$40,KV18&lt;&gt;""),AND(LS18&gt;=LZ$36,LT18&gt;=LZ$40,LS18&lt;&gt;""),AND(LX18&gt;=LZ$36,LY18&gt;=LZ$40,LX18&lt;&gt;""),AND(MU18&gt;=NB$36,MV18&gt;=NB$40,MU18&lt;&gt;""),AND(MZ18&gt;=NB$36,NA18&gt;=NB$40,MZ18&lt;&gt;""),AND(NW18&gt;=OD$36,NX18&gt;=OD$40,NW18&lt;&gt;""),AND(OB18&gt;=OD$36,OC18&gt;=OD$40,OB18&lt;&gt;""),AND(OY18&gt;=PF$36,OZ18&gt;=PF$40,OY18&lt;&gt;""),AND(PD18&gt;=PF$36,PE18&gt;=PF$40,PD18&lt;&gt;""),AND(QA18&gt;=QH$36,QB18&gt;=QH$40,QA18&lt;&gt;""),AND(QF18&gt;=QH$36,QG18&gt;=QH$40,QF18&lt;&gt;""),AND(RC18&gt;=RJ$36,RD18&gt;=RJ$40,RC18&lt;&gt;""),AND(RH18&gt;=RJ$36,RI18&gt;=RJ$40,RH18&lt;&gt;""),AND(SE18&gt;=SL$36,SF18&gt;=SL$40,SE18&lt;&gt;""),AND(SJ18&gt;=SL$36,SK18&gt;=SL$40,SJ18&lt;&gt;"")),"Excellence",IF(I18="P","Worlds Team",IF(F18="P","National Team","")))))</f>
        <v/>
      </c>
      <c r="I18" s="3" t="str">
        <f>IF(OR(AND(AJ18&gt;=AN$35,AK18&gt;=AN$39,AJ18&lt;&gt;"",AI18=""),AND(AL18&gt;=AN$35,AM18&gt;=AN$39,AL18&lt;&gt;"",AI18=""),AND(BF18&gt;=BJ$35,BG18&gt;=BJ$39,BF18&lt;&gt;"",BE18=""),AND(BH18&gt;=BJ$35,BI18&gt;=BJ$39,BH18&lt;&gt;"",BE18=""),AND(CB18&gt;=CF$35,CC18&gt;=CF$39,CB18&lt;&gt;"",CA18=""),AND(CD18&gt;=CF$35,CE18&gt;=CF$39,CD18&lt;&gt;""),AND(DC18&gt;=DJ$35,DD18&gt;=DJ$39,DC18&lt;&gt;""),AND(DH18&gt;=DJ$35,DI18&gt;=DJ$39,DH18&lt;&gt;""),AND(EE18&gt;=EL$35,EF18&gt;=EL$39,EE18&lt;&gt;""),AND(EJ18&gt;=EL$35,EK18&gt;=EL$39,EJ18&lt;&gt;""),AND(FG18&gt;=FN$35,FH18&gt;=FN$39,FG18&lt;&gt;""),AND(FL18&gt;=FN$35,FM18&gt;=FN$39,FL18&lt;&gt;""),AND(GI18&gt;=GP$35,GJ18&gt;=GP$39,GI18&lt;&gt;""),AND(GN18&gt;=GP$35,GO18&gt;=GP$39,GN18&lt;&gt;""),AND(HK18&gt;=HR$35,HL18&gt;=HR$39,HK18&lt;&gt;""),AND(HP18&gt;=HR$35,HQ18&gt;=HR$39,HP18&lt;&gt;""),AND(IM18&gt;=IT$35,IN18&gt;=IT$39,IM18&lt;&gt;""),AND(IR18&gt;=IT$35,IS18&gt;=IT$39,IR18&lt;&gt;""),AND(JO18&gt;=JV$35,JP18&gt;=JV$39,JO18&lt;&gt;""),AND(JT18&gt;=JV$35,JU18&gt;=JV$39,JT18&lt;&gt;""),AND(KQ18&gt;=KX$35,KR18&gt;=KX$39,KQ18&lt;&gt;""),AND(KV18&gt;=KX$35,KW18&gt;=KX$39,KV18&lt;&gt;""),AND(LS18&gt;=LZ$35,LT18&gt;=LZ$39,LS18&lt;&gt;""),AND(LX18&gt;=LZ$35,LY18&gt;=LZ$39,LX18&lt;&gt;""),AND(MU18&gt;=NB$35,MV18&gt;=NB$39,MU18&lt;&gt;""),AND(MZ18&gt;=NB$35,NA18&gt;=NB$39,MZ18&lt;&gt;""),AND(NW18&gt;=OD$35,NX18&gt;=OD$39,NW18&lt;&gt;""),AND(OB18&gt;=OD$35,OC18&gt;=OD$39,OB18&lt;&gt;""),AND(OY18&gt;=PF$35,OZ18&gt;=PF$39,OY18&lt;&gt;""),AND(PD18&gt;=PF$35,PE18&gt;=PF$39,PD18&lt;&gt;""),AND(QA18&gt;=QH$35,QB18&gt;=QH$39,QA18&lt;&gt;""),AND(QF18&gt;=QH$35,QG18&gt;=QH$39,QF18&lt;&gt;""),AND(RC18&gt;=RJ$35,RD18&gt;=RJ$39,RC18&lt;&gt;""),AND(RH18&gt;=RJ$35,RI18&gt;=RJ$39,RH18&lt;&gt;""),AND(SE18&gt;=SL$35,SF18&gt;=SL$39,SE18&lt;&gt;""),AND(SJ18&gt;=SL$35,SK18&gt;=SL$39,SJ18&lt;&gt;"")),"P","")</f>
        <v/>
      </c>
      <c r="J18" s="8">
        <f>IF(COUNT(AK18,BG18,CC18)&gt;0,LARGE((AK18,BG18,CC18),1),0)</f>
        <v>50.099999999999994</v>
      </c>
      <c r="K18" s="8" t="str">
        <f>IF(J18=0,"",IF(J18=CC18,$BK$1,IF(J18=BG18,$AO$1,IF(J18=AK18,$S$1,""))))</f>
        <v>2025 Nationals</v>
      </c>
      <c r="L18" s="8">
        <f>IF(COUNT(AK18,BG18,CC18)&gt;1,LARGE((AK18,BG18,CC18),2),0)</f>
        <v>46.70000000000001</v>
      </c>
      <c r="M18" s="8" t="str">
        <f>IF(K18=0,"",IF(AND(L18=J18,L18=AK18,K18=BG18),$S$1,IF(AND(L18=J18,L18=AK18,L18=CC18),$S$1,IF(AND(L18=J18,L18=CC18,L18=BG18),$AO$1,IF(L18=CC18,$BK$1,IF(L18=BG18,$AO$1,IF(L18=AK18,$S$1,"")))))))</f>
        <v>2025 Elite Canada</v>
      </c>
      <c r="N18" s="8">
        <f>IF(MAX(AM18,BI18,CE18)&gt;0,MAX(AM18,BI18,CE18),0)</f>
        <v>44.900000000000006</v>
      </c>
      <c r="O18" s="8" t="str">
        <f>IF(N18=0,"",IF(N18=CE18,$BK$1,IF(N18=BI18,$AO$1,IF(N18=AM18,$S$1,""))))</f>
        <v>2025 Nationals</v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18.600000000000001</v>
      </c>
      <c r="T18" s="19">
        <v>7.2</v>
      </c>
      <c r="U18" s="19">
        <v>0.6</v>
      </c>
      <c r="V18" s="19">
        <v>0</v>
      </c>
      <c r="W18" s="19">
        <v>18.100000000000001</v>
      </c>
      <c r="X18" s="19">
        <v>5.2</v>
      </c>
      <c r="Y18" s="19">
        <v>1.8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27"/>
      <c r="AJ18" s="40">
        <f>IF(SUM(T18,X18)&gt;0,SUM(T18,X18),"")</f>
        <v>12.4</v>
      </c>
      <c r="AK18" s="40">
        <f>IF(SUM(S18:T18,V18:X18,Z18)-U18-Y18&gt;0,SUM(S18:T18,V18:X18,Z18)-U18-Y18,"")</f>
        <v>46.70000000000001</v>
      </c>
      <c r="AL18" s="40" t="str">
        <f>IF(SUM(AB18,AF18)&gt;0,SUM(AB18,AF18),"")</f>
        <v/>
      </c>
      <c r="AM18" s="40" t="str">
        <f>IF(SUM(AA18:AB18,AD18:AF18,AH18)-SUM(AC18,AG18)&gt;0,SUM(AA18:AB18,AD18:AF18,AH18)-SUM(AC18,AG18),"")</f>
        <v/>
      </c>
      <c r="AN18" s="40">
        <f>IF(SUM(AK18,AM18)&gt;0,SUM(AK18,AM18),"")</f>
        <v>46.70000000000001</v>
      </c>
      <c r="AO18" s="18">
        <v>18.899999999999999</v>
      </c>
      <c r="AP18" s="18">
        <v>7.2</v>
      </c>
      <c r="AQ18" s="18">
        <v>0.2</v>
      </c>
      <c r="AR18" s="18">
        <v>0</v>
      </c>
      <c r="AS18" s="18">
        <v>18.399999999999999</v>
      </c>
      <c r="AT18" s="18">
        <v>6.8</v>
      </c>
      <c r="AU18" s="18">
        <v>1</v>
      </c>
      <c r="AV18" s="18">
        <v>0</v>
      </c>
      <c r="AW18" s="18">
        <v>17.8</v>
      </c>
      <c r="AX18" s="18">
        <v>5.2</v>
      </c>
      <c r="AY18" s="18">
        <v>1</v>
      </c>
      <c r="AZ18" s="18">
        <v>0</v>
      </c>
      <c r="BA18" s="18">
        <v>16.5</v>
      </c>
      <c r="BB18" s="18">
        <v>7.2</v>
      </c>
      <c r="BC18" s="18">
        <v>0.8</v>
      </c>
      <c r="BD18" s="18">
        <v>0</v>
      </c>
      <c r="BE18" s="28"/>
      <c r="BF18" s="11">
        <f>IF(SUM(AP18,AT18)&gt;0,SUM(AP18,AT18),"")</f>
        <v>14</v>
      </c>
      <c r="BG18" s="11">
        <f>IF(SUM(AO18:AP18,AR18:AT18,AV18)-AQ18-AU18&gt;0,SUM(AO18:AP18,AR18:AT18,AV18)-AQ18-AU18,"")</f>
        <v>50.099999999999994</v>
      </c>
      <c r="BH18" s="11">
        <f>IF(SUM(AX18,BB18)&gt;0,SUM(AX18,BB18),"")</f>
        <v>12.4</v>
      </c>
      <c r="BI18" s="11">
        <f>IF(SUM(AW18:AX18,AZ18:BB18,BD18)-SUM(AY18,BC18)&gt;0,SUM(AW18:AX18,AZ18:BB18,BD18)-SUM(AY18,BC18),"")</f>
        <v>44.900000000000006</v>
      </c>
      <c r="BJ18" s="11">
        <f>IF(SUM(BG18,BI18)&gt;0,SUM(BG18,BI18),"")</f>
        <v>95</v>
      </c>
      <c r="BK18" s="19">
        <v>17.399999999999999</v>
      </c>
      <c r="BL18" s="19">
        <v>6</v>
      </c>
      <c r="BM18" s="19">
        <v>1.8</v>
      </c>
      <c r="BN18" s="19">
        <v>0</v>
      </c>
      <c r="BO18" s="19">
        <v>15.4</v>
      </c>
      <c r="BP18" s="19">
        <v>2.4</v>
      </c>
      <c r="BQ18" s="19">
        <v>0</v>
      </c>
      <c r="BR18" s="19">
        <v>0</v>
      </c>
      <c r="BS18" s="19"/>
      <c r="BT18" s="19"/>
      <c r="BU18" s="19"/>
      <c r="BV18" s="19"/>
      <c r="BW18" s="19"/>
      <c r="BX18" s="19"/>
      <c r="BY18" s="19"/>
      <c r="BZ18" s="19"/>
      <c r="CA18" s="27"/>
      <c r="CB18" s="40">
        <f>IF(SUM(BL18,BP18)&gt;0,SUM(BL18,BP18),"")</f>
        <v>8.4</v>
      </c>
      <c r="CC18" s="40">
        <f>IF(SUM(BK18:BL18,BN18:BP18,BR18)-BM18-BQ18&gt;0,SUM(BK18:BL18,BN18:BP18,BR18)-BM18-BQ18,"")</f>
        <v>39.4</v>
      </c>
      <c r="CD18" s="40" t="str">
        <f>IF(SUM(BT18,BX18)&gt;0,SUM(BT18,BX18),"")</f>
        <v/>
      </c>
      <c r="CE18" s="40" t="str">
        <f>IF(SUM(BS18:BT18,BV18:BX18,BZ18)-SUM(BU18,BY18)&gt;0,SUM(BS18:BT18,BV18:BX18,BZ18)-SUM(BU18,BY18),"")</f>
        <v/>
      </c>
      <c r="CF18" s="40">
        <f>IF(SUM(CC18,CE18)&gt;0,SUM(CC18,CE18),"")</f>
        <v>39.4</v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 t="str">
        <f>IF(SUM(GR18,GV18)&gt;0,SUM(GR18,GV18),"")</f>
        <v/>
      </c>
      <c r="HL18" s="40" t="str">
        <f>IF(SUM(GQ18:GR18,GT18:GV18,GX18)-GS18-GW18&gt;0,SUM(GQ18:GR18,GT18:GV18,GX18)-GS18-GW18,"")</f>
        <v/>
      </c>
      <c r="HM18" s="40" t="str">
        <f>IF(SUM(GY18:GZ18,HB18)-HA18&gt;0,SUM(GY18:GZ18,HB18)-HA18,"")</f>
        <v/>
      </c>
      <c r="HN18" s="40" t="str">
        <f>IF(SUM(GR18,GV18,GZ18)&gt;0,SUM(GR18,GV18,GZ18),"")</f>
        <v/>
      </c>
      <c r="HO18" s="40" t="str">
        <f>IF(SUM(HL18,HM18)&gt;0,SUM(HL18,HM18),"")</f>
        <v/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 t="str">
        <f>IF(SUM(HL18,HM18,HQ18)&gt;0,SUM(HL18,HM18,HQ18),"")</f>
        <v/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18.149999999999999</v>
      </c>
      <c r="SN18" s="26">
        <f>IF($CA18="P",BL18,(BL18+AP18)/2)</f>
        <v>6.6</v>
      </c>
      <c r="SO18" s="26">
        <f>IF($CA18="P",BM18,(BM18+AQ18)/2)</f>
        <v>1</v>
      </c>
      <c r="SP18" s="26">
        <f>IF($CA18="P",BN18,(BN18+AR18)/2)</f>
        <v>0</v>
      </c>
      <c r="SQ18" s="26">
        <f>IF($CA18="P",BO18,(BO18+AS18)/2)</f>
        <v>16.899999999999999</v>
      </c>
      <c r="SR18" s="26">
        <f>IF($CA18="P",BP18,(BP18+AT18)/2)</f>
        <v>4.5999999999999996</v>
      </c>
      <c r="SS18" s="26">
        <f>IF($CA18="P",BQ18,(BQ18+AU18)/2)</f>
        <v>0.5</v>
      </c>
      <c r="ST18" s="26">
        <f>IF($CA18="P",BR18,(BR18+AV18)/2)</f>
        <v>0</v>
      </c>
      <c r="SU18" s="26">
        <f>IF($CA18="P",BS18,(BS18+AW18)/2)</f>
        <v>8.9</v>
      </c>
      <c r="SV18" s="26">
        <f>IF($CA18="P",BT18,(BT18+AX18)/2)</f>
        <v>2.6</v>
      </c>
      <c r="SW18" s="26">
        <f>IF($CA18="P",BU18,(BU18+AY18)/2)</f>
        <v>0.5</v>
      </c>
      <c r="SX18" s="26">
        <f>IF($CA18="P",BV18,(BV18+AZ18)/2)</f>
        <v>0</v>
      </c>
      <c r="SY18" s="26">
        <f>IF($CA18="P",BW18,(BW18+BA18)/2)</f>
        <v>8.25</v>
      </c>
      <c r="SZ18" s="26">
        <f>IF($CA18="P",BX18,(BX18+BB18)/2)</f>
        <v>3.6</v>
      </c>
      <c r="TA18" s="26">
        <f>IF($CA18="P",BY18,(BY18+BC18)/2)</f>
        <v>0.4</v>
      </c>
      <c r="TB18" s="26">
        <f>IF($CA18="P",BZ18,(BZ18+BD18)/2)</f>
        <v>0</v>
      </c>
      <c r="TC18" s="28" t="s">
        <v>53</v>
      </c>
      <c r="TD18" s="11">
        <f>IF(SUM(SN18,SR18)&gt;0,SUM(SN18,SR18),"")</f>
        <v>11.2</v>
      </c>
      <c r="TE18" s="11">
        <f>IF(SUM(SM18:SN18,SP18:SR18,ST18)-SO18-SS18&gt;0,SUM(SM18:SN18,SP18:SR18,ST18)-SO18-SS18,"")</f>
        <v>44.75</v>
      </c>
      <c r="TF18" s="11">
        <f>IF(SUM(SV18,SZ18)&gt;0,SUM(SV18,SZ18),"")</f>
        <v>6.2</v>
      </c>
      <c r="TG18" s="11">
        <f>IF(SUM(SU18:SV18,SX18:SZ18,TB18)-SUM(SW18,TA18)&gt;0,SUM(SU18:SV18,SX18:SZ18,TB18)-SUM(SW18,TA18),"")</f>
        <v>22.450000000000003</v>
      </c>
      <c r="TH18" s="11">
        <f>IF(SUM(TE18,TG18)&gt;0,SUM(TE18,TG18),"")</f>
        <v>67.2</v>
      </c>
    </row>
    <row r="19" spans="1:528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172</v>
      </c>
      <c r="C19" s="4" t="s">
        <v>7</v>
      </c>
      <c r="D19" s="4">
        <v>2004</v>
      </c>
      <c r="E19" s="9">
        <f>SUM(J19:P19)+SUM(J19:M19)*0.0000001+SUM(J19)*0.0000000000001</f>
        <v>135.6000085500049</v>
      </c>
      <c r="F19" s="3" t="str">
        <f>IF(OR(AND(AJ19&gt;=AN$34,AK19&gt;=AN$38,AJ19&lt;&gt;"",AI19=""),AND(AL19&gt;=AN$34,AM19&gt;=AN$38,AL19&lt;&gt;"",AI19=""),AND(BF19&gt;=BJ$34,BG19&gt;=BJ$38,BF19&lt;&gt;"",BE19=""),AND(BH19&gt;=BJ$34,BI19&gt;=BJ$38,BH19&lt;&gt;"",BE19=""),AND(CB19&gt;=CF$34,CC19&gt;=CF$38,CB19&lt;&gt;"",CA19=""),AND(CD19&gt;=CF$34,CE19&gt;=CF$38,CD19&lt;&gt;""),AND(DC19&gt;=DJ$34,DD19&gt;=DJ$38,DC19&lt;&gt;""),AND(DH19&gt;=DJ$34,DI19&gt;=DJ$38,DH19&lt;&gt;""),AND(EE19&gt;=EL$34,EF19&gt;=EL$38,EE19&lt;&gt;""),AND(EJ19&gt;=EL$34,EK19&gt;=EL$38,EJ19&lt;&gt;""),AND(FG19&gt;=FN$34,FH19&gt;=FN$38,FG19&lt;&gt;""),AND(FL19&gt;=FN$34,FM19&gt;=FN$38,FL19&lt;&gt;""),AND(GI19&gt;=GP$34,GJ19&gt;=GP$38,GI19&lt;&gt;""),AND(GN19&gt;=GP$34,GO19&gt;=GP$38,GN19&lt;&gt;""),AND(HK19&gt;=HR$34,HL19&gt;=HR$38,HK19&lt;&gt;""),AND(HP19&gt;=HR$34,HQ19&gt;=HR$38,HP19&lt;&gt;""),AND(IM19&gt;=IT$34,IN19&gt;=IT$38,IM19&lt;&gt;""),AND(IR19&gt;=IT$34,IS19&gt;=IT$38,IR19&lt;&gt;""),AND(JO19&gt;=JV$34,JP19&gt;=JV$38,JO19&lt;&gt;""),AND(JT19&gt;=JV$34,JU19&gt;=JV$38,JT19&lt;&gt;""),AND(KQ19&gt;=KX$34,KR19&gt;=KX$38,KQ19&lt;&gt;""),AND(KV19&gt;=KX$34,KW19&gt;=KX$38,KV19&lt;&gt;""),AND(LS19&gt;=LZ$34,LT19&gt;=LZ$38,LS19&lt;&gt;""),AND(LX19&gt;=LZ$34,LY19&gt;=LZ$38,LX19&lt;&gt;""),AND(MU19&gt;=NB$34,MV19&gt;=NB$38,MU19&lt;&gt;""),AND(MZ19&gt;=NB$34,NA19&gt;=NB$38,MZ19&lt;&gt;""),AND(NW19&gt;=OD$34,NX19&gt;=OD$38,NW19&lt;&gt;""),AND(OB19&gt;=OD$34,OC19&gt;=OD$38,OB19&lt;&gt;""),AND(OY19&gt;=PF$34,OZ19&gt;=PF$38,OY19&lt;&gt;""),AND(PD19&gt;=PF$34,PE19&gt;=PF$38,PD19&lt;&gt;""),AND(QA19&gt;=QH$34,QB19&gt;=QH$38,QA19&lt;&gt;""),AND(QF19&gt;=QH$34,QG19&gt;=QH$38,QF19&lt;&gt;""),AND(RC19&gt;=RJ$34,RD19&gt;=RJ$38,RC19&lt;&gt;""),AND(RH19&gt;=RJ$34,RI19&gt;=RJ$38,RH19&lt;&gt;""),AND(SE19&gt;=SL$34,SF19&gt;=SL$38,SE19&lt;&gt;""),AND(SJ19&gt;=SL$34,SK19&gt;=SL$38,SJ19&lt;&gt;"")),"P","")</f>
        <v/>
      </c>
      <c r="G19" s="3" t="str">
        <f>IF(OR(AND(AK19&gt;=AN$38,AK19&lt;&gt;"",AI19=""),AND(AM19&gt;=AN$38,AM19&lt;&gt;"",AI19=""),AND(BG19&gt;=BJ$38,BG19&lt;&gt;"",BE19=""),AND(BI19&gt;=BJ$38,BI19&lt;&gt;"",BE19=""),AND(CC19&gt;=CF$38,CC19&lt;&gt;"",CA19=""),AND(CE19&gt;=CF$38,CE19&lt;&gt;"",CA19=""),AND(DD19&gt;=DJ$38,DD19&lt;&gt;""),AND(DI19&gt;=DJ$38,DI19&lt;&gt;""),AND(EF19&gt;=EL$38,EF19&lt;&gt;""),AND(EK19&gt;=EL$38,EK19&lt;&gt;""),AND(FH19&gt;=FN$38,FH19&lt;&gt;""),AND(FM19&gt;=FN$38,FM19&lt;&gt;""),AND(GJ19&gt;=GP$38,GJ19&lt;&gt;""),AND(GO19&gt;=GP$38,GO19&lt;&gt;""),AND(HL19&gt;=HR$38,HL19&lt;&gt;""),AND(HQ19&gt;=HR$38,HQ19&lt;&gt;""),AND(IN19&gt;=IT$38,IN19&lt;&gt;""),AND(IS19&gt;=IT$38,IS19&lt;&gt;""),AND(JP19&gt;=JV$38,JP19&lt;&gt;""),AND(JU19&gt;=JV$38,JU19&lt;&gt;""),AND(KR19&gt;=KX$38,KR19&lt;&gt;""),AND(KW19&gt;=KX$38,KW19&lt;&gt;""),AND(LT19&gt;=LZ$38,LT19&lt;&gt;""),AND(LY19&gt;=LZ$38,LY19&lt;&gt;""),AND(MV19&gt;=NB$38,MV19&lt;&gt;""),AND(NA19&gt;=NB$38,NA19&lt;&gt;""),AND(NX19&gt;=OD$38,NX19&lt;&gt;""),AND(OC19&gt;=OD$38,OC19&lt;&gt;""),AND(OZ19&gt;=PF$38,OZ19&lt;&gt;""),AND(PE19&gt;=PF$38,PE19&lt;&gt;""),AND(QB19&gt;=QH$38,QB19&lt;&gt;""),AND(QG19&gt;=QH$38,QG19&lt;&gt;""),AND(RD19&gt;=RJ$38,RD19&lt;&gt;""),AND(RI19&gt;=RJ$38,RI19&lt;&gt;""),AND(SF19&gt;=SL$38,SF19&lt;&gt;""),AND(SK19&gt;=SL$38,SK19&lt;&gt;"")),"P","")</f>
        <v/>
      </c>
      <c r="H19" s="36" t="str">
        <f>IF(AND(G19="P",F19=""),"No DD",IF(OR(AND(AJ19&gt;=AN$37,AK19&gt;=AN$41,AJ19&lt;&gt;"",AI19=""),AND(AL19&gt;=AN$37,AM19&gt;=AN$41,AL19&lt;&gt;"",AI19=""),AND(BF19&gt;=BJ$37,BG19&gt;=BJ$41,BF19&lt;&gt;"",BE19=""),AND(BH19&gt;=BJ$37,BI19&gt;=BJ$41,BH19&lt;&gt;"",BE19=""),AND(CB19&gt;=CF$37,CC19&gt;=CF$41,CB19&lt;&gt;"",CA19=""),AND(CD19&gt;=CF$37,CE19&gt;=CF$41,CD19&lt;&gt;""),AND(DC19&gt;=DJ$37,DD19&gt;=DJ$41,DC19&lt;&gt;""),AND(DH19&gt;=DJ$37,DI19&gt;=DJ$41,DH19&lt;&gt;""),AND(EE19&gt;=EL$37,EF19&gt;=EL$41,EE19&lt;&gt;""),AND(EJ19&gt;=EL$37,EK19&gt;=EL$41,EJ19&lt;&gt;""),AND(FG19&gt;=FN$37,FH19&gt;=FN$41,FG19&lt;&gt;""),AND(FL19&gt;=FN$37,FM19&gt;=FN$41,FL19&lt;&gt;""),AND(GI19&gt;=GP$37,GJ19&gt;=GP$41,GI19&lt;&gt;""),AND(GN19&gt;=GP$37,GO19&gt;=GP$41,GN19&lt;&gt;""),AND(HK19&gt;=HR$37,HL19&gt;=HR$41,HK19&lt;&gt;""),AND(HP19&gt;=HR$37,HQ19&gt;=HR$41,HP19&lt;&gt;""),AND(IM19&gt;=IT$37,IN19&gt;=IT$41,IM19&lt;&gt;""),AND(IR19&gt;=IT$37,IS19&gt;=IT$41,IR19&lt;&gt;""),AND(JO19&gt;=JV$37,JP19&gt;=JV$41,JO19&lt;&gt;""),AND(JT19&gt;=JV$37,JU19&gt;=JV$41,JT19&lt;&gt;""),AND(KQ19&gt;=KX$37,KR19&gt;=KX$41,KQ19&lt;&gt;""),AND(KV19&gt;=KX$37,KW19&gt;=KX$41,KV19&lt;&gt;""),AND(LS19&gt;=LZ$37,LT19&gt;=LZ$41,LS19&lt;&gt;""),AND(LX19&gt;=LZ$37,LY19&gt;=LZ$41,LX19&lt;&gt;""),AND(MU19&gt;=NB$37,MV19&gt;=NB$41,MU19&lt;&gt;""),AND(MZ19&gt;=NB$37,NA19&gt;=NB$41,MZ19&lt;&gt;""),AND(NW19&gt;=OD$37,NX19&gt;=OD$41,NW19&lt;&gt;""),AND(OB19&gt;=OD$37,OC19&gt;=OD$41,OB19&lt;&gt;""),AND(OY19&gt;=PF$37,OZ19&gt;=PF$41,OY19&lt;&gt;""),AND(PD19&gt;=PF$37,PE19&gt;=PF$41,PD19&lt;&gt;""),AND(QA19&gt;=QH$37,QB19&gt;=QH$41,QA19&lt;&gt;""),AND(QF19&gt;=QH$37,QG19&gt;=QH$41,QF19&lt;&gt;""),AND(RC19&gt;=RJ$37,RD19&gt;=RJ$41,RC19&lt;&gt;""),AND(RH19&gt;=RJ$37,RI19&gt;=RJ$41,RH19&lt;&gt;""),AND(SE19&gt;=SL$37,SF19&gt;=SL$41,SE19&lt;&gt;""),AND(SJ19&gt;=SL$37,SK19&gt;=SL$41,SJ19&lt;&gt;"")),"Merit",IF(OR(AND(AJ19&gt;=AN$36,AK19&gt;=AN$40,AJ19&lt;&gt;"",AI19=""),AND(AL19&gt;=AN$36,AM19&gt;=AN$40,AL19&lt;&gt;"",AI19=""),AND(BF19&gt;=BJ$36,BG19&gt;=BJ$40,BF19&lt;&gt;"",BE19=""),AND(BH19&gt;=BJ$36,BI19&gt;=BJ$40,BH19&lt;&gt;"",BE19=""),AND(CB19&gt;=CF$36,CC19&gt;=CF$40,CB19&lt;&gt;"",CA19=""),AND(CD19&gt;=CF$36,CE19&gt;=CF$40,CD19&lt;&gt;""),AND(DC19&gt;=DJ$36,DD19&gt;=DJ$40,DC19&lt;&gt;""),AND(DH19&gt;=DJ$36,DI19&gt;=DJ$40,DH19&lt;&gt;""),AND(EE19&gt;=EL$36,EF19&gt;=EL$40,EE19&lt;&gt;""),AND(EJ19&gt;=EL$36,EK19&gt;=EL$40,EJ19&lt;&gt;""),AND(FG19&gt;=FN$36,FH19&gt;=FN$40,FG19&lt;&gt;""),AND(FL19&gt;=FN$36,FM19&gt;=FN$40,FL19&lt;&gt;""),AND(GI19&gt;=GP$36,GJ19&gt;=GP$40,GI19&lt;&gt;""),AND(GN19&gt;=GP$36,GO19&gt;=GP$40,GN19&lt;&gt;""),AND(HK19&gt;=HR$36,HL19&gt;=HR$40,HK19&lt;&gt;""),AND(HP19&gt;=HR$36,HQ19&gt;=HR$40,HP19&lt;&gt;""),AND(IM19&gt;=IT$36,IN19&gt;=IT$40,IM19&lt;&gt;""),AND(IR19&gt;=IT$36,IS19&gt;=IT$40,IR19&lt;&gt;""),AND(JO19&gt;=JV$36,JP19&gt;=JV$40,JO19&lt;&gt;""),AND(JT19&gt;=JV$36,JU19&gt;=JV$40,JT19&lt;&gt;""),AND(KQ19&gt;=KX$36,KR19&gt;=KX$40,KQ19&lt;&gt;""),AND(KV19&gt;=KX$36,KW19&gt;=KX$40,KV19&lt;&gt;""),AND(LS19&gt;=LZ$36,LT19&gt;=LZ$40,LS19&lt;&gt;""),AND(LX19&gt;=LZ$36,LY19&gt;=LZ$40,LX19&lt;&gt;""),AND(MU19&gt;=NB$36,MV19&gt;=NB$40,MU19&lt;&gt;""),AND(MZ19&gt;=NB$36,NA19&gt;=NB$40,MZ19&lt;&gt;""),AND(NW19&gt;=OD$36,NX19&gt;=OD$40,NW19&lt;&gt;""),AND(OB19&gt;=OD$36,OC19&gt;=OD$40,OB19&lt;&gt;""),AND(OY19&gt;=PF$36,OZ19&gt;=PF$40,OY19&lt;&gt;""),AND(PD19&gt;=PF$36,PE19&gt;=PF$40,PD19&lt;&gt;""),AND(QA19&gt;=QH$36,QB19&gt;=QH$40,QA19&lt;&gt;""),AND(QF19&gt;=QH$36,QG19&gt;=QH$40,QF19&lt;&gt;""),AND(RC19&gt;=RJ$36,RD19&gt;=RJ$40,RC19&lt;&gt;""),AND(RH19&gt;=RJ$36,RI19&gt;=RJ$40,RH19&lt;&gt;""),AND(SE19&gt;=SL$36,SF19&gt;=SL$40,SE19&lt;&gt;""),AND(SJ19&gt;=SL$36,SK19&gt;=SL$40,SJ19&lt;&gt;"")),"Excellence",IF(I19="P","Worlds Team",IF(F19="P","National Team","")))))</f>
        <v/>
      </c>
      <c r="I19" s="3" t="str">
        <f>IF(OR(AND(AJ19&gt;=AN$35,AK19&gt;=AN$39,AJ19&lt;&gt;"",AI19=""),AND(AL19&gt;=AN$35,AM19&gt;=AN$39,AL19&lt;&gt;"",AI19=""),AND(BF19&gt;=BJ$35,BG19&gt;=BJ$39,BF19&lt;&gt;"",BE19=""),AND(BH19&gt;=BJ$35,BI19&gt;=BJ$39,BH19&lt;&gt;"",BE19=""),AND(CB19&gt;=CF$35,CC19&gt;=CF$39,CB19&lt;&gt;"",CA19=""),AND(CD19&gt;=CF$35,CE19&gt;=CF$39,CD19&lt;&gt;""),AND(DC19&gt;=DJ$35,DD19&gt;=DJ$39,DC19&lt;&gt;""),AND(DH19&gt;=DJ$35,DI19&gt;=DJ$39,DH19&lt;&gt;""),AND(EE19&gt;=EL$35,EF19&gt;=EL$39,EE19&lt;&gt;""),AND(EJ19&gt;=EL$35,EK19&gt;=EL$39,EJ19&lt;&gt;""),AND(FG19&gt;=FN$35,FH19&gt;=FN$39,FG19&lt;&gt;""),AND(FL19&gt;=FN$35,FM19&gt;=FN$39,FL19&lt;&gt;""),AND(GI19&gt;=GP$35,GJ19&gt;=GP$39,GI19&lt;&gt;""),AND(GN19&gt;=GP$35,GO19&gt;=GP$39,GN19&lt;&gt;""),AND(HK19&gt;=HR$35,HL19&gt;=HR$39,HK19&lt;&gt;""),AND(HP19&gt;=HR$35,HQ19&gt;=HR$39,HP19&lt;&gt;""),AND(IM19&gt;=IT$35,IN19&gt;=IT$39,IM19&lt;&gt;""),AND(IR19&gt;=IT$35,IS19&gt;=IT$39,IR19&lt;&gt;""),AND(JO19&gt;=JV$35,JP19&gt;=JV$39,JO19&lt;&gt;""),AND(JT19&gt;=JV$35,JU19&gt;=JV$39,JT19&lt;&gt;""),AND(KQ19&gt;=KX$35,KR19&gt;=KX$39,KQ19&lt;&gt;""),AND(KV19&gt;=KX$35,KW19&gt;=KX$39,KV19&lt;&gt;""),AND(LS19&gt;=LZ$35,LT19&gt;=LZ$39,LS19&lt;&gt;""),AND(LX19&gt;=LZ$35,LY19&gt;=LZ$39,LX19&lt;&gt;""),AND(MU19&gt;=NB$35,MV19&gt;=NB$39,MU19&lt;&gt;""),AND(MZ19&gt;=NB$35,NA19&gt;=NB$39,MZ19&lt;&gt;""),AND(NW19&gt;=OD$35,NX19&gt;=OD$39,NW19&lt;&gt;""),AND(OB19&gt;=OD$35,OC19&gt;=OD$39,OB19&lt;&gt;""),AND(OY19&gt;=PF$35,OZ19&gt;=PF$39,OY19&lt;&gt;""),AND(PD19&gt;=PF$35,PE19&gt;=PF$39,PD19&lt;&gt;""),AND(QA19&gt;=QH$35,QB19&gt;=QH$39,QA19&lt;&gt;""),AND(QF19&gt;=QH$35,QG19&gt;=QH$39,QF19&lt;&gt;""),AND(RC19&gt;=RJ$35,RD19&gt;=RJ$39,RC19&lt;&gt;""),AND(RH19&gt;=RJ$35,RI19&gt;=RJ$39,RH19&lt;&gt;""),AND(SE19&gt;=SL$35,SF19&gt;=SL$39,SE19&lt;&gt;""),AND(SJ19&gt;=SL$35,SK19&gt;=SL$39,SJ19&lt;&gt;"")),"P","")</f>
        <v/>
      </c>
      <c r="J19" s="8">
        <f>IF(COUNT(AK19,BG19,CC19)&gt;0,LARGE((AK19,BG19,CC19),1),0)</f>
        <v>49.2</v>
      </c>
      <c r="K19" s="8" t="str">
        <f>IF(J19=0,"",IF(J19=CC19,$BK$1,IF(J19=BG19,$AO$1,IF(J19=AK19,$S$1,""))))</f>
        <v>2025 Elite Canada</v>
      </c>
      <c r="L19" s="8">
        <f>IF(COUNT(AK19,BG19,CC19)&gt;1,LARGE((AK19,BG19,CC19),2),0)</f>
        <v>36.299999999999997</v>
      </c>
      <c r="M19" s="8" t="str">
        <f>IF(K19=0,"",IF(AND(L19=J19,L19=AK19,K19=BG19),$S$1,IF(AND(L19=J19,L19=AK19,L19=CC19),$S$1,IF(AND(L19=J19,L19=CC19,L19=BG19),$AO$1,IF(L19=CC19,$BK$1,IF(L19=BG19,$AO$1,IF(L19=AK19,$S$1,"")))))))</f>
        <v>2025 Nationals</v>
      </c>
      <c r="N19" s="8">
        <f>IF(MAX(AM19,BI19,CE19)&gt;0,MAX(AM19,BI19,CE19),0)</f>
        <v>50.1</v>
      </c>
      <c r="O19" s="8" t="str">
        <f>IF(N19=0,"",IF(N19=CE19,$BK$1,IF(N19=BI19,$AO$1,IF(N19=AM19,$S$1,""))))</f>
        <v>2025 Elite Canada</v>
      </c>
      <c r="P19" s="8" t="str">
        <f>IF(MAX(CG19:CH19)&gt;0,MAX(CG19:CH19),"")</f>
        <v/>
      </c>
      <c r="Q19" s="11" t="str">
        <f>IF(P19="","",IF(P19=CG19,"("&amp;CG$2&amp;")",IF(P19=CH19,"("&amp;CH$2&amp;")")))</f>
        <v/>
      </c>
      <c r="R19" s="8" t="str">
        <f>IF(P19="","",IF(P19=CG19,IF(P19+IF(L19="",0,L19)=SF19,$RK$1,IF(P19+IF(L19="",0,L19)=RD19,$QI$1,IF(P19+IF(L19="",0,L19)=QB19,$PG$1,IF(P19+IF(L19="",0,L19)=OZ19,$OE$1,IF(P19+IF(L19="",0,L19)=NX19,$NC$1,IF(P19+IF(L19="",0,L19)=MV19,$MA$1,IF(P19+IF(L19="",0,L19)=LT19,$KY$1,IF(P19+IF(L19="",0,L19)=KR19,$JW$1,IF(P19+IF(L19="",0,L19)=JP19,$IU$1,IF(P19+IF(L19="",0,L19)=IN19,$HS$1,IF(P19+IF(L19="",0,L19)=HL19,$GQ$1,IF(P19+IF(L19="",0,L19)=GJ19,$FO$1,IF(P19+IF(L19="",0,L19)=FH19,$EM$1,IF(P19+IF(L19="",0,L19)=EF19,$DK$1,IF(P19+IF(L19="",0,L19)=DD19,$CI$1))))))))))))))),IF(P19=CH19,IF(P19+IF(N19="",0,N19)=SK19,$RK$1,IF(P19+IF(N19="",0,N19)=RI19,$QI$1,IF(P19+IF(N19="",0,N19)=QG19,$PG$1,IF(P19+IF(N19="",0,N19)=PE19,$OE$1,IF(P19+IF(N19="",0,N19)=OC19,$NC$1,IF(P19+IF(N19="",0,N19)=NA19,$MA$1,IF(P19+IF(N19="",0,N19)=LY19,$KY$1,IF(P19+IF(N19="",0,N19)=KW19,$JW$1,IF(P19+IF(N19="",0,N19)=JU19,$IU$1,IF(P19+IF(N19="",0,N19)=IS19,$HS$1,IF(P19+IF(N19="",0,N19)=HQ19,$GQ$1,IF(P19+IF(N19="",0,N19)=GO19,$FO$1,IF(P19+IF(N19="",0,N19)=FM19,$EM$1,IF(P19+IF(N19="",0,N19)=EK19,$DK$1,IF(P19+IF(N19="",0,N19)=DI19,$CI$1))))))))))))))))))</f>
        <v/>
      </c>
      <c r="S19" s="19">
        <v>18.600000000000001</v>
      </c>
      <c r="T19" s="19">
        <v>6.8</v>
      </c>
      <c r="U19" s="19">
        <v>0.8</v>
      </c>
      <c r="V19" s="19">
        <v>0</v>
      </c>
      <c r="W19" s="19">
        <v>18</v>
      </c>
      <c r="X19" s="19">
        <v>6.8</v>
      </c>
      <c r="Y19" s="19">
        <v>0.2</v>
      </c>
      <c r="Z19" s="19">
        <v>0</v>
      </c>
      <c r="AA19" s="19">
        <v>19.100000000000001</v>
      </c>
      <c r="AB19" s="19">
        <v>6.8</v>
      </c>
      <c r="AC19" s="19">
        <v>0</v>
      </c>
      <c r="AD19" s="19">
        <v>0</v>
      </c>
      <c r="AE19" s="19">
        <v>18</v>
      </c>
      <c r="AF19" s="19">
        <v>6.8</v>
      </c>
      <c r="AG19" s="19">
        <v>0.6</v>
      </c>
      <c r="AH19" s="19">
        <v>0</v>
      </c>
      <c r="AI19" s="27"/>
      <c r="AJ19" s="40">
        <f>IF(SUM(T19,X19)&gt;0,SUM(T19,X19),"")</f>
        <v>13.6</v>
      </c>
      <c r="AK19" s="40">
        <f>IF(SUM(S19:T19,V19:X19,Z19)-U19-Y19&gt;0,SUM(S19:T19,V19:X19,Z19)-U19-Y19,"")</f>
        <v>49.2</v>
      </c>
      <c r="AL19" s="40">
        <f>IF(SUM(AB19,AF19)&gt;0,SUM(AB19,AF19),"")</f>
        <v>13.6</v>
      </c>
      <c r="AM19" s="40">
        <f>IF(SUM(AA19:AB19,AD19:AF19,AH19)-SUM(AC19,AG19)&gt;0,SUM(AA19:AB19,AD19:AF19,AH19)-SUM(AC19,AG19),"")</f>
        <v>50.1</v>
      </c>
      <c r="AN19" s="40">
        <f>IF(SUM(AK19,AM19)&gt;0,SUM(AK19,AM19),"")</f>
        <v>99.300000000000011</v>
      </c>
      <c r="AO19" s="18">
        <v>15.7</v>
      </c>
      <c r="AP19" s="18">
        <v>2.4</v>
      </c>
      <c r="AQ19" s="18">
        <v>0</v>
      </c>
      <c r="AR19" s="18">
        <v>0</v>
      </c>
      <c r="AS19" s="18">
        <v>15.4</v>
      </c>
      <c r="AT19" s="18">
        <v>2.8</v>
      </c>
      <c r="AU19" s="18">
        <v>0</v>
      </c>
      <c r="AV19" s="18">
        <v>0</v>
      </c>
      <c r="AW19" s="18"/>
      <c r="AX19" s="18"/>
      <c r="AY19" s="18"/>
      <c r="AZ19" s="18"/>
      <c r="BA19" s="18"/>
      <c r="BB19" s="18"/>
      <c r="BC19" s="18"/>
      <c r="BD19" s="18"/>
      <c r="BE19" s="28"/>
      <c r="BF19" s="11">
        <f>IF(SUM(AP19,AT19)&gt;0,SUM(AP19,AT19),"")</f>
        <v>5.1999999999999993</v>
      </c>
      <c r="BG19" s="11">
        <f>IF(SUM(AO19:AP19,AR19:AT19,AV19)-AQ19-AU19&gt;0,SUM(AO19:AP19,AR19:AT19,AV19)-AQ19-AU19,"")</f>
        <v>36.299999999999997</v>
      </c>
      <c r="BH19" s="11" t="str">
        <f>IF(SUM(AX19,BB19)&gt;0,SUM(AX19,BB19),"")</f>
        <v/>
      </c>
      <c r="BI19" s="11" t="str">
        <f>IF(SUM(AW19:AX19,AZ19:BB19,BD19)-SUM(AY19,BC19)&gt;0,SUM(AW19:AX19,AZ19:BB19,BD19)-SUM(AY19,BC19),"")</f>
        <v/>
      </c>
      <c r="BJ19" s="11">
        <f>IF(SUM(BG19,BI19)&gt;0,SUM(BG19,BI19),"")</f>
        <v>36.299999999999997</v>
      </c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27"/>
      <c r="CB19" s="40" t="str">
        <f>IF(SUM(BL19,BP19)&gt;0,SUM(BL19,BP19),"")</f>
        <v/>
      </c>
      <c r="CC19" s="40" t="str">
        <f>IF(SUM(BK19:BL19,BN19:BP19,BR19)-BM19-BQ19&gt;0,SUM(BK19:BL19,BN19:BP19,BR19)-BM19-BQ19,"")</f>
        <v/>
      </c>
      <c r="CD19" s="40" t="str">
        <f>IF(SUM(BT19,BX19)&gt;0,SUM(BT19,BX19),"")</f>
        <v/>
      </c>
      <c r="CE19" s="40" t="str">
        <f>IF(SUM(BS19:BT19,BV19:BX19,BZ19)-SUM(BU19,BY19)&gt;0,SUM(BS19:BT19,BV19:BX19,BZ19)-SUM(BU19,BY19),"")</f>
        <v/>
      </c>
      <c r="CF19" s="40" t="str">
        <f>IF(SUM(CC19,CE19)&gt;0,SUM(CC19,CE19),"")</f>
        <v/>
      </c>
      <c r="CG19" s="51" t="str">
        <f>IF(MAX(DD19,EF19,FH19,GJ19,HL19,IN19,JP19,KR19,LT19,MV19,NX19,OZ19,QB19,RD19,SF19)-IF(L19="",0,L19)&gt;0.001,MAX(DD19,EF19,FH19,GJ19,HL19,IN19,JP19,KR19,LT19,MV19,NX19,OZ19,QB19,RD19,SF19)-IF(L19="",0,L19),"")</f>
        <v/>
      </c>
      <c r="CH19" s="51" t="str">
        <f>IF(MAX(DI19,EK19,FM19,GO19,HQ19,IS19,JU19,KW19,LY19,NA19,OC19,PE19,QG19,RI19,SK19)-IF(N19="",0,N19)&gt;0.001,MAX(DI19,EK19,FM19,GO19,HQ19,IS19,JU19,KW19,LY19,NA19,OC19,PE19,QG19,RI19,SK19)-IF(N19="",0,N19),"")</f>
        <v/>
      </c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40" t="str">
        <f>IF(SUM(CJ19,CN19)&gt;0,SUM(CJ19,CN19),"")</f>
        <v/>
      </c>
      <c r="DD19" s="40" t="str">
        <f>IF(SUM(CI19:CJ19,CL19:CN19,CP19)-CK19-CO19&gt;0,SUM(CI19:CJ19,CL19:CN19,CP19)-CK19-CO19,"")</f>
        <v/>
      </c>
      <c r="DE19" s="40" t="str">
        <f>IF(SUM(CQ19:CR19,CT19)-CS19&gt;0,SUM(CQ19:CR19,CT19)-CS19,"")</f>
        <v/>
      </c>
      <c r="DF19" s="40" t="str">
        <f>IF(SUM(CJ19,CN19,CR19)&gt;0,SUM(CJ19,CN19,CR19),"")</f>
        <v/>
      </c>
      <c r="DG19" s="40" t="str">
        <f>IF(SUM(DD19,DE19)&gt;0,SUM(DD19,DE19),"")</f>
        <v/>
      </c>
      <c r="DH19" s="40" t="str">
        <f>IF(SUM(CV19,CZ19)&gt;0,SUM(CV19,CZ19),"")</f>
        <v/>
      </c>
      <c r="DI19" s="40" t="str">
        <f>IF(SUM(CU19:CV19,CX19:CZ19,DB19)-SUM(CW19,DA19)&gt;0,SUM(CU19:CV19,CX19:CZ19,DB19)-SUM(CW19,DA19),"")</f>
        <v/>
      </c>
      <c r="DJ19" s="40" t="str">
        <f>IF(SUM(DD19,DE19,DI19)&gt;0,SUM(DD19,DE19,DI19),"")</f>
        <v/>
      </c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1" t="str">
        <f>IF(SUM(DL19,DP19)&gt;0,SUM(DL19,DP19),"")</f>
        <v/>
      </c>
      <c r="EF19" s="11" t="str">
        <f>IF(SUM(DK19:DL19,DN19:DP19,DR19)-DM19-DQ19&gt;0,SUM(DK19:DL19,DN19:DP19,DR19)-DM19-DQ19,"")</f>
        <v/>
      </c>
      <c r="EG19" s="11" t="str">
        <f>IF(SUM(DS19:DT19,DV19)-DU19&gt;0,SUM(DS19:DT19,DV19)-DU19,"")</f>
        <v/>
      </c>
      <c r="EH19" s="11" t="str">
        <f>IF(SUM(DL19,DP19,DT19)&gt;0,SUM(DL19,DP19,DT19),"")</f>
        <v/>
      </c>
      <c r="EI19" s="11" t="str">
        <f>IF(SUM(EF19,EG19)&gt;0,SUM(EF19,EG19),"")</f>
        <v/>
      </c>
      <c r="EJ19" s="11" t="str">
        <f>IF(SUM(DX19,EB19)&gt;0,SUM(DX19,EB19),"")</f>
        <v/>
      </c>
      <c r="EK19" s="11" t="str">
        <f>IF(SUM(DW19:DX19,DZ19:EB19,ED19)-SUM(DY19,EC19)&gt;0,SUM(DW19:DX19,DZ19:EB19,ED19)-SUM(DY19,EC19),"")</f>
        <v/>
      </c>
      <c r="EL19" s="11" t="str">
        <f>IF(SUM(EF19,EG19,EK19)&gt;0,SUM(EF19,EG19,EK19),"")</f>
        <v/>
      </c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40" t="str">
        <f>IF(SUM(EN19,ER19)&gt;0,SUM(EN19,ER19),"")</f>
        <v/>
      </c>
      <c r="FH19" s="40" t="str">
        <f>IF(SUM(EM19:EN19,EP19:ER19,ET19)-EO19-ES19&gt;0,SUM(EM19:EN19,EP19:ER19,ET19)-EO19-ES19,"")</f>
        <v/>
      </c>
      <c r="FI19" s="40" t="str">
        <f>IF(SUM(EU19:EV19,EX19)-EW19&gt;0,SUM(EU19:EV19,EX19)-EW19,"")</f>
        <v/>
      </c>
      <c r="FJ19" s="40" t="str">
        <f>IF(SUM(EN19,ER19,EV19)&gt;0,SUM(EN19,ER19,EV19),"")</f>
        <v/>
      </c>
      <c r="FK19" s="40" t="str">
        <f>IF(SUM(FH19,FI19)&gt;0,SUM(FH19,FI19),"")</f>
        <v/>
      </c>
      <c r="FL19" s="40" t="str">
        <f>IF(SUM(EZ19,FD19)&gt;0,SUM(EZ19,FD19),"")</f>
        <v/>
      </c>
      <c r="FM19" s="40" t="str">
        <f>IF(SUM(EY19:EZ19,FB19:FD19,FF19)-SUM(FA19,FE19)&gt;0,SUM(EY19:EZ19,FB19:FD19,FF19)-SUM(FA19,FE19),"")</f>
        <v/>
      </c>
      <c r="FN19" s="40" t="str">
        <f>IF(SUM(FH19,FI19,FM19)&gt;0,SUM(FH19,FI19,FM19),"")</f>
        <v/>
      </c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1" t="str">
        <f>IF(SUM(FP19,FT19)&gt;0,SUM(FP19,FT19),"")</f>
        <v/>
      </c>
      <c r="GJ19" s="11" t="str">
        <f>IF(SUM(FO19:FP19,FR19:FT19,FV19)-FQ19-FU19&gt;0,SUM(FO19:FP19,FR19:FT19,FV19)-FQ19-FU19,"")</f>
        <v/>
      </c>
      <c r="GK19" s="11" t="str">
        <f>IF(SUM(FW19:FX19,FZ19)-FY19&gt;0,SUM(FW19:FX19,FZ19)-FY19,"")</f>
        <v/>
      </c>
      <c r="GL19" s="11" t="str">
        <f>IF(SUM(FP19,FT19,FX19)&gt;0,SUM(FP19,FT19,FX19),"")</f>
        <v/>
      </c>
      <c r="GM19" s="11" t="str">
        <f>IF(SUM(GJ19,GK19)&gt;0,SUM(GJ19,GK19),"")</f>
        <v/>
      </c>
      <c r="GN19" s="11" t="str">
        <f>IF(SUM(GB19,GF19)&gt;0,SUM(GB19,GF19),"")</f>
        <v/>
      </c>
      <c r="GO19" s="11" t="str">
        <f>IF(SUM(GA19:GB19,GD19:GF19,GH19)-SUM(GC19,GG19)&gt;0,SUM(GA19:GB19,GD19:GF19,GH19)-SUM(GC19,GG19),"")</f>
        <v/>
      </c>
      <c r="GP19" s="11" t="str">
        <f>IF(SUM(GJ19,GK19,GO19)&gt;0,SUM(GJ19,GK19,GO19),"")</f>
        <v/>
      </c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40" t="str">
        <f>IF(SUM(GR19,GV19)&gt;0,SUM(GR19,GV19),"")</f>
        <v/>
      </c>
      <c r="HL19" s="40" t="str">
        <f>IF(SUM(GQ19:GR19,GT19:GV19,GX19)-GS19-GW19&gt;0,SUM(GQ19:GR19,GT19:GV19,GX19)-GS19-GW19,"")</f>
        <v/>
      </c>
      <c r="HM19" s="40" t="str">
        <f>IF(SUM(GY19:GZ19,HB19)-HA19&gt;0,SUM(GY19:GZ19,HB19)-HA19,"")</f>
        <v/>
      </c>
      <c r="HN19" s="40" t="str">
        <f>IF(SUM(GR19,GV19,GZ19)&gt;0,SUM(GR19,GV19,GZ19),"")</f>
        <v/>
      </c>
      <c r="HO19" s="40" t="str">
        <f>IF(SUM(HL19,HM19)&gt;0,SUM(HL19,HM19),"")</f>
        <v/>
      </c>
      <c r="HP19" s="40" t="str">
        <f>IF(SUM(HD19,HH19)&gt;0,SUM(HD19,HH19),"")</f>
        <v/>
      </c>
      <c r="HQ19" s="40" t="str">
        <f>IF(SUM(HC19:HD19,HF19:HH19,HJ19)-SUM(HE19,HI19)&gt;0,SUM(HC19:HD19,HF19:HH19,HJ19)-SUM(HE19,HI19),"")</f>
        <v/>
      </c>
      <c r="HR19" s="40" t="str">
        <f>IF(SUM(HL19,HM19,HQ19)&gt;0,SUM(HL19,HM19,HQ19),"")</f>
        <v/>
      </c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1" t="str">
        <f>IF(SUM(HT19,HX19)&gt;0,SUM(HT19,HX19),"")</f>
        <v/>
      </c>
      <c r="IN19" s="11" t="str">
        <f>IF(SUM(HS19:HT19,HV19:HX19,HZ19)-HU19-HY19&gt;0,SUM(HS19:HT19,HV19:HX19,HZ19)-HU19-HY19,"")</f>
        <v/>
      </c>
      <c r="IO19" s="11" t="str">
        <f>IF(SUM(IA19:IB19,ID19)-IC19&gt;0,SUM(IA19:IB19,ID19)-IC19,"")</f>
        <v/>
      </c>
      <c r="IP19" s="11" t="str">
        <f>IF(SUM(HT19,HX19,IB19)&gt;0,SUM(HT19,HX19,IB19),"")</f>
        <v/>
      </c>
      <c r="IQ19" s="11" t="str">
        <f>IF(SUM(IN19,IO19)&gt;0,SUM(IN19,IO19),"")</f>
        <v/>
      </c>
      <c r="IR19" s="11" t="str">
        <f>IF(SUM(IF19,IJ19)&gt;0,SUM(IF19,IJ19),"")</f>
        <v/>
      </c>
      <c r="IS19" s="11" t="str">
        <f>IF(SUM(IE19:IF19,IH19:IJ19,IL19)-SUM(IG19,IK19)&gt;0,SUM(IE19:IF19,IH19:IJ19,IL19)-SUM(IG19,IK19),"")</f>
        <v/>
      </c>
      <c r="IT19" s="11" t="str">
        <f>IF(SUM(IN19,IO19,IS19)&gt;0,SUM(IN19,IO19,IS19),"")</f>
        <v/>
      </c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40" t="str">
        <f>IF(SUM(IV19,IZ19)&gt;0,SUM(IV19,IZ19),"")</f>
        <v/>
      </c>
      <c r="JP19" s="40" t="str">
        <f>IF(SUM(IU19:IV19,IX19:IZ19,JB19)-IW19-JA19&gt;0,SUM(IU19:IV19,IX19:IZ19,JB19)-IW19-JA19,"")</f>
        <v/>
      </c>
      <c r="JQ19" s="40" t="str">
        <f>IF(SUM(JC19:JD19,JF19)-JE19&gt;0,SUM(JC19:JD19,JF19)-JE19,"")</f>
        <v/>
      </c>
      <c r="JR19" s="40" t="str">
        <f>IF(SUM(IV19,IZ19,JD19)&gt;0,SUM(IV19,IZ19,JD19),"")</f>
        <v/>
      </c>
      <c r="JS19" s="40" t="str">
        <f>IF(SUM(JP19,JQ19)&gt;0,SUM(JP19,JQ19),"")</f>
        <v/>
      </c>
      <c r="JT19" s="40" t="str">
        <f>IF(SUM(JH19,JL19)&gt;0,SUM(JH19,JL19),"")</f>
        <v/>
      </c>
      <c r="JU19" s="40" t="str">
        <f>IF(SUM(JG19:JH19,JJ19:JL19,JN19)-SUM(JI19,JM19)&gt;0,SUM(JG19:JH19,JJ19:JL19,JN19)-SUM(JI19,JM19),"")</f>
        <v/>
      </c>
      <c r="JV19" s="40" t="str">
        <f>IF(SUM(JP19,JQ19,JU19)&gt;0,SUM(JP19,JQ19,JU19),"")</f>
        <v/>
      </c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1" t="str">
        <f>IF(SUM(JX19,KB19)&gt;0,SUM(JX19,KB19),"")</f>
        <v/>
      </c>
      <c r="KR19" s="11" t="str">
        <f>IF(SUM(JW19:JX19,JZ19:KB19,KD19)-JY19-KC19&gt;0,SUM(JW19:JX19,JZ19:KB19,KD19)-JY19-KC19,"")</f>
        <v/>
      </c>
      <c r="KS19" s="11" t="str">
        <f>IF(SUM(KE19:KF19,KH19)-KG19&gt;0,SUM(KE19:KF19,KH19)-KG19,"")</f>
        <v/>
      </c>
      <c r="KT19" s="11" t="str">
        <f>IF(SUM(JX19,KB19,KF19)&gt;0,SUM(JX19,KB19,KF19),"")</f>
        <v/>
      </c>
      <c r="KU19" s="11" t="str">
        <f>IF(SUM(KR19,KS19)&gt;0,SUM(KR19,KS19),"")</f>
        <v/>
      </c>
      <c r="KV19" s="11" t="str">
        <f>IF(SUM(KJ19,KN19)&gt;0,SUM(KJ19,KN19),"")</f>
        <v/>
      </c>
      <c r="KW19" s="11" t="str">
        <f>IF(SUM(KI19:KJ19,KL19:KN19,KP19)-SUM(KK19,KO19)&gt;0,SUM(KI19:KJ19,KL19:KN19,KP19)-SUM(KK19,KO19),"")</f>
        <v/>
      </c>
      <c r="KX19" s="11" t="str">
        <f>IF(SUM(KR19,KS19,KW19)&gt;0,SUM(KR19,KS19,KW19),"")</f>
        <v/>
      </c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40" t="str">
        <f>IF(SUM(KZ19,LD19)&gt;0,SUM(KZ19,LD19),"")</f>
        <v/>
      </c>
      <c r="LT19" s="40" t="str">
        <f>IF(SUM(KY19:KZ19,LB19:LD19,LF19)-LA19-LE19&gt;0,SUM(KY19:KZ19,LB19:LD19,LF19)-LA19-LE19,"")</f>
        <v/>
      </c>
      <c r="LU19" s="40" t="str">
        <f>IF(SUM(LG19:LH19,LJ19)-LI19&gt;0,SUM(LG19:LH19,LJ19)-LI19,"")</f>
        <v/>
      </c>
      <c r="LV19" s="40" t="str">
        <f>IF(SUM(KZ19,LD19,LH19)&gt;0,SUM(KZ19,LD19,LH19),"")</f>
        <v/>
      </c>
      <c r="LW19" s="40" t="str">
        <f>IF(SUM(LT19,LU19)&gt;0,SUM(LT19,LU19),"")</f>
        <v/>
      </c>
      <c r="LX19" s="40" t="str">
        <f>IF(SUM(LL19,LP19)&gt;0,SUM(LL19,LP19),"")</f>
        <v/>
      </c>
      <c r="LY19" s="40" t="str">
        <f>IF(SUM(LK19:LL19,LN19:LP19,LR19)-SUM(LM19,LQ19)&gt;0,SUM(LK19:LL19,LN19:LP19,LR19)-SUM(LM19,LQ19),"")</f>
        <v/>
      </c>
      <c r="LZ19" s="40" t="str">
        <f>IF(SUM(LT19,LU19,LY19)&gt;0,SUM(LT19,LU19,LY19),"")</f>
        <v/>
      </c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1" t="str">
        <f>IF(SUM(MB19,MF19)&gt;0,SUM(MB19,MF19),"")</f>
        <v/>
      </c>
      <c r="MV19" s="11" t="str">
        <f>IF(SUM(MA19:MB19,MD19:MF19,MH19)-MC19-MG19&gt;0,SUM(MA19:MB19,MD19:MF19,MH19)-MC19-MG19,"")</f>
        <v/>
      </c>
      <c r="MW19" s="11" t="str">
        <f>IF(SUM(MI19:MJ19,ML19)-MK19&gt;0,SUM(MI19:MJ19,ML19)-MK19,"")</f>
        <v/>
      </c>
      <c r="MX19" s="11" t="str">
        <f>IF(SUM(MB19,MF19,MJ19)&gt;0,SUM(MB19,MF19,MJ19),"")</f>
        <v/>
      </c>
      <c r="MY19" s="11" t="str">
        <f>IF(SUM(MV19,MW19)&gt;0,SUM(MV19,MW19),"")</f>
        <v/>
      </c>
      <c r="MZ19" s="11" t="str">
        <f>IF(SUM(MN19,MR19)&gt;0,SUM(MN19,MR19),"")</f>
        <v/>
      </c>
      <c r="NA19" s="11" t="str">
        <f>IF(SUM(MM19:MN19,MP19:MR19,MT19)-SUM(MO19,MS19)&gt;0,SUM(MM19:MN19,MP19:MR19,MT19)-SUM(MO19,MS19),"")</f>
        <v/>
      </c>
      <c r="NB19" s="11" t="str">
        <f>IF(SUM(MV19,MW19,NA19)&gt;0,SUM(MV19,MW19,NA19),"")</f>
        <v/>
      </c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40" t="str">
        <f>IF(SUM(ND19,NH19)&gt;0,SUM(ND19,NH19),"")</f>
        <v/>
      </c>
      <c r="NX19" s="40" t="str">
        <f>IF(SUM(NC19:ND19,NF19:NH19,NJ19)-NE19-NI19&gt;0,SUM(NC19:ND19,NF19:NH19,NJ19)-NE19-NI19,"")</f>
        <v/>
      </c>
      <c r="NY19" s="40" t="str">
        <f>IF(SUM(NK19:NL19,NN19)-NM19&gt;0,SUM(NK19:NL19,NN19)-NM19,"")</f>
        <v/>
      </c>
      <c r="NZ19" s="40" t="str">
        <f>IF(SUM(ND19,NH19,NL19)&gt;0,SUM(ND19,NH19,NL19),"")</f>
        <v/>
      </c>
      <c r="OA19" s="40" t="str">
        <f>IF(SUM(NX19,NY19)&gt;0,SUM(NX19,NY19),"")</f>
        <v/>
      </c>
      <c r="OB19" s="40" t="str">
        <f>IF(SUM(NP19,NT19)&gt;0,SUM(NP19,NT19),"")</f>
        <v/>
      </c>
      <c r="OC19" s="40" t="str">
        <f>IF(SUM(NO19:NP19,NR19:NT19,NV19)-SUM(NQ19,NU19)&gt;0,SUM(NO19:NP19,NR19:NT19,NV19)-SUM(NQ19,NU19),"")</f>
        <v/>
      </c>
      <c r="OD19" s="40" t="str">
        <f>IF(SUM(NX19,NY19,OC19)&gt;0,SUM(NX19,NY19,OC19),"")</f>
        <v/>
      </c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1" t="str">
        <f>IF(SUM(OF19,OJ19)&gt;0,SUM(OF19,OJ19),"")</f>
        <v/>
      </c>
      <c r="OZ19" s="11" t="str">
        <f>IF(SUM(OE19:OF19,OH19:OJ19,OL19)-OG19-OK19&gt;0,SUM(OE19:OF19,OH19:OJ19,OL19)-OG19-OK19,"")</f>
        <v/>
      </c>
      <c r="PA19" s="11" t="str">
        <f>IF(SUM(OM19:ON19,OP19)-OO19&gt;0,SUM(OM19:ON19,OP19)-OO19,"")</f>
        <v/>
      </c>
      <c r="PB19" s="11" t="str">
        <f>IF(SUM(OF19,OJ19,ON19)&gt;0,SUM(OF19,OJ19,ON19),"")</f>
        <v/>
      </c>
      <c r="PC19" s="11" t="str">
        <f>IF(SUM(OZ19,PA19)&gt;0,SUM(OZ19,PA19),"")</f>
        <v/>
      </c>
      <c r="PD19" s="11" t="str">
        <f>IF(SUM(OR19,OV19)&gt;0,SUM(OR19,OV19),"")</f>
        <v/>
      </c>
      <c r="PE19" s="11" t="str">
        <f>IF(SUM(OQ19:OR19,OT19:OV19,OX19)-SUM(OS19,OW19)&gt;0,SUM(OQ19:OR19,OT19:OV19,OX19)-SUM(OS19,OW19),"")</f>
        <v/>
      </c>
      <c r="PF19" s="11" t="str">
        <f>IF(SUM(OZ19,PA19,PE19)&gt;0,SUM(OZ19,PA19,PE19),"")</f>
        <v/>
      </c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40" t="str">
        <f>IF(SUM(PH19,PL19)&gt;0,SUM(PH19,PL19),"")</f>
        <v/>
      </c>
      <c r="QB19" s="40" t="str">
        <f>IF(SUM(PG19:PH19,PJ19:PL19,PN19)-PI19-PM19&gt;0,SUM(PG19:PH19,PJ19:PL19,PN19)-PI19-PM19,"")</f>
        <v/>
      </c>
      <c r="QC19" s="40" t="str">
        <f>IF(SUM(PO19:PP19,PR19)-PQ19&gt;0,SUM(PO19:PP19,PR19)-PQ19,"")</f>
        <v/>
      </c>
      <c r="QD19" s="40" t="str">
        <f>IF(SUM(PH19,PL19,PP19)&gt;0,SUM(PH19,PL19,PP19),"")</f>
        <v/>
      </c>
      <c r="QE19" s="40" t="str">
        <f>IF(SUM(QB19,QC19)&gt;0,SUM(QB19,QC19),"")</f>
        <v/>
      </c>
      <c r="QF19" s="40" t="str">
        <f>IF(SUM(PT19,PX19)&gt;0,SUM(PT19,PX19),"")</f>
        <v/>
      </c>
      <c r="QG19" s="40" t="str">
        <f>IF(SUM(PS19:PT19,PV19:PX19,PZ19)-SUM(PU19,PY19)&gt;0,SUM(PS19:PT19,PV19:PX19,PZ19)-SUM(PU19,PY19),"")</f>
        <v/>
      </c>
      <c r="QH19" s="40" t="str">
        <f>IF(SUM(QB19,QC19,QG19)&gt;0,SUM(QB19,QC19,QG19),"")</f>
        <v/>
      </c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1" t="str">
        <f>IF(SUM(QJ19,QN19)&gt;0,SUM(QJ19,QN19),"")</f>
        <v/>
      </c>
      <c r="RD19" s="11" t="str">
        <f>IF(SUM(QI19:QJ19,QL19:QN19,QP19)-QK19-QO19&gt;0,SUM(QI19:QJ19,QL19:QN19,QP19)-QK19-QO19,"")</f>
        <v/>
      </c>
      <c r="RE19" s="11" t="str">
        <f>IF(SUM(QQ19:QR19,QT19)-QS19&gt;0,SUM(QQ19:QR19,QT19)-QS19,"")</f>
        <v/>
      </c>
      <c r="RF19" s="11" t="str">
        <f>IF(SUM(QJ19,QN19,QR19)&gt;0,SUM(QJ19,QN19,QR19),"")</f>
        <v/>
      </c>
      <c r="RG19" s="11" t="str">
        <f>IF(SUM(RD19,RE19)&gt;0,SUM(RD19,RE19),"")</f>
        <v/>
      </c>
      <c r="RH19" s="11" t="str">
        <f>IF(SUM(QV19,QZ19)&gt;0,SUM(QV19,QZ19),"")</f>
        <v/>
      </c>
      <c r="RI19" s="11" t="str">
        <f>IF(SUM(QU19:QV19,QX19:QZ19,RB19)-SUM(QW19,RA19)&gt;0,SUM(QU19:QV19,QX19:QZ19,RB19)-SUM(QW19,RA19),"")</f>
        <v/>
      </c>
      <c r="RJ19" s="11" t="str">
        <f>IF(SUM(RD19,RE19,RI19)&gt;0,SUM(RD19,RE19,RI19),"")</f>
        <v/>
      </c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40" t="str">
        <f>IF(SUM(RL19,RP19)&gt;0,SUM(RL19,RP19),"")</f>
        <v/>
      </c>
      <c r="SF19" s="40" t="str">
        <f>IF(SUM(RK19:RL19,RN19:RP19,RR19)-RM19-RQ19&gt;0,SUM(RK19:RL19,RN19:RP19,RR19)-RM19-RQ19,"")</f>
        <v/>
      </c>
      <c r="SG19" s="40" t="str">
        <f>IF(SUM(RS19:RT19,RV19)-RU19&gt;0,SUM(RS19:RT19,RV19)-RU19,"")</f>
        <v/>
      </c>
      <c r="SH19" s="40" t="str">
        <f>IF(SUM(RL19,RP19,RT19)&gt;0,SUM(RL19,RP19,RT19),"")</f>
        <v/>
      </c>
      <c r="SI19" s="40" t="str">
        <f>IF(SUM(SF19,SG19)&gt;0,SUM(SF19,SG19),"")</f>
        <v/>
      </c>
      <c r="SJ19" s="40" t="str">
        <f>IF(SUM(RX19,SB19)&gt;0,SUM(RX19,SB19),"")</f>
        <v/>
      </c>
      <c r="SK19" s="40" t="str">
        <f>IF(SUM(RW19:RX19,RZ19:SB19,SD19)-SUM(RY19,SC19)&gt;0,SUM(RW19:RX19,RZ19:SB19,SD19)-SUM(RY19,SC19),"")</f>
        <v/>
      </c>
      <c r="SL19" s="40" t="str">
        <f>IF(SUM(SF19,SG19,SK19)&gt;0,SUM(SF19,SG19,SK19),"")</f>
        <v/>
      </c>
      <c r="SM19" s="26">
        <f>IF($CA19="P",BK19,(BK19+AO19)/2)</f>
        <v>7.85</v>
      </c>
      <c r="SN19" s="26">
        <f>IF($CA19="P",BL19,(BL19+AP19)/2)</f>
        <v>1.2</v>
      </c>
      <c r="SO19" s="26">
        <f>IF($CA19="P",BM19,(BM19+AQ19)/2)</f>
        <v>0</v>
      </c>
      <c r="SP19" s="26">
        <f>IF($CA19="P",BN19,(BN19+AR19)/2)</f>
        <v>0</v>
      </c>
      <c r="SQ19" s="26">
        <f>IF($CA19="P",BO19,(BO19+AS19)/2)</f>
        <v>7.7</v>
      </c>
      <c r="SR19" s="26">
        <f>IF($CA19="P",BP19,(BP19+AT19)/2)</f>
        <v>1.4</v>
      </c>
      <c r="SS19" s="26">
        <f>IF($CA19="P",BQ19,(BQ19+AU19)/2)</f>
        <v>0</v>
      </c>
      <c r="ST19" s="26">
        <f>IF($CA19="P",BR19,(BR19+AV19)/2)</f>
        <v>0</v>
      </c>
      <c r="SU19" s="26">
        <f>IF($CA19="P",BS19,(BS19+AW19)/2)</f>
        <v>0</v>
      </c>
      <c r="SV19" s="26">
        <f>IF($CA19="P",BT19,(BT19+AX19)/2)</f>
        <v>0</v>
      </c>
      <c r="SW19" s="26">
        <f>IF($CA19="P",BU19,(BU19+AY19)/2)</f>
        <v>0</v>
      </c>
      <c r="SX19" s="26">
        <f>IF($CA19="P",BV19,(BV19+AZ19)/2)</f>
        <v>0</v>
      </c>
      <c r="SY19" s="26">
        <f>IF($CA19="P",BW19,(BW19+BA19)/2)</f>
        <v>0</v>
      </c>
      <c r="SZ19" s="26">
        <f>IF($CA19="P",BX19,(BX19+BB19)/2)</f>
        <v>0</v>
      </c>
      <c r="TA19" s="26">
        <f>IF($CA19="P",BY19,(BY19+BC19)/2)</f>
        <v>0</v>
      </c>
      <c r="TB19" s="26">
        <f>IF($CA19="P",BZ19,(BZ19+BD19)/2)</f>
        <v>0</v>
      </c>
      <c r="TC19" s="28" t="s">
        <v>53</v>
      </c>
      <c r="TD19" s="11">
        <f>IF(SUM(SN19,SR19)&gt;0,SUM(SN19,SR19),"")</f>
        <v>2.5999999999999996</v>
      </c>
      <c r="TE19" s="11">
        <f>IF(SUM(SM19:SN19,SP19:SR19,ST19)-SO19-SS19&gt;0,SUM(SM19:SN19,SP19:SR19,ST19)-SO19-SS19,"")</f>
        <v>18.149999999999999</v>
      </c>
      <c r="TF19" s="11" t="str">
        <f>IF(SUM(SV19,SZ19)&gt;0,SUM(SV19,SZ19),"")</f>
        <v/>
      </c>
      <c r="TG19" s="11" t="str">
        <f>IF(SUM(SU19:SV19,SX19:SZ19,TB19)-SUM(SW19,TA19)&gt;0,SUM(SU19:SV19,SX19:SZ19,TB19)-SUM(SW19,TA19),"")</f>
        <v/>
      </c>
      <c r="TH19" s="11">
        <f>IF(SUM(TE19,TG19)&gt;0,SUM(TE19,TG19),"")</f>
        <v>18.149999999999999</v>
      </c>
    </row>
    <row r="20" spans="1:528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114</v>
      </c>
      <c r="C20" s="4" t="s">
        <v>5</v>
      </c>
      <c r="D20" s="4">
        <v>2004</v>
      </c>
      <c r="E20" s="9">
        <f>SUM(J20:P20)+SUM(J20:M20)*0.0000001+SUM(J20)*0.0000000000001</f>
        <v>123.95000963500483</v>
      </c>
      <c r="F20" s="3" t="str">
        <f>IF(OR(AND(AJ20&gt;=AN$34,AK20&gt;=AN$38,AJ20&lt;&gt;"",AI20=""),AND(AL20&gt;=AN$34,AM20&gt;=AN$38,AL20&lt;&gt;"",AI20=""),AND(BF20&gt;=BJ$34,BG20&gt;=BJ$38,BF20&lt;&gt;"",BE20=""),AND(BH20&gt;=BJ$34,BI20&gt;=BJ$38,BH20&lt;&gt;"",BE20=""),AND(CB20&gt;=CF$34,CC20&gt;=CF$38,CB20&lt;&gt;"",CA20=""),AND(CD20&gt;=CF$34,CE20&gt;=CF$38,CD20&lt;&gt;""),AND(DC20&gt;=DJ$34,DD20&gt;=DJ$38,DC20&lt;&gt;""),AND(DH20&gt;=DJ$34,DI20&gt;=DJ$38,DH20&lt;&gt;""),AND(EE20&gt;=EL$34,EF20&gt;=EL$38,EE20&lt;&gt;""),AND(EJ20&gt;=EL$34,EK20&gt;=EL$38,EJ20&lt;&gt;""),AND(FG20&gt;=FN$34,FH20&gt;=FN$38,FG20&lt;&gt;""),AND(FL20&gt;=FN$34,FM20&gt;=FN$38,FL20&lt;&gt;""),AND(GI20&gt;=GP$34,GJ20&gt;=GP$38,GI20&lt;&gt;""),AND(GN20&gt;=GP$34,GO20&gt;=GP$38,GN20&lt;&gt;""),AND(HK20&gt;=HR$34,HL20&gt;=HR$38,HK20&lt;&gt;""),AND(HP20&gt;=HR$34,HQ20&gt;=HR$38,HP20&lt;&gt;""),AND(IM20&gt;=IT$34,IN20&gt;=IT$38,IM20&lt;&gt;""),AND(IR20&gt;=IT$34,IS20&gt;=IT$38,IR20&lt;&gt;""),AND(JO20&gt;=JV$34,JP20&gt;=JV$38,JO20&lt;&gt;""),AND(JT20&gt;=JV$34,JU20&gt;=JV$38,JT20&lt;&gt;""),AND(KQ20&gt;=KX$34,KR20&gt;=KX$38,KQ20&lt;&gt;""),AND(KV20&gt;=KX$34,KW20&gt;=KX$38,KV20&lt;&gt;""),AND(LS20&gt;=LZ$34,LT20&gt;=LZ$38,LS20&lt;&gt;""),AND(LX20&gt;=LZ$34,LY20&gt;=LZ$38,LX20&lt;&gt;""),AND(MU20&gt;=NB$34,MV20&gt;=NB$38,MU20&lt;&gt;""),AND(MZ20&gt;=NB$34,NA20&gt;=NB$38,MZ20&lt;&gt;""),AND(NW20&gt;=OD$34,NX20&gt;=OD$38,NW20&lt;&gt;""),AND(OB20&gt;=OD$34,OC20&gt;=OD$38,OB20&lt;&gt;""),AND(OY20&gt;=PF$34,OZ20&gt;=PF$38,OY20&lt;&gt;""),AND(PD20&gt;=PF$34,PE20&gt;=PF$38,PD20&lt;&gt;""),AND(QA20&gt;=QH$34,QB20&gt;=QH$38,QA20&lt;&gt;""),AND(QF20&gt;=QH$34,QG20&gt;=QH$38,QF20&lt;&gt;""),AND(RC20&gt;=RJ$34,RD20&gt;=RJ$38,RC20&lt;&gt;""),AND(RH20&gt;=RJ$34,RI20&gt;=RJ$38,RH20&lt;&gt;""),AND(SE20&gt;=SL$34,SF20&gt;=SL$38,SE20&lt;&gt;""),AND(SJ20&gt;=SL$34,SK20&gt;=SL$38,SJ20&lt;&gt;"")),"P","")</f>
        <v/>
      </c>
      <c r="G20" s="3" t="str">
        <f>IF(OR(AND(AK20&gt;=AN$38,AK20&lt;&gt;"",AI20=""),AND(AM20&gt;=AN$38,AM20&lt;&gt;"",AI20=""),AND(BG20&gt;=BJ$38,BG20&lt;&gt;"",BE20=""),AND(BI20&gt;=BJ$38,BI20&lt;&gt;"",BE20=""),AND(CC20&gt;=CF$38,CC20&lt;&gt;"",CA20=""),AND(CE20&gt;=CF$38,CE20&lt;&gt;"",CA20=""),AND(DD20&gt;=DJ$38,DD20&lt;&gt;""),AND(DI20&gt;=DJ$38,DI20&lt;&gt;""),AND(EF20&gt;=EL$38,EF20&lt;&gt;""),AND(EK20&gt;=EL$38,EK20&lt;&gt;""),AND(FH20&gt;=FN$38,FH20&lt;&gt;""),AND(FM20&gt;=FN$38,FM20&lt;&gt;""),AND(GJ20&gt;=GP$38,GJ20&lt;&gt;""),AND(GO20&gt;=GP$38,GO20&lt;&gt;""),AND(HL20&gt;=HR$38,HL20&lt;&gt;""),AND(HQ20&gt;=HR$38,HQ20&lt;&gt;""),AND(IN20&gt;=IT$38,IN20&lt;&gt;""),AND(IS20&gt;=IT$38,IS20&lt;&gt;""),AND(JP20&gt;=JV$38,JP20&lt;&gt;""),AND(JU20&gt;=JV$38,JU20&lt;&gt;""),AND(KR20&gt;=KX$38,KR20&lt;&gt;""),AND(KW20&gt;=KX$38,KW20&lt;&gt;""),AND(LT20&gt;=LZ$38,LT20&lt;&gt;""),AND(LY20&gt;=LZ$38,LY20&lt;&gt;""),AND(MV20&gt;=NB$38,MV20&lt;&gt;""),AND(NA20&gt;=NB$38,NA20&lt;&gt;""),AND(NX20&gt;=OD$38,NX20&lt;&gt;""),AND(OC20&gt;=OD$38,OC20&lt;&gt;""),AND(OZ20&gt;=PF$38,OZ20&lt;&gt;""),AND(PE20&gt;=PF$38,PE20&lt;&gt;""),AND(QB20&gt;=QH$38,QB20&lt;&gt;""),AND(QG20&gt;=QH$38,QG20&lt;&gt;""),AND(RD20&gt;=RJ$38,RD20&lt;&gt;""),AND(RI20&gt;=RJ$38,RI20&lt;&gt;""),AND(SF20&gt;=SL$38,SF20&lt;&gt;""),AND(SK20&gt;=SL$38,SK20&lt;&gt;"")),"P","")</f>
        <v/>
      </c>
      <c r="H20" s="36" t="str">
        <f>IF(AND(G20="P",F20=""),"No DD",IF(OR(AND(AJ20&gt;=AN$37,AK20&gt;=AN$41,AJ20&lt;&gt;"",AI20=""),AND(AL20&gt;=AN$37,AM20&gt;=AN$41,AL20&lt;&gt;"",AI20=""),AND(BF20&gt;=BJ$37,BG20&gt;=BJ$41,BF20&lt;&gt;"",BE20=""),AND(BH20&gt;=BJ$37,BI20&gt;=BJ$41,BH20&lt;&gt;"",BE20=""),AND(CB20&gt;=CF$37,CC20&gt;=CF$41,CB20&lt;&gt;"",CA20=""),AND(CD20&gt;=CF$37,CE20&gt;=CF$41,CD20&lt;&gt;""),AND(DC20&gt;=DJ$37,DD20&gt;=DJ$41,DC20&lt;&gt;""),AND(DH20&gt;=DJ$37,DI20&gt;=DJ$41,DH20&lt;&gt;""),AND(EE20&gt;=EL$37,EF20&gt;=EL$41,EE20&lt;&gt;""),AND(EJ20&gt;=EL$37,EK20&gt;=EL$41,EJ20&lt;&gt;""),AND(FG20&gt;=FN$37,FH20&gt;=FN$41,FG20&lt;&gt;""),AND(FL20&gt;=FN$37,FM20&gt;=FN$41,FL20&lt;&gt;""),AND(GI20&gt;=GP$37,GJ20&gt;=GP$41,GI20&lt;&gt;""),AND(GN20&gt;=GP$37,GO20&gt;=GP$41,GN20&lt;&gt;""),AND(HK20&gt;=HR$37,HL20&gt;=HR$41,HK20&lt;&gt;""),AND(HP20&gt;=HR$37,HQ20&gt;=HR$41,HP20&lt;&gt;""),AND(IM20&gt;=IT$37,IN20&gt;=IT$41,IM20&lt;&gt;""),AND(IR20&gt;=IT$37,IS20&gt;=IT$41,IR20&lt;&gt;""),AND(JO20&gt;=JV$37,JP20&gt;=JV$41,JO20&lt;&gt;""),AND(JT20&gt;=JV$37,JU20&gt;=JV$41,JT20&lt;&gt;""),AND(KQ20&gt;=KX$37,KR20&gt;=KX$41,KQ20&lt;&gt;""),AND(KV20&gt;=KX$37,KW20&gt;=KX$41,KV20&lt;&gt;""),AND(LS20&gt;=LZ$37,LT20&gt;=LZ$41,LS20&lt;&gt;""),AND(LX20&gt;=LZ$37,LY20&gt;=LZ$41,LX20&lt;&gt;""),AND(MU20&gt;=NB$37,MV20&gt;=NB$41,MU20&lt;&gt;""),AND(MZ20&gt;=NB$37,NA20&gt;=NB$41,MZ20&lt;&gt;""),AND(NW20&gt;=OD$37,NX20&gt;=OD$41,NW20&lt;&gt;""),AND(OB20&gt;=OD$37,OC20&gt;=OD$41,OB20&lt;&gt;""),AND(OY20&gt;=PF$37,OZ20&gt;=PF$41,OY20&lt;&gt;""),AND(PD20&gt;=PF$37,PE20&gt;=PF$41,PD20&lt;&gt;""),AND(QA20&gt;=QH$37,QB20&gt;=QH$41,QA20&lt;&gt;""),AND(QF20&gt;=QH$37,QG20&gt;=QH$41,QF20&lt;&gt;""),AND(RC20&gt;=RJ$37,RD20&gt;=RJ$41,RC20&lt;&gt;""),AND(RH20&gt;=RJ$37,RI20&gt;=RJ$41,RH20&lt;&gt;""),AND(SE20&gt;=SL$37,SF20&gt;=SL$41,SE20&lt;&gt;""),AND(SJ20&gt;=SL$37,SK20&gt;=SL$41,SJ20&lt;&gt;"")),"Merit",IF(OR(AND(AJ20&gt;=AN$36,AK20&gt;=AN$40,AJ20&lt;&gt;"",AI20=""),AND(AL20&gt;=AN$36,AM20&gt;=AN$40,AL20&lt;&gt;"",AI20=""),AND(BF20&gt;=BJ$36,BG20&gt;=BJ$40,BF20&lt;&gt;"",BE20=""),AND(BH20&gt;=BJ$36,BI20&gt;=BJ$40,BH20&lt;&gt;"",BE20=""),AND(CB20&gt;=CF$36,CC20&gt;=CF$40,CB20&lt;&gt;"",CA20=""),AND(CD20&gt;=CF$36,CE20&gt;=CF$40,CD20&lt;&gt;""),AND(DC20&gt;=DJ$36,DD20&gt;=DJ$40,DC20&lt;&gt;""),AND(DH20&gt;=DJ$36,DI20&gt;=DJ$40,DH20&lt;&gt;""),AND(EE20&gt;=EL$36,EF20&gt;=EL$40,EE20&lt;&gt;""),AND(EJ20&gt;=EL$36,EK20&gt;=EL$40,EJ20&lt;&gt;""),AND(FG20&gt;=FN$36,FH20&gt;=FN$40,FG20&lt;&gt;""),AND(FL20&gt;=FN$36,FM20&gt;=FN$40,FL20&lt;&gt;""),AND(GI20&gt;=GP$36,GJ20&gt;=GP$40,GI20&lt;&gt;""),AND(GN20&gt;=GP$36,GO20&gt;=GP$40,GN20&lt;&gt;""),AND(HK20&gt;=HR$36,HL20&gt;=HR$40,HK20&lt;&gt;""),AND(HP20&gt;=HR$36,HQ20&gt;=HR$40,HP20&lt;&gt;""),AND(IM20&gt;=IT$36,IN20&gt;=IT$40,IM20&lt;&gt;""),AND(IR20&gt;=IT$36,IS20&gt;=IT$40,IR20&lt;&gt;""),AND(JO20&gt;=JV$36,JP20&gt;=JV$40,JO20&lt;&gt;""),AND(JT20&gt;=JV$36,JU20&gt;=JV$40,JT20&lt;&gt;""),AND(KQ20&gt;=KX$36,KR20&gt;=KX$40,KQ20&lt;&gt;""),AND(KV20&gt;=KX$36,KW20&gt;=KX$40,KV20&lt;&gt;""),AND(LS20&gt;=LZ$36,LT20&gt;=LZ$40,LS20&lt;&gt;""),AND(LX20&gt;=LZ$36,LY20&gt;=LZ$40,LX20&lt;&gt;""),AND(MU20&gt;=NB$36,MV20&gt;=NB$40,MU20&lt;&gt;""),AND(MZ20&gt;=NB$36,NA20&gt;=NB$40,MZ20&lt;&gt;""),AND(NW20&gt;=OD$36,NX20&gt;=OD$40,NW20&lt;&gt;""),AND(OB20&gt;=OD$36,OC20&gt;=OD$40,OB20&lt;&gt;""),AND(OY20&gt;=PF$36,OZ20&gt;=PF$40,OY20&lt;&gt;""),AND(PD20&gt;=PF$36,PE20&gt;=PF$40,PD20&lt;&gt;""),AND(QA20&gt;=QH$36,QB20&gt;=QH$40,QA20&lt;&gt;""),AND(QF20&gt;=QH$36,QG20&gt;=QH$40,QF20&lt;&gt;""),AND(RC20&gt;=RJ$36,RD20&gt;=RJ$40,RC20&lt;&gt;""),AND(RH20&gt;=RJ$36,RI20&gt;=RJ$40,RH20&lt;&gt;""),AND(SE20&gt;=SL$36,SF20&gt;=SL$40,SE20&lt;&gt;""),AND(SJ20&gt;=SL$36,SK20&gt;=SL$40,SJ20&lt;&gt;"")),"Excellence",IF(I20="P","Worlds Team",IF(F20="P","National Team","")))))</f>
        <v/>
      </c>
      <c r="I20" s="3" t="str">
        <f>IF(OR(AND(AJ20&gt;=AN$35,AK20&gt;=AN$39,AJ20&lt;&gt;"",AI20=""),AND(AL20&gt;=AN$35,AM20&gt;=AN$39,AL20&lt;&gt;"",AI20=""),AND(BF20&gt;=BJ$35,BG20&gt;=BJ$39,BF20&lt;&gt;"",BE20=""),AND(BH20&gt;=BJ$35,BI20&gt;=BJ$39,BH20&lt;&gt;"",BE20=""),AND(CB20&gt;=CF$35,CC20&gt;=CF$39,CB20&lt;&gt;"",CA20=""),AND(CD20&gt;=CF$35,CE20&gt;=CF$39,CD20&lt;&gt;""),AND(DC20&gt;=DJ$35,DD20&gt;=DJ$39,DC20&lt;&gt;""),AND(DH20&gt;=DJ$35,DI20&gt;=DJ$39,DH20&lt;&gt;""),AND(EE20&gt;=EL$35,EF20&gt;=EL$39,EE20&lt;&gt;""),AND(EJ20&gt;=EL$35,EK20&gt;=EL$39,EJ20&lt;&gt;""),AND(FG20&gt;=FN$35,FH20&gt;=FN$39,FG20&lt;&gt;""),AND(FL20&gt;=FN$35,FM20&gt;=FN$39,FL20&lt;&gt;""),AND(GI20&gt;=GP$35,GJ20&gt;=GP$39,GI20&lt;&gt;""),AND(GN20&gt;=GP$35,GO20&gt;=GP$39,GN20&lt;&gt;""),AND(HK20&gt;=HR$35,HL20&gt;=HR$39,HK20&lt;&gt;""),AND(HP20&gt;=HR$35,HQ20&gt;=HR$39,HP20&lt;&gt;""),AND(IM20&gt;=IT$35,IN20&gt;=IT$39,IM20&lt;&gt;""),AND(IR20&gt;=IT$35,IS20&gt;=IT$39,IR20&lt;&gt;""),AND(JO20&gt;=JV$35,JP20&gt;=JV$39,JO20&lt;&gt;""),AND(JT20&gt;=JV$35,JU20&gt;=JV$39,JT20&lt;&gt;""),AND(KQ20&gt;=KX$35,KR20&gt;=KX$39,KQ20&lt;&gt;""),AND(KV20&gt;=KX$35,KW20&gt;=KX$39,KV20&lt;&gt;""),AND(LS20&gt;=LZ$35,LT20&gt;=LZ$39,LS20&lt;&gt;""),AND(LX20&gt;=LZ$35,LY20&gt;=LZ$39,LX20&lt;&gt;""),AND(MU20&gt;=NB$35,MV20&gt;=NB$39,MU20&lt;&gt;""),AND(MZ20&gt;=NB$35,NA20&gt;=NB$39,MZ20&lt;&gt;""),AND(NW20&gt;=OD$35,NX20&gt;=OD$39,NW20&lt;&gt;""),AND(OB20&gt;=OD$35,OC20&gt;=OD$39,OB20&lt;&gt;""),AND(OY20&gt;=PF$35,OZ20&gt;=PF$39,OY20&lt;&gt;""),AND(PD20&gt;=PF$35,PE20&gt;=PF$39,PD20&lt;&gt;""),AND(QA20&gt;=QH$35,QB20&gt;=QH$39,QA20&lt;&gt;""),AND(QF20&gt;=QH$35,QG20&gt;=QH$39,QF20&lt;&gt;""),AND(RC20&gt;=RJ$35,RD20&gt;=RJ$39,RC20&lt;&gt;""),AND(RH20&gt;=RJ$35,RI20&gt;=RJ$39,RH20&lt;&gt;""),AND(SE20&gt;=SL$35,SF20&gt;=SL$39,SE20&lt;&gt;""),AND(SJ20&gt;=SL$35,SK20&gt;=SL$39,SJ20&lt;&gt;"")),"P","")</f>
        <v/>
      </c>
      <c r="J20" s="8">
        <f>IF(COUNT(AK20,BG20,CC20)&gt;0,LARGE((AK20,BG20,CC20),1),0)</f>
        <v>48.2</v>
      </c>
      <c r="K20" s="8" t="str">
        <f>IF(J20=0,"",IF(J20=CC20,$BK$1,IF(J20=BG20,$AO$1,IF(J20=AK20,$S$1,""))))</f>
        <v>2025 Elite Canada</v>
      </c>
      <c r="L20" s="8">
        <f>IF(COUNT(AK20,BG20,CC20)&gt;1,LARGE((AK20,BG20,CC20),2),0)</f>
        <v>48.150000000000006</v>
      </c>
      <c r="M20" s="8" t="str">
        <f>IF(K20=0,"",IF(AND(L20=J20,L20=AK20,K20=BG20),$S$1,IF(AND(L20=J20,L20=AK20,L20=CC20),$S$1,IF(AND(L20=J20,L20=CC20,L20=BG20),$AO$1,IF(L20=CC20,$BK$1,IF(L20=BG20,$AO$1,IF(L20=AK20,$S$1,"")))))))</f>
        <v>2025 3rd Domestic Trial</v>
      </c>
      <c r="N20" s="8">
        <f>IF(MAX(AM20,BI20,CE20)&gt;0,MAX(AM20,BI20,CE20),0)</f>
        <v>27.6</v>
      </c>
      <c r="O20" s="8" t="str">
        <f>IF(N20=0,"",IF(N20=CE20,$BK$1,IF(N20=BI20,$AO$1,IF(N20=AM20,$S$1,""))))</f>
        <v>2025 3rd Domestic Trial</v>
      </c>
      <c r="P20" s="8" t="str">
        <f>IF(MAX(CG20:CH20)&gt;0,MAX(CG20:CH20),"")</f>
        <v/>
      </c>
      <c r="Q20" s="11" t="str">
        <f>IF(P20="","",IF(P20=CG20,"("&amp;CG$2&amp;")",IF(P20=CH20,"("&amp;CH$2&amp;")")))</f>
        <v/>
      </c>
      <c r="R20" s="8" t="str">
        <f>IF(P20="","",IF(P20=CG20,IF(P20+IF(L20="",0,L20)=SF20,$RK$1,IF(P20+IF(L20="",0,L20)=RD20,$QI$1,IF(P20+IF(L20="",0,L20)=QB20,$PG$1,IF(P20+IF(L20="",0,L20)=OZ20,$OE$1,IF(P20+IF(L20="",0,L20)=NX20,$NC$1,IF(P20+IF(L20="",0,L20)=MV20,$MA$1,IF(P20+IF(L20="",0,L20)=LT20,$KY$1,IF(P20+IF(L20="",0,L20)=KR20,$JW$1,IF(P20+IF(L20="",0,L20)=JP20,$IU$1,IF(P20+IF(L20="",0,L20)=IN20,$HS$1,IF(P20+IF(L20="",0,L20)=HL20,$GQ$1,IF(P20+IF(L20="",0,L20)=GJ20,$FO$1,IF(P20+IF(L20="",0,L20)=FH20,$EM$1,IF(P20+IF(L20="",0,L20)=EF20,$DK$1,IF(P20+IF(L20="",0,L20)=DD20,$CI$1))))))))))))))),IF(P20=CH20,IF(P20+IF(N20="",0,N20)=SK20,$RK$1,IF(P20+IF(N20="",0,N20)=RI20,$QI$1,IF(P20+IF(N20="",0,N20)=QG20,$PG$1,IF(P20+IF(N20="",0,N20)=PE20,$OE$1,IF(P20+IF(N20="",0,N20)=OC20,$NC$1,IF(P20+IF(N20="",0,N20)=NA20,$MA$1,IF(P20+IF(N20="",0,N20)=LY20,$KY$1,IF(P20+IF(N20="",0,N20)=KW20,$JW$1,IF(P20+IF(N20="",0,N20)=JU20,$IU$1,IF(P20+IF(N20="",0,N20)=IS20,$HS$1,IF(P20+IF(N20="",0,N20)=HQ20,$GQ$1,IF(P20+IF(N20="",0,N20)=GO20,$FO$1,IF(P20+IF(N20="",0,N20)=FM20,$EM$1,IF(P20+IF(N20="",0,N20)=EK20,$DK$1,IF(P20+IF(N20="",0,N20)=DI20,$CI$1))))))))))))))))))</f>
        <v/>
      </c>
      <c r="S20" s="19">
        <v>15.3</v>
      </c>
      <c r="T20" s="19">
        <v>4</v>
      </c>
      <c r="U20" s="19">
        <v>0</v>
      </c>
      <c r="V20" s="19">
        <v>0</v>
      </c>
      <c r="W20" s="19">
        <v>18.3</v>
      </c>
      <c r="X20" s="19">
        <v>10</v>
      </c>
      <c r="Y20" s="19">
        <v>0</v>
      </c>
      <c r="Z20" s="19">
        <v>0.6</v>
      </c>
      <c r="AA20" s="19"/>
      <c r="AB20" s="19"/>
      <c r="AC20" s="19"/>
      <c r="AD20" s="19"/>
      <c r="AE20" s="19"/>
      <c r="AF20" s="19"/>
      <c r="AG20" s="19"/>
      <c r="AH20" s="19"/>
      <c r="AI20" s="27"/>
      <c r="AJ20" s="40">
        <f>IF(SUM(T20,X20)&gt;0,SUM(T20,X20),"")</f>
        <v>14</v>
      </c>
      <c r="AK20" s="40">
        <f>IF(SUM(S20:T20,V20:X20,Z20)-U20-Y20&gt;0,SUM(S20:T20,V20:X20,Z20)-U20-Y20,"")</f>
        <v>48.2</v>
      </c>
      <c r="AL20" s="40" t="str">
        <f>IF(SUM(AB20,AF20)&gt;0,SUM(AB20,AF20),"")</f>
        <v/>
      </c>
      <c r="AM20" s="40" t="str">
        <f>IF(SUM(AA20:AB20,AD20:AF20,AH20)-SUM(AC20,AG20)&gt;0,SUM(AA20:AB20,AD20:AF20,AH20)-SUM(AC20,AG20),"")</f>
        <v/>
      </c>
      <c r="AN20" s="40">
        <f>IF(SUM(AK20,AM20)&gt;0,SUM(AK20,AM20),"")</f>
        <v>48.2</v>
      </c>
      <c r="AO20" s="18">
        <v>16.25</v>
      </c>
      <c r="AP20" s="18">
        <v>3.8</v>
      </c>
      <c r="AQ20" s="18">
        <v>0</v>
      </c>
      <c r="AR20" s="18">
        <v>0</v>
      </c>
      <c r="AS20" s="18">
        <v>18.450000000000003</v>
      </c>
      <c r="AT20" s="18">
        <v>9.6</v>
      </c>
      <c r="AU20" s="18">
        <v>0.4</v>
      </c>
      <c r="AV20" s="18">
        <v>0.44999999999999996</v>
      </c>
      <c r="AW20" s="18">
        <v>9.1999999999999993</v>
      </c>
      <c r="AX20" s="18">
        <v>4.45</v>
      </c>
      <c r="AY20" s="18">
        <v>0.4</v>
      </c>
      <c r="AZ20" s="18">
        <v>0.15</v>
      </c>
      <c r="BA20" s="18">
        <v>9.5500000000000007</v>
      </c>
      <c r="BB20" s="18">
        <v>4.5999999999999996</v>
      </c>
      <c r="BC20" s="18">
        <v>0.1</v>
      </c>
      <c r="BD20" s="18">
        <v>0.15</v>
      </c>
      <c r="BE20" s="28" t="s">
        <v>53</v>
      </c>
      <c r="BF20" s="11">
        <f>IF(SUM(AP20,AT20)&gt;0,SUM(AP20,AT20),"")</f>
        <v>13.399999999999999</v>
      </c>
      <c r="BG20" s="11">
        <f>IF(SUM(AO20:AP20,AR20:AT20,AV20)-AQ20-AU20&gt;0,SUM(AO20:AP20,AR20:AT20,AV20)-AQ20-AU20,"")</f>
        <v>48.150000000000006</v>
      </c>
      <c r="BH20" s="11">
        <f>IF(SUM(AX20,BB20)&gt;0,SUM(AX20,BB20),"")</f>
        <v>9.0500000000000007</v>
      </c>
      <c r="BI20" s="11">
        <f>IF(SUM(AW20:AX20,AZ20:BB20,BD20)-SUM(AY20,BC20)&gt;0,SUM(AW20:AX20,AZ20:BB20,BD20)-SUM(AY20,BC20),"")</f>
        <v>27.6</v>
      </c>
      <c r="BJ20" s="11">
        <f>IF(SUM(BG20,BI20)&gt;0,SUM(BG20,BI20),"")</f>
        <v>75.75</v>
      </c>
      <c r="BK20" s="19">
        <v>16.25</v>
      </c>
      <c r="BL20" s="19">
        <v>3.8</v>
      </c>
      <c r="BM20" s="19">
        <v>0</v>
      </c>
      <c r="BN20" s="19">
        <v>0</v>
      </c>
      <c r="BO20" s="19">
        <v>18.450000000000003</v>
      </c>
      <c r="BP20" s="19">
        <v>9.6</v>
      </c>
      <c r="BQ20" s="19">
        <v>0.4</v>
      </c>
      <c r="BR20" s="19">
        <v>0.44999999999999996</v>
      </c>
      <c r="BS20" s="19">
        <v>9.1999999999999993</v>
      </c>
      <c r="BT20" s="19">
        <v>4.45</v>
      </c>
      <c r="BU20" s="19">
        <v>0.4</v>
      </c>
      <c r="BV20" s="19">
        <v>0.15</v>
      </c>
      <c r="BW20" s="19">
        <v>9.5500000000000007</v>
      </c>
      <c r="BX20" s="19">
        <v>4.5999999999999996</v>
      </c>
      <c r="BY20" s="19">
        <v>0.1</v>
      </c>
      <c r="BZ20" s="19">
        <v>0.15</v>
      </c>
      <c r="CA20" s="27" t="s">
        <v>53</v>
      </c>
      <c r="CB20" s="40">
        <f>IF(SUM(BL20,BP20)&gt;0,SUM(BL20,BP20),"")</f>
        <v>13.399999999999999</v>
      </c>
      <c r="CC20" s="40">
        <f>IF(SUM(BK20:BL20,BN20:BP20,BR20)-BM20-BQ20&gt;0,SUM(BK20:BL20,BN20:BP20,BR20)-BM20-BQ20,"")</f>
        <v>48.150000000000006</v>
      </c>
      <c r="CD20" s="40">
        <f>IF(SUM(BT20,BX20)&gt;0,SUM(BT20,BX20),"")</f>
        <v>9.0500000000000007</v>
      </c>
      <c r="CE20" s="40">
        <f>IF(SUM(BS20:BT20,BV20:BX20,BZ20)-SUM(BU20,BY20)&gt;0,SUM(BS20:BT20,BV20:BX20,BZ20)-SUM(BU20,BY20),"")</f>
        <v>27.6</v>
      </c>
      <c r="CF20" s="40">
        <f>IF(SUM(CC20,CE20)&gt;0,SUM(CC20,CE20),"")</f>
        <v>75.75</v>
      </c>
      <c r="CG20" s="51" t="str">
        <f>IF(MAX(DD20,EF20,FH20,GJ20,HL20,IN20,JP20,KR20,LT20,MV20,NX20,OZ20,QB20,RD20,SF20)-IF(L20="",0,L20)&gt;0.001,MAX(DD20,EF20,FH20,GJ20,HL20,IN20,JP20,KR20,LT20,MV20,NX20,OZ20,QB20,RD20,SF20)-IF(L20="",0,L20),"")</f>
        <v/>
      </c>
      <c r="CH20" s="51" t="str">
        <f>IF(MAX(DI20,EK20,FM20,GO20,HQ20,IS20,JU20,KW20,LY20,NA20,OC20,PE20,QG20,RI20,SK20)-IF(N20="",0,N20)&gt;0.001,MAX(DI20,EK20,FM20,GO20,HQ20,IS20,JU20,KW20,LY20,NA20,OC20,PE20,QG20,RI20,SK20)-IF(N20="",0,N20),"")</f>
        <v/>
      </c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40" t="str">
        <f>IF(SUM(CJ20,CN20)&gt;0,SUM(CJ20,CN20),"")</f>
        <v/>
      </c>
      <c r="DD20" s="40" t="str">
        <f>IF(SUM(CI20:CJ20,CL20:CN20,CP20)-CK20-CO20&gt;0,SUM(CI20:CJ20,CL20:CN20,CP20)-CK20-CO20,"")</f>
        <v/>
      </c>
      <c r="DE20" s="40" t="str">
        <f>IF(SUM(CQ20:CR20,CT20)-CS20&gt;0,SUM(CQ20:CR20,CT20)-CS20,"")</f>
        <v/>
      </c>
      <c r="DF20" s="40" t="str">
        <f>IF(SUM(CJ20,CN20,CR20)&gt;0,SUM(CJ20,CN20,CR20),"")</f>
        <v/>
      </c>
      <c r="DG20" s="40" t="str">
        <f>IF(SUM(DD20,DE20)&gt;0,SUM(DD20,DE20),"")</f>
        <v/>
      </c>
      <c r="DH20" s="40" t="str">
        <f>IF(SUM(CV20,CZ20)&gt;0,SUM(CV20,CZ20),"")</f>
        <v/>
      </c>
      <c r="DI20" s="40" t="str">
        <f>IF(SUM(CU20:CV20,CX20:CZ20,DB20)-SUM(CW20,DA20)&gt;0,SUM(CU20:CV20,CX20:CZ20,DB20)-SUM(CW20,DA20),"")</f>
        <v/>
      </c>
      <c r="DJ20" s="40" t="str">
        <f>IF(SUM(DD20,DE20,DI20)&gt;0,SUM(DD20,DE20,DI20),"")</f>
        <v/>
      </c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1" t="str">
        <f>IF(SUM(DL20,DP20)&gt;0,SUM(DL20,DP20),"")</f>
        <v/>
      </c>
      <c r="EF20" s="11" t="str">
        <f>IF(SUM(DK20:DL20,DN20:DP20,DR20)-DM20-DQ20&gt;0,SUM(DK20:DL20,DN20:DP20,DR20)-DM20-DQ20,"")</f>
        <v/>
      </c>
      <c r="EG20" s="11" t="str">
        <f>IF(SUM(DS20:DT20,DV20)-DU20&gt;0,SUM(DS20:DT20,DV20)-DU20,"")</f>
        <v/>
      </c>
      <c r="EH20" s="11" t="str">
        <f>IF(SUM(DL20,DP20,DT20)&gt;0,SUM(DL20,DP20,DT20),"")</f>
        <v/>
      </c>
      <c r="EI20" s="11" t="str">
        <f>IF(SUM(EF20,EG20)&gt;0,SUM(EF20,EG20),"")</f>
        <v/>
      </c>
      <c r="EJ20" s="11" t="str">
        <f>IF(SUM(DX20,EB20)&gt;0,SUM(DX20,EB20),"")</f>
        <v/>
      </c>
      <c r="EK20" s="11" t="str">
        <f>IF(SUM(DW20:DX20,DZ20:EB20,ED20)-SUM(DY20,EC20)&gt;0,SUM(DW20:DX20,DZ20:EB20,ED20)-SUM(DY20,EC20),"")</f>
        <v/>
      </c>
      <c r="EL20" s="11" t="str">
        <f>IF(SUM(EF20,EG20,EK20)&gt;0,SUM(EF20,EG20,EK20),"")</f>
        <v/>
      </c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40" t="str">
        <f>IF(SUM(EN20,ER20)&gt;0,SUM(EN20,ER20),"")</f>
        <v/>
      </c>
      <c r="FH20" s="40" t="str">
        <f>IF(SUM(EM20:EN20,EP20:ER20,ET20)-EO20-ES20&gt;0,SUM(EM20:EN20,EP20:ER20,ET20)-EO20-ES20,"")</f>
        <v/>
      </c>
      <c r="FI20" s="40" t="str">
        <f>IF(SUM(EU20:EV20,EX20)-EW20&gt;0,SUM(EU20:EV20,EX20)-EW20,"")</f>
        <v/>
      </c>
      <c r="FJ20" s="40" t="str">
        <f>IF(SUM(EN20,ER20,EV20)&gt;0,SUM(EN20,ER20,EV20),"")</f>
        <v/>
      </c>
      <c r="FK20" s="40" t="str">
        <f>IF(SUM(FH20,FI20)&gt;0,SUM(FH20,FI20),"")</f>
        <v/>
      </c>
      <c r="FL20" s="40" t="str">
        <f>IF(SUM(EZ20,FD20)&gt;0,SUM(EZ20,FD20),"")</f>
        <v/>
      </c>
      <c r="FM20" s="40" t="str">
        <f>IF(SUM(EY20:EZ20,FB20:FD20,FF20)-SUM(FA20,FE20)&gt;0,SUM(EY20:EZ20,FB20:FD20,FF20)-SUM(FA20,FE20),"")</f>
        <v/>
      </c>
      <c r="FN20" s="40" t="str">
        <f>IF(SUM(FH20,FI20,FM20)&gt;0,SUM(FH20,FI20,FM20),"")</f>
        <v/>
      </c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1" t="str">
        <f>IF(SUM(FP20,FT20)&gt;0,SUM(FP20,FT20),"")</f>
        <v/>
      </c>
      <c r="GJ20" s="11" t="str">
        <f>IF(SUM(FO20:FP20,FR20:FT20,FV20)-FQ20-FU20&gt;0,SUM(FO20:FP20,FR20:FT20,FV20)-FQ20-FU20,"")</f>
        <v/>
      </c>
      <c r="GK20" s="11" t="str">
        <f>IF(SUM(FW20:FX20,FZ20)-FY20&gt;0,SUM(FW20:FX20,FZ20)-FY20,"")</f>
        <v/>
      </c>
      <c r="GL20" s="11" t="str">
        <f>IF(SUM(FP20,FT20,FX20)&gt;0,SUM(FP20,FT20,FX20),"")</f>
        <v/>
      </c>
      <c r="GM20" s="11" t="str">
        <f>IF(SUM(GJ20,GK20)&gt;0,SUM(GJ20,GK20),"")</f>
        <v/>
      </c>
      <c r="GN20" s="11" t="str">
        <f>IF(SUM(GB20,GF20)&gt;0,SUM(GB20,GF20),"")</f>
        <v/>
      </c>
      <c r="GO20" s="11" t="str">
        <f>IF(SUM(GA20:GB20,GD20:GF20,GH20)-SUM(GC20,GG20)&gt;0,SUM(GA20:GB20,GD20:GF20,GH20)-SUM(GC20,GG20),"")</f>
        <v/>
      </c>
      <c r="GP20" s="11" t="str">
        <f>IF(SUM(GJ20,GK20,GO20)&gt;0,SUM(GJ20,GK20,GO20),"")</f>
        <v/>
      </c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40" t="str">
        <f>IF(SUM(GR20,GV20)&gt;0,SUM(GR20,GV20),"")</f>
        <v/>
      </c>
      <c r="HL20" s="40" t="str">
        <f>IF(SUM(GQ20:GR20,GT20:GV20,GX20)-GS20-GW20&gt;0,SUM(GQ20:GR20,GT20:GV20,GX20)-GS20-GW20,"")</f>
        <v/>
      </c>
      <c r="HM20" s="40" t="str">
        <f>IF(SUM(GY20:GZ20,HB20)-HA20&gt;0,SUM(GY20:GZ20,HB20)-HA20,"")</f>
        <v/>
      </c>
      <c r="HN20" s="40" t="str">
        <f>IF(SUM(GR20,GV20,GZ20)&gt;0,SUM(GR20,GV20,GZ20),"")</f>
        <v/>
      </c>
      <c r="HO20" s="40" t="str">
        <f>IF(SUM(HL20,HM20)&gt;0,SUM(HL20,HM20),"")</f>
        <v/>
      </c>
      <c r="HP20" s="40" t="str">
        <f>IF(SUM(HD20,HH20)&gt;0,SUM(HD20,HH20),"")</f>
        <v/>
      </c>
      <c r="HQ20" s="40" t="str">
        <f>IF(SUM(HC20:HD20,HF20:HH20,HJ20)-SUM(HE20,HI20)&gt;0,SUM(HC20:HD20,HF20:HH20,HJ20)-SUM(HE20,HI20),"")</f>
        <v/>
      </c>
      <c r="HR20" s="40" t="str">
        <f>IF(SUM(HL20,HM20,HQ20)&gt;0,SUM(HL20,HM20,HQ20),"")</f>
        <v/>
      </c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1" t="str">
        <f>IF(SUM(HT20,HX20)&gt;0,SUM(HT20,HX20),"")</f>
        <v/>
      </c>
      <c r="IN20" s="11" t="str">
        <f>IF(SUM(HS20:HT20,HV20:HX20,HZ20)-HU20-HY20&gt;0,SUM(HS20:HT20,HV20:HX20,HZ20)-HU20-HY20,"")</f>
        <v/>
      </c>
      <c r="IO20" s="11" t="str">
        <f>IF(SUM(IA20:IB20,ID20)-IC20&gt;0,SUM(IA20:IB20,ID20)-IC20,"")</f>
        <v/>
      </c>
      <c r="IP20" s="11" t="str">
        <f>IF(SUM(HT20,HX20,IB20)&gt;0,SUM(HT20,HX20,IB20),"")</f>
        <v/>
      </c>
      <c r="IQ20" s="11" t="str">
        <f>IF(SUM(IN20,IO20)&gt;0,SUM(IN20,IO20),"")</f>
        <v/>
      </c>
      <c r="IR20" s="11" t="str">
        <f>IF(SUM(IF20,IJ20)&gt;0,SUM(IF20,IJ20),"")</f>
        <v/>
      </c>
      <c r="IS20" s="11" t="str">
        <f>IF(SUM(IE20:IF20,IH20:IJ20,IL20)-SUM(IG20,IK20)&gt;0,SUM(IE20:IF20,IH20:IJ20,IL20)-SUM(IG20,IK20),"")</f>
        <v/>
      </c>
      <c r="IT20" s="11" t="str">
        <f>IF(SUM(IN20,IO20,IS20)&gt;0,SUM(IN20,IO20,IS20),"")</f>
        <v/>
      </c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40" t="str">
        <f>IF(SUM(IV20,IZ20)&gt;0,SUM(IV20,IZ20),"")</f>
        <v/>
      </c>
      <c r="JP20" s="40" t="str">
        <f>IF(SUM(IU20:IV20,IX20:IZ20,JB20)-IW20-JA20&gt;0,SUM(IU20:IV20,IX20:IZ20,JB20)-IW20-JA20,"")</f>
        <v/>
      </c>
      <c r="JQ20" s="40" t="str">
        <f>IF(SUM(JC20:JD20,JF20)-JE20&gt;0,SUM(JC20:JD20,JF20)-JE20,"")</f>
        <v/>
      </c>
      <c r="JR20" s="40" t="str">
        <f>IF(SUM(IV20,IZ20,JD20)&gt;0,SUM(IV20,IZ20,JD20),"")</f>
        <v/>
      </c>
      <c r="JS20" s="40" t="str">
        <f>IF(SUM(JP20,JQ20)&gt;0,SUM(JP20,JQ20),"")</f>
        <v/>
      </c>
      <c r="JT20" s="40" t="str">
        <f>IF(SUM(JH20,JL20)&gt;0,SUM(JH20,JL20),"")</f>
        <v/>
      </c>
      <c r="JU20" s="40" t="str">
        <f>IF(SUM(JG20:JH20,JJ20:JL20,JN20)-SUM(JI20,JM20)&gt;0,SUM(JG20:JH20,JJ20:JL20,JN20)-SUM(JI20,JM20),"")</f>
        <v/>
      </c>
      <c r="JV20" s="40" t="str">
        <f>IF(SUM(JP20,JQ20,JU20)&gt;0,SUM(JP20,JQ20,JU20),"")</f>
        <v/>
      </c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1" t="str">
        <f>IF(SUM(JX20,KB20)&gt;0,SUM(JX20,KB20),"")</f>
        <v/>
      </c>
      <c r="KR20" s="11" t="str">
        <f>IF(SUM(JW20:JX20,JZ20:KB20,KD20)-JY20-KC20&gt;0,SUM(JW20:JX20,JZ20:KB20,KD20)-JY20-KC20,"")</f>
        <v/>
      </c>
      <c r="KS20" s="11" t="str">
        <f>IF(SUM(KE20:KF20,KH20)-KG20&gt;0,SUM(KE20:KF20,KH20)-KG20,"")</f>
        <v/>
      </c>
      <c r="KT20" s="11" t="str">
        <f>IF(SUM(JX20,KB20,KF20)&gt;0,SUM(JX20,KB20,KF20),"")</f>
        <v/>
      </c>
      <c r="KU20" s="11" t="str">
        <f>IF(SUM(KR20,KS20)&gt;0,SUM(KR20,KS20),"")</f>
        <v/>
      </c>
      <c r="KV20" s="11" t="str">
        <f>IF(SUM(KJ20,KN20)&gt;0,SUM(KJ20,KN20),"")</f>
        <v/>
      </c>
      <c r="KW20" s="11" t="str">
        <f>IF(SUM(KI20:KJ20,KL20:KN20,KP20)-SUM(KK20,KO20)&gt;0,SUM(KI20:KJ20,KL20:KN20,KP20)-SUM(KK20,KO20),"")</f>
        <v/>
      </c>
      <c r="KX20" s="11" t="str">
        <f>IF(SUM(KR20,KS20,KW20)&gt;0,SUM(KR20,KS20,KW20),"")</f>
        <v/>
      </c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40" t="str">
        <f>IF(SUM(KZ20,LD20)&gt;0,SUM(KZ20,LD20),"")</f>
        <v/>
      </c>
      <c r="LT20" s="40" t="str">
        <f>IF(SUM(KY20:KZ20,LB20:LD20,LF20)-LA20-LE20&gt;0,SUM(KY20:KZ20,LB20:LD20,LF20)-LA20-LE20,"")</f>
        <v/>
      </c>
      <c r="LU20" s="40" t="str">
        <f>IF(SUM(LG20:LH20,LJ20)-LI20&gt;0,SUM(LG20:LH20,LJ20)-LI20,"")</f>
        <v/>
      </c>
      <c r="LV20" s="40" t="str">
        <f>IF(SUM(KZ20,LD20,LH20)&gt;0,SUM(KZ20,LD20,LH20),"")</f>
        <v/>
      </c>
      <c r="LW20" s="40" t="str">
        <f>IF(SUM(LT20,LU20)&gt;0,SUM(LT20,LU20),"")</f>
        <v/>
      </c>
      <c r="LX20" s="40" t="str">
        <f>IF(SUM(LL20,LP20)&gt;0,SUM(LL20,LP20),"")</f>
        <v/>
      </c>
      <c r="LY20" s="40" t="str">
        <f>IF(SUM(LK20:LL20,LN20:LP20,LR20)-SUM(LM20,LQ20)&gt;0,SUM(LK20:LL20,LN20:LP20,LR20)-SUM(LM20,LQ20),"")</f>
        <v/>
      </c>
      <c r="LZ20" s="40" t="str">
        <f>IF(SUM(LT20,LU20,LY20)&gt;0,SUM(LT20,LU20,LY20),"")</f>
        <v/>
      </c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1" t="str">
        <f>IF(SUM(MB20,MF20)&gt;0,SUM(MB20,MF20),"")</f>
        <v/>
      </c>
      <c r="MV20" s="11" t="str">
        <f>IF(SUM(MA20:MB20,MD20:MF20,MH20)-MC20-MG20&gt;0,SUM(MA20:MB20,MD20:MF20,MH20)-MC20-MG20,"")</f>
        <v/>
      </c>
      <c r="MW20" s="11" t="str">
        <f>IF(SUM(MI20:MJ20,ML20)-MK20&gt;0,SUM(MI20:MJ20,ML20)-MK20,"")</f>
        <v/>
      </c>
      <c r="MX20" s="11" t="str">
        <f>IF(SUM(MB20,MF20,MJ20)&gt;0,SUM(MB20,MF20,MJ20),"")</f>
        <v/>
      </c>
      <c r="MY20" s="11" t="str">
        <f>IF(SUM(MV20,MW20)&gt;0,SUM(MV20,MW20),"")</f>
        <v/>
      </c>
      <c r="MZ20" s="11" t="str">
        <f>IF(SUM(MN20,MR20)&gt;0,SUM(MN20,MR20),"")</f>
        <v/>
      </c>
      <c r="NA20" s="11" t="str">
        <f>IF(SUM(MM20:MN20,MP20:MR20,MT20)-SUM(MO20,MS20)&gt;0,SUM(MM20:MN20,MP20:MR20,MT20)-SUM(MO20,MS20),"")</f>
        <v/>
      </c>
      <c r="NB20" s="11" t="str">
        <f>IF(SUM(MV20,MW20,NA20)&gt;0,SUM(MV20,MW20,NA20),"")</f>
        <v/>
      </c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40" t="str">
        <f>IF(SUM(ND20,NH20)&gt;0,SUM(ND20,NH20),"")</f>
        <v/>
      </c>
      <c r="NX20" s="40" t="str">
        <f>IF(SUM(NC20:ND20,NF20:NH20,NJ20)-NE20-NI20&gt;0,SUM(NC20:ND20,NF20:NH20,NJ20)-NE20-NI20,"")</f>
        <v/>
      </c>
      <c r="NY20" s="40" t="str">
        <f>IF(SUM(NK20:NL20,NN20)-NM20&gt;0,SUM(NK20:NL20,NN20)-NM20,"")</f>
        <v/>
      </c>
      <c r="NZ20" s="40" t="str">
        <f>IF(SUM(ND20,NH20,NL20)&gt;0,SUM(ND20,NH20,NL20),"")</f>
        <v/>
      </c>
      <c r="OA20" s="40" t="str">
        <f>IF(SUM(NX20,NY20)&gt;0,SUM(NX20,NY20),"")</f>
        <v/>
      </c>
      <c r="OB20" s="40" t="str">
        <f>IF(SUM(NP20,NT20)&gt;0,SUM(NP20,NT20),"")</f>
        <v/>
      </c>
      <c r="OC20" s="40" t="str">
        <f>IF(SUM(NO20:NP20,NR20:NT20,NV20)-SUM(NQ20,NU20)&gt;0,SUM(NO20:NP20,NR20:NT20,NV20)-SUM(NQ20,NU20),"")</f>
        <v/>
      </c>
      <c r="OD20" s="40" t="str">
        <f>IF(SUM(NX20,NY20,OC20)&gt;0,SUM(NX20,NY20,OC20),"")</f>
        <v/>
      </c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1" t="str">
        <f>IF(SUM(OF20,OJ20)&gt;0,SUM(OF20,OJ20),"")</f>
        <v/>
      </c>
      <c r="OZ20" s="11" t="str">
        <f>IF(SUM(OE20:OF20,OH20:OJ20,OL20)-OG20-OK20&gt;0,SUM(OE20:OF20,OH20:OJ20,OL20)-OG20-OK20,"")</f>
        <v/>
      </c>
      <c r="PA20" s="11" t="str">
        <f>IF(SUM(OM20:ON20,OP20)-OO20&gt;0,SUM(OM20:ON20,OP20)-OO20,"")</f>
        <v/>
      </c>
      <c r="PB20" s="11" t="str">
        <f>IF(SUM(OF20,OJ20,ON20)&gt;0,SUM(OF20,OJ20,ON20),"")</f>
        <v/>
      </c>
      <c r="PC20" s="11" t="str">
        <f>IF(SUM(OZ20,PA20)&gt;0,SUM(OZ20,PA20),"")</f>
        <v/>
      </c>
      <c r="PD20" s="11" t="str">
        <f>IF(SUM(OR20,OV20)&gt;0,SUM(OR20,OV20),"")</f>
        <v/>
      </c>
      <c r="PE20" s="11" t="str">
        <f>IF(SUM(OQ20:OR20,OT20:OV20,OX20)-SUM(OS20,OW20)&gt;0,SUM(OQ20:OR20,OT20:OV20,OX20)-SUM(OS20,OW20),"")</f>
        <v/>
      </c>
      <c r="PF20" s="11" t="str">
        <f>IF(SUM(OZ20,PA20,PE20)&gt;0,SUM(OZ20,PA20,PE20),"")</f>
        <v/>
      </c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40" t="str">
        <f>IF(SUM(PH20,PL20)&gt;0,SUM(PH20,PL20),"")</f>
        <v/>
      </c>
      <c r="QB20" s="40" t="str">
        <f>IF(SUM(PG20:PH20,PJ20:PL20,PN20)-PI20-PM20&gt;0,SUM(PG20:PH20,PJ20:PL20,PN20)-PI20-PM20,"")</f>
        <v/>
      </c>
      <c r="QC20" s="40" t="str">
        <f>IF(SUM(PO20:PP20,PR20)-PQ20&gt;0,SUM(PO20:PP20,PR20)-PQ20,"")</f>
        <v/>
      </c>
      <c r="QD20" s="40" t="str">
        <f>IF(SUM(PH20,PL20,PP20)&gt;0,SUM(PH20,PL20,PP20),"")</f>
        <v/>
      </c>
      <c r="QE20" s="40" t="str">
        <f>IF(SUM(QB20,QC20)&gt;0,SUM(QB20,QC20),"")</f>
        <v/>
      </c>
      <c r="QF20" s="40" t="str">
        <f>IF(SUM(PT20,PX20)&gt;0,SUM(PT20,PX20),"")</f>
        <v/>
      </c>
      <c r="QG20" s="40" t="str">
        <f>IF(SUM(PS20:PT20,PV20:PX20,PZ20)-SUM(PU20,PY20)&gt;0,SUM(PS20:PT20,PV20:PX20,PZ20)-SUM(PU20,PY20),"")</f>
        <v/>
      </c>
      <c r="QH20" s="40" t="str">
        <f>IF(SUM(QB20,QC20,QG20)&gt;0,SUM(QB20,QC20,QG20),"")</f>
        <v/>
      </c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1" t="str">
        <f>IF(SUM(QJ20,QN20)&gt;0,SUM(QJ20,QN20),"")</f>
        <v/>
      </c>
      <c r="RD20" s="11" t="str">
        <f>IF(SUM(QI20:QJ20,QL20:QN20,QP20)-QK20-QO20&gt;0,SUM(QI20:QJ20,QL20:QN20,QP20)-QK20-QO20,"")</f>
        <v/>
      </c>
      <c r="RE20" s="11" t="str">
        <f>IF(SUM(QQ20:QR20,QT20)-QS20&gt;0,SUM(QQ20:QR20,QT20)-QS20,"")</f>
        <v/>
      </c>
      <c r="RF20" s="11" t="str">
        <f>IF(SUM(QJ20,QN20,QR20)&gt;0,SUM(QJ20,QN20,QR20),"")</f>
        <v/>
      </c>
      <c r="RG20" s="11" t="str">
        <f>IF(SUM(RD20,RE20)&gt;0,SUM(RD20,RE20),"")</f>
        <v/>
      </c>
      <c r="RH20" s="11" t="str">
        <f>IF(SUM(QV20,QZ20)&gt;0,SUM(QV20,QZ20),"")</f>
        <v/>
      </c>
      <c r="RI20" s="11" t="str">
        <f>IF(SUM(QU20:QV20,QX20:QZ20,RB20)-SUM(QW20,RA20)&gt;0,SUM(QU20:QV20,QX20:QZ20,RB20)-SUM(QW20,RA20),"")</f>
        <v/>
      </c>
      <c r="RJ20" s="11" t="str">
        <f>IF(SUM(RD20,RE20,RI20)&gt;0,SUM(RD20,RE20,RI20),"")</f>
        <v/>
      </c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40" t="str">
        <f>IF(SUM(RL20,RP20)&gt;0,SUM(RL20,RP20),"")</f>
        <v/>
      </c>
      <c r="SF20" s="40" t="str">
        <f>IF(SUM(RK20:RL20,RN20:RP20,RR20)-RM20-RQ20&gt;0,SUM(RK20:RL20,RN20:RP20,RR20)-RM20-RQ20,"")</f>
        <v/>
      </c>
      <c r="SG20" s="40" t="str">
        <f>IF(SUM(RS20:RT20,RV20)-RU20&gt;0,SUM(RS20:RT20,RV20)-RU20,"")</f>
        <v/>
      </c>
      <c r="SH20" s="40" t="str">
        <f>IF(SUM(RL20,RP20,RT20)&gt;0,SUM(RL20,RP20,RT20),"")</f>
        <v/>
      </c>
      <c r="SI20" s="40" t="str">
        <f>IF(SUM(SF20,SG20)&gt;0,SUM(SF20,SG20),"")</f>
        <v/>
      </c>
      <c r="SJ20" s="40" t="str">
        <f>IF(SUM(RX20,SB20)&gt;0,SUM(RX20,SB20),"")</f>
        <v/>
      </c>
      <c r="SK20" s="40" t="str">
        <f>IF(SUM(RW20:RX20,RZ20:SB20,SD20)-SUM(RY20,SC20)&gt;0,SUM(RW20:RX20,RZ20:SB20,SD20)-SUM(RY20,SC20),"")</f>
        <v/>
      </c>
      <c r="SL20" s="40" t="str">
        <f>IF(SUM(SF20,SG20,SK20)&gt;0,SUM(SF20,SG20,SK20),"")</f>
        <v/>
      </c>
      <c r="SM20" s="26">
        <f>IF($CA20="P",BK20,(BK20+AO20)/2)</f>
        <v>16.25</v>
      </c>
      <c r="SN20" s="26">
        <f>IF($CA20="P",BL20,(BL20+AP20)/2)</f>
        <v>3.8</v>
      </c>
      <c r="SO20" s="26">
        <f>IF($CA20="P",BM20,(BM20+AQ20)/2)</f>
        <v>0</v>
      </c>
      <c r="SP20" s="26">
        <f>IF($CA20="P",BN20,(BN20+AR20)/2)</f>
        <v>0</v>
      </c>
      <c r="SQ20" s="26">
        <f>IF($CA20="P",BO20,(BO20+AS20)/2)</f>
        <v>18.450000000000003</v>
      </c>
      <c r="SR20" s="26">
        <f>IF($CA20="P",BP20,(BP20+AT20)/2)</f>
        <v>9.6</v>
      </c>
      <c r="SS20" s="26">
        <f>IF($CA20="P",BQ20,(BQ20+AU20)/2)</f>
        <v>0.4</v>
      </c>
      <c r="ST20" s="26">
        <f>IF($CA20="P",BR20,(BR20+AV20)/2)</f>
        <v>0.44999999999999996</v>
      </c>
      <c r="SU20" s="26">
        <f>IF($CA20="P",BS20,(BS20+AW20)/2)</f>
        <v>9.1999999999999993</v>
      </c>
      <c r="SV20" s="26">
        <f>IF($CA20="P",BT20,(BT20+AX20)/2)</f>
        <v>4.45</v>
      </c>
      <c r="SW20" s="26">
        <f>IF($CA20="P",BU20,(BU20+AY20)/2)</f>
        <v>0.4</v>
      </c>
      <c r="SX20" s="26">
        <f>IF($CA20="P",BV20,(BV20+AZ20)/2)</f>
        <v>0.15</v>
      </c>
      <c r="SY20" s="26">
        <f>IF($CA20="P",BW20,(BW20+BA20)/2)</f>
        <v>9.5500000000000007</v>
      </c>
      <c r="SZ20" s="26">
        <f>IF($CA20="P",BX20,(BX20+BB20)/2)</f>
        <v>4.5999999999999996</v>
      </c>
      <c r="TA20" s="26">
        <f>IF($CA20="P",BY20,(BY20+BC20)/2)</f>
        <v>0.1</v>
      </c>
      <c r="TB20" s="26">
        <f>IF($CA20="P",BZ20,(BZ20+BD20)/2)</f>
        <v>0.15</v>
      </c>
      <c r="TC20" s="28" t="s">
        <v>53</v>
      </c>
      <c r="TD20" s="11">
        <f>IF(SUM(SN20,SR20)&gt;0,SUM(SN20,SR20),"")</f>
        <v>13.399999999999999</v>
      </c>
      <c r="TE20" s="11">
        <f>IF(SUM(SM20:SN20,SP20:SR20,ST20)-SO20-SS20&gt;0,SUM(SM20:SN20,SP20:SR20,ST20)-SO20-SS20,"")</f>
        <v>48.150000000000006</v>
      </c>
      <c r="TF20" s="11">
        <f>IF(SUM(SV20,SZ20)&gt;0,SUM(SV20,SZ20),"")</f>
        <v>9.0500000000000007</v>
      </c>
      <c r="TG20" s="11">
        <f>IF(SUM(SU20:SV20,SX20:SZ20,TB20)-SUM(SW20,TA20)&gt;0,SUM(SU20:SV20,SX20:SZ20,TB20)-SUM(SW20,TA20),"")</f>
        <v>27.6</v>
      </c>
      <c r="TH20" s="11">
        <f>IF(SUM(TE20,TG20)&gt;0,SUM(TE20,TG20),"")</f>
        <v>75.75</v>
      </c>
    </row>
    <row r="21" spans="1:528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173</v>
      </c>
      <c r="C21" s="4" t="s">
        <v>6</v>
      </c>
      <c r="D21" s="4">
        <v>2006</v>
      </c>
      <c r="E21" s="9">
        <f>SUM(J21:P21)+SUM(J21:M21)*0.0000001+SUM(J21)*0.0000000000001</f>
        <v>96.700009670005002</v>
      </c>
      <c r="F21" s="3" t="str">
        <f>IF(OR(AND(AJ21&gt;=AN$34,AK21&gt;=AN$38,AJ21&lt;&gt;"",AI21=""),AND(AL21&gt;=AN$34,AM21&gt;=AN$38,AL21&lt;&gt;"",AI21=""),AND(BF21&gt;=BJ$34,BG21&gt;=BJ$38,BF21&lt;&gt;"",BE21=""),AND(BH21&gt;=BJ$34,BI21&gt;=BJ$38,BH21&lt;&gt;"",BE21=""),AND(CB21&gt;=CF$34,CC21&gt;=CF$38,CB21&lt;&gt;"",CA21=""),AND(CD21&gt;=CF$34,CE21&gt;=CF$38,CD21&lt;&gt;""),AND(DC21&gt;=DJ$34,DD21&gt;=DJ$38,DC21&lt;&gt;""),AND(DH21&gt;=DJ$34,DI21&gt;=DJ$38,DH21&lt;&gt;""),AND(EE21&gt;=EL$34,EF21&gt;=EL$38,EE21&lt;&gt;""),AND(EJ21&gt;=EL$34,EK21&gt;=EL$38,EJ21&lt;&gt;""),AND(FG21&gt;=FN$34,FH21&gt;=FN$38,FG21&lt;&gt;""),AND(FL21&gt;=FN$34,FM21&gt;=FN$38,FL21&lt;&gt;""),AND(GI21&gt;=GP$34,GJ21&gt;=GP$38,GI21&lt;&gt;""),AND(GN21&gt;=GP$34,GO21&gt;=GP$38,GN21&lt;&gt;""),AND(HK21&gt;=HR$34,HL21&gt;=HR$38,HK21&lt;&gt;""),AND(HP21&gt;=HR$34,HQ21&gt;=HR$38,HP21&lt;&gt;""),AND(IM21&gt;=IT$34,IN21&gt;=IT$38,IM21&lt;&gt;""),AND(IR21&gt;=IT$34,IS21&gt;=IT$38,IR21&lt;&gt;""),AND(JO21&gt;=JV$34,JP21&gt;=JV$38,JO21&lt;&gt;""),AND(JT21&gt;=JV$34,JU21&gt;=JV$38,JT21&lt;&gt;""),AND(KQ21&gt;=KX$34,KR21&gt;=KX$38,KQ21&lt;&gt;""),AND(KV21&gt;=KX$34,KW21&gt;=KX$38,KV21&lt;&gt;""),AND(LS21&gt;=LZ$34,LT21&gt;=LZ$38,LS21&lt;&gt;""),AND(LX21&gt;=LZ$34,LY21&gt;=LZ$38,LX21&lt;&gt;""),AND(MU21&gt;=NB$34,MV21&gt;=NB$38,MU21&lt;&gt;""),AND(MZ21&gt;=NB$34,NA21&gt;=NB$38,MZ21&lt;&gt;""),AND(NW21&gt;=OD$34,NX21&gt;=OD$38,NW21&lt;&gt;""),AND(OB21&gt;=OD$34,OC21&gt;=OD$38,OB21&lt;&gt;""),AND(OY21&gt;=PF$34,OZ21&gt;=PF$38,OY21&lt;&gt;""),AND(PD21&gt;=PF$34,PE21&gt;=PF$38,PD21&lt;&gt;""),AND(QA21&gt;=QH$34,QB21&gt;=QH$38,QA21&lt;&gt;""),AND(QF21&gt;=QH$34,QG21&gt;=QH$38,QF21&lt;&gt;""),AND(RC21&gt;=RJ$34,RD21&gt;=RJ$38,RC21&lt;&gt;""),AND(RH21&gt;=RJ$34,RI21&gt;=RJ$38,RH21&lt;&gt;""),AND(SE21&gt;=SL$34,SF21&gt;=SL$38,SE21&lt;&gt;""),AND(SJ21&gt;=SL$34,SK21&gt;=SL$38,SJ21&lt;&gt;"")),"P","")</f>
        <v/>
      </c>
      <c r="G21" s="3" t="str">
        <f>IF(OR(AND(AK21&gt;=AN$38,AK21&lt;&gt;"",AI21=""),AND(AM21&gt;=AN$38,AM21&lt;&gt;"",AI21=""),AND(BG21&gt;=BJ$38,BG21&lt;&gt;"",BE21=""),AND(BI21&gt;=BJ$38,BI21&lt;&gt;"",BE21=""),AND(CC21&gt;=CF$38,CC21&lt;&gt;"",CA21=""),AND(CE21&gt;=CF$38,CE21&lt;&gt;"",CA21=""),AND(DD21&gt;=DJ$38,DD21&lt;&gt;""),AND(DI21&gt;=DJ$38,DI21&lt;&gt;""),AND(EF21&gt;=EL$38,EF21&lt;&gt;""),AND(EK21&gt;=EL$38,EK21&lt;&gt;""),AND(FH21&gt;=FN$38,FH21&lt;&gt;""),AND(FM21&gt;=FN$38,FM21&lt;&gt;""),AND(GJ21&gt;=GP$38,GJ21&lt;&gt;""),AND(GO21&gt;=GP$38,GO21&lt;&gt;""),AND(HL21&gt;=HR$38,HL21&lt;&gt;""),AND(HQ21&gt;=HR$38,HQ21&lt;&gt;""),AND(IN21&gt;=IT$38,IN21&lt;&gt;""),AND(IS21&gt;=IT$38,IS21&lt;&gt;""),AND(JP21&gt;=JV$38,JP21&lt;&gt;""),AND(JU21&gt;=JV$38,JU21&lt;&gt;""),AND(KR21&gt;=KX$38,KR21&lt;&gt;""),AND(KW21&gt;=KX$38,KW21&lt;&gt;""),AND(LT21&gt;=LZ$38,LT21&lt;&gt;""),AND(LY21&gt;=LZ$38,LY21&lt;&gt;""),AND(MV21&gt;=NB$38,MV21&lt;&gt;""),AND(NA21&gt;=NB$38,NA21&lt;&gt;""),AND(NX21&gt;=OD$38,NX21&lt;&gt;""),AND(OC21&gt;=OD$38,OC21&lt;&gt;""),AND(OZ21&gt;=PF$38,OZ21&lt;&gt;""),AND(PE21&gt;=PF$38,PE21&lt;&gt;""),AND(QB21&gt;=QH$38,QB21&lt;&gt;""),AND(QG21&gt;=QH$38,QG21&lt;&gt;""),AND(RD21&gt;=RJ$38,RD21&lt;&gt;""),AND(RI21&gt;=RJ$38,RI21&lt;&gt;""),AND(SF21&gt;=SL$38,SF21&lt;&gt;""),AND(SK21&gt;=SL$38,SK21&lt;&gt;"")),"P","")</f>
        <v/>
      </c>
      <c r="H21" s="36" t="str">
        <f>IF(AND(G21="P",F21=""),"No DD",IF(OR(AND(AJ21&gt;=AN$37,AK21&gt;=AN$41,AJ21&lt;&gt;"",AI21=""),AND(AL21&gt;=AN$37,AM21&gt;=AN$41,AL21&lt;&gt;"",AI21=""),AND(BF21&gt;=BJ$37,BG21&gt;=BJ$41,BF21&lt;&gt;"",BE21=""),AND(BH21&gt;=BJ$37,BI21&gt;=BJ$41,BH21&lt;&gt;"",BE21=""),AND(CB21&gt;=CF$37,CC21&gt;=CF$41,CB21&lt;&gt;"",CA21=""),AND(CD21&gt;=CF$37,CE21&gt;=CF$41,CD21&lt;&gt;""),AND(DC21&gt;=DJ$37,DD21&gt;=DJ$41,DC21&lt;&gt;""),AND(DH21&gt;=DJ$37,DI21&gt;=DJ$41,DH21&lt;&gt;""),AND(EE21&gt;=EL$37,EF21&gt;=EL$41,EE21&lt;&gt;""),AND(EJ21&gt;=EL$37,EK21&gt;=EL$41,EJ21&lt;&gt;""),AND(FG21&gt;=FN$37,FH21&gt;=FN$41,FG21&lt;&gt;""),AND(FL21&gt;=FN$37,FM21&gt;=FN$41,FL21&lt;&gt;""),AND(GI21&gt;=GP$37,GJ21&gt;=GP$41,GI21&lt;&gt;""),AND(GN21&gt;=GP$37,GO21&gt;=GP$41,GN21&lt;&gt;""),AND(HK21&gt;=HR$37,HL21&gt;=HR$41,HK21&lt;&gt;""),AND(HP21&gt;=HR$37,HQ21&gt;=HR$41,HP21&lt;&gt;""),AND(IM21&gt;=IT$37,IN21&gt;=IT$41,IM21&lt;&gt;""),AND(IR21&gt;=IT$37,IS21&gt;=IT$41,IR21&lt;&gt;""),AND(JO21&gt;=JV$37,JP21&gt;=JV$41,JO21&lt;&gt;""),AND(JT21&gt;=JV$37,JU21&gt;=JV$41,JT21&lt;&gt;""),AND(KQ21&gt;=KX$37,KR21&gt;=KX$41,KQ21&lt;&gt;""),AND(KV21&gt;=KX$37,KW21&gt;=KX$41,KV21&lt;&gt;""),AND(LS21&gt;=LZ$37,LT21&gt;=LZ$41,LS21&lt;&gt;""),AND(LX21&gt;=LZ$37,LY21&gt;=LZ$41,LX21&lt;&gt;""),AND(MU21&gt;=NB$37,MV21&gt;=NB$41,MU21&lt;&gt;""),AND(MZ21&gt;=NB$37,NA21&gt;=NB$41,MZ21&lt;&gt;""),AND(NW21&gt;=OD$37,NX21&gt;=OD$41,NW21&lt;&gt;""),AND(OB21&gt;=OD$37,OC21&gt;=OD$41,OB21&lt;&gt;""),AND(OY21&gt;=PF$37,OZ21&gt;=PF$41,OY21&lt;&gt;""),AND(PD21&gt;=PF$37,PE21&gt;=PF$41,PD21&lt;&gt;""),AND(QA21&gt;=QH$37,QB21&gt;=QH$41,QA21&lt;&gt;""),AND(QF21&gt;=QH$37,QG21&gt;=QH$41,QF21&lt;&gt;""),AND(RC21&gt;=RJ$37,RD21&gt;=RJ$41,RC21&lt;&gt;""),AND(RH21&gt;=RJ$37,RI21&gt;=RJ$41,RH21&lt;&gt;""),AND(SE21&gt;=SL$37,SF21&gt;=SL$41,SE21&lt;&gt;""),AND(SJ21&gt;=SL$37,SK21&gt;=SL$41,SJ21&lt;&gt;"")),"Merit",IF(OR(AND(AJ21&gt;=AN$36,AK21&gt;=AN$40,AJ21&lt;&gt;"",AI21=""),AND(AL21&gt;=AN$36,AM21&gt;=AN$40,AL21&lt;&gt;"",AI21=""),AND(BF21&gt;=BJ$36,BG21&gt;=BJ$40,BF21&lt;&gt;"",BE21=""),AND(BH21&gt;=BJ$36,BI21&gt;=BJ$40,BH21&lt;&gt;"",BE21=""),AND(CB21&gt;=CF$36,CC21&gt;=CF$40,CB21&lt;&gt;"",CA21=""),AND(CD21&gt;=CF$36,CE21&gt;=CF$40,CD21&lt;&gt;""),AND(DC21&gt;=DJ$36,DD21&gt;=DJ$40,DC21&lt;&gt;""),AND(DH21&gt;=DJ$36,DI21&gt;=DJ$40,DH21&lt;&gt;""),AND(EE21&gt;=EL$36,EF21&gt;=EL$40,EE21&lt;&gt;""),AND(EJ21&gt;=EL$36,EK21&gt;=EL$40,EJ21&lt;&gt;""),AND(FG21&gt;=FN$36,FH21&gt;=FN$40,FG21&lt;&gt;""),AND(FL21&gt;=FN$36,FM21&gt;=FN$40,FL21&lt;&gt;""),AND(GI21&gt;=GP$36,GJ21&gt;=GP$40,GI21&lt;&gt;""),AND(GN21&gt;=GP$36,GO21&gt;=GP$40,GN21&lt;&gt;""),AND(HK21&gt;=HR$36,HL21&gt;=HR$40,HK21&lt;&gt;""),AND(HP21&gt;=HR$36,HQ21&gt;=HR$40,HP21&lt;&gt;""),AND(IM21&gt;=IT$36,IN21&gt;=IT$40,IM21&lt;&gt;""),AND(IR21&gt;=IT$36,IS21&gt;=IT$40,IR21&lt;&gt;""),AND(JO21&gt;=JV$36,JP21&gt;=JV$40,JO21&lt;&gt;""),AND(JT21&gt;=JV$36,JU21&gt;=JV$40,JT21&lt;&gt;""),AND(KQ21&gt;=KX$36,KR21&gt;=KX$40,KQ21&lt;&gt;""),AND(KV21&gt;=KX$36,KW21&gt;=KX$40,KV21&lt;&gt;""),AND(LS21&gt;=LZ$36,LT21&gt;=LZ$40,LS21&lt;&gt;""),AND(LX21&gt;=LZ$36,LY21&gt;=LZ$40,LX21&lt;&gt;""),AND(MU21&gt;=NB$36,MV21&gt;=NB$40,MU21&lt;&gt;""),AND(MZ21&gt;=NB$36,NA21&gt;=NB$40,MZ21&lt;&gt;""),AND(NW21&gt;=OD$36,NX21&gt;=OD$40,NW21&lt;&gt;""),AND(OB21&gt;=OD$36,OC21&gt;=OD$40,OB21&lt;&gt;""),AND(OY21&gt;=PF$36,OZ21&gt;=PF$40,OY21&lt;&gt;""),AND(PD21&gt;=PF$36,PE21&gt;=PF$40,PD21&lt;&gt;""),AND(QA21&gt;=QH$36,QB21&gt;=QH$40,QA21&lt;&gt;""),AND(QF21&gt;=QH$36,QG21&gt;=QH$40,QF21&lt;&gt;""),AND(RC21&gt;=RJ$36,RD21&gt;=RJ$40,RC21&lt;&gt;""),AND(RH21&gt;=RJ$36,RI21&gt;=RJ$40,RH21&lt;&gt;""),AND(SE21&gt;=SL$36,SF21&gt;=SL$40,SE21&lt;&gt;""),AND(SJ21&gt;=SL$36,SK21&gt;=SL$40,SJ21&lt;&gt;"")),"Excellence",IF(I21="P","Worlds Team",IF(F21="P","National Team","")))))</f>
        <v/>
      </c>
      <c r="I21" s="3" t="str">
        <f>IF(OR(AND(AJ21&gt;=AN$35,AK21&gt;=AN$39,AJ21&lt;&gt;"",AI21=""),AND(AL21&gt;=AN$35,AM21&gt;=AN$39,AL21&lt;&gt;"",AI21=""),AND(BF21&gt;=BJ$35,BG21&gt;=BJ$39,BF21&lt;&gt;"",BE21=""),AND(BH21&gt;=BJ$35,BI21&gt;=BJ$39,BH21&lt;&gt;"",BE21=""),AND(CB21&gt;=CF$35,CC21&gt;=CF$39,CB21&lt;&gt;"",CA21=""),AND(CD21&gt;=CF$35,CE21&gt;=CF$39,CD21&lt;&gt;""),AND(DC21&gt;=DJ$35,DD21&gt;=DJ$39,DC21&lt;&gt;""),AND(DH21&gt;=DJ$35,DI21&gt;=DJ$39,DH21&lt;&gt;""),AND(EE21&gt;=EL$35,EF21&gt;=EL$39,EE21&lt;&gt;""),AND(EJ21&gt;=EL$35,EK21&gt;=EL$39,EJ21&lt;&gt;""),AND(FG21&gt;=FN$35,FH21&gt;=FN$39,FG21&lt;&gt;""),AND(FL21&gt;=FN$35,FM21&gt;=FN$39,FL21&lt;&gt;""),AND(GI21&gt;=GP$35,GJ21&gt;=GP$39,GI21&lt;&gt;""),AND(GN21&gt;=GP$35,GO21&gt;=GP$39,GN21&lt;&gt;""),AND(HK21&gt;=HR$35,HL21&gt;=HR$39,HK21&lt;&gt;""),AND(HP21&gt;=HR$35,HQ21&gt;=HR$39,HP21&lt;&gt;""),AND(IM21&gt;=IT$35,IN21&gt;=IT$39,IM21&lt;&gt;""),AND(IR21&gt;=IT$35,IS21&gt;=IT$39,IR21&lt;&gt;""),AND(JO21&gt;=JV$35,JP21&gt;=JV$39,JO21&lt;&gt;""),AND(JT21&gt;=JV$35,JU21&gt;=JV$39,JT21&lt;&gt;""),AND(KQ21&gt;=KX$35,KR21&gt;=KX$39,KQ21&lt;&gt;""),AND(KV21&gt;=KX$35,KW21&gt;=KX$39,KV21&lt;&gt;""),AND(LS21&gt;=LZ$35,LT21&gt;=LZ$39,LS21&lt;&gt;""),AND(LX21&gt;=LZ$35,LY21&gt;=LZ$39,LX21&lt;&gt;""),AND(MU21&gt;=NB$35,MV21&gt;=NB$39,MU21&lt;&gt;""),AND(MZ21&gt;=NB$35,NA21&gt;=NB$39,MZ21&lt;&gt;""),AND(NW21&gt;=OD$35,NX21&gt;=OD$39,NW21&lt;&gt;""),AND(OB21&gt;=OD$35,OC21&gt;=OD$39,OB21&lt;&gt;""),AND(OY21&gt;=PF$35,OZ21&gt;=PF$39,OY21&lt;&gt;""),AND(PD21&gt;=PF$35,PE21&gt;=PF$39,PD21&lt;&gt;""),AND(QA21&gt;=QH$35,QB21&gt;=QH$39,QA21&lt;&gt;""),AND(QF21&gt;=QH$35,QG21&gt;=QH$39,QF21&lt;&gt;""),AND(RC21&gt;=RJ$35,RD21&gt;=RJ$39,RC21&lt;&gt;""),AND(RH21&gt;=RJ$35,RI21&gt;=RJ$39,RH21&lt;&gt;""),AND(SE21&gt;=SL$35,SF21&gt;=SL$39,SE21&lt;&gt;""),AND(SJ21&gt;=SL$35,SK21&gt;=SL$39,SJ21&lt;&gt;"")),"P","")</f>
        <v/>
      </c>
      <c r="J21" s="8">
        <f>IF(COUNT(AK21,BG21,CC21)&gt;0,LARGE((AK21,BG21,CC21),1),0)</f>
        <v>49.900000000000006</v>
      </c>
      <c r="K21" s="8" t="str">
        <f>IF(J21=0,"",IF(J21=CC21,$BK$1,IF(J21=BG21,$AO$1,IF(J21=AK21,$S$1,""))))</f>
        <v>2025 Nationals</v>
      </c>
      <c r="L21" s="8">
        <f>IF(COUNT(AK21,BG21,CC21)&gt;1,LARGE((AK21,BG21,CC21),2),0)</f>
        <v>46.800000000000004</v>
      </c>
      <c r="M21" s="8" t="str">
        <f>IF(K21=0,"",IF(AND(L21=J21,L21=AK21,K21=BG21),$S$1,IF(AND(L21=J21,L21=AK21,L21=CC21),$S$1,IF(AND(L21=J21,L21=CC21,L21=BG21),$AO$1,IF(L21=CC21,$BK$1,IF(L21=BG21,$AO$1,IF(L21=AK21,$S$1,"")))))))</f>
        <v>2025 Elite Canada</v>
      </c>
      <c r="N21" s="8">
        <f>IF(MAX(AM21,BI21,CE21)&gt;0,MAX(AM21,BI21,CE21),0)</f>
        <v>0</v>
      </c>
      <c r="O21" s="8" t="str">
        <f>IF(N21=0,"",IF(N21=CE21,$BK$1,IF(N21=BI21,$AO$1,IF(N21=AM21,$S$1,""))))</f>
        <v/>
      </c>
      <c r="P21" s="8" t="str">
        <f>IF(MAX(CG21:CH21)&gt;0,MAX(CG21:CH21),"")</f>
        <v/>
      </c>
      <c r="Q21" s="11" t="str">
        <f>IF(P21="","",IF(P21=CG21,"("&amp;CG$2&amp;")",IF(P21=CH21,"("&amp;CH$2&amp;")")))</f>
        <v/>
      </c>
      <c r="R21" s="8" t="str">
        <f>IF(P21="","",IF(P21=CG21,IF(P21+IF(L21="",0,L21)=SF21,$RK$1,IF(P21+IF(L21="",0,L21)=RD21,$QI$1,IF(P21+IF(L21="",0,L21)=QB21,$PG$1,IF(P21+IF(L21="",0,L21)=OZ21,$OE$1,IF(P21+IF(L21="",0,L21)=NX21,$NC$1,IF(P21+IF(L21="",0,L21)=MV21,$MA$1,IF(P21+IF(L21="",0,L21)=LT21,$KY$1,IF(P21+IF(L21="",0,L21)=KR21,$JW$1,IF(P21+IF(L21="",0,L21)=JP21,$IU$1,IF(P21+IF(L21="",0,L21)=IN21,$HS$1,IF(P21+IF(L21="",0,L21)=HL21,$GQ$1,IF(P21+IF(L21="",0,L21)=GJ21,$FO$1,IF(P21+IF(L21="",0,L21)=FH21,$EM$1,IF(P21+IF(L21="",0,L21)=EF21,$DK$1,IF(P21+IF(L21="",0,L21)=DD21,$CI$1))))))))))))))),IF(P21=CH21,IF(P21+IF(N21="",0,N21)=SK21,$RK$1,IF(P21+IF(N21="",0,N21)=RI21,$QI$1,IF(P21+IF(N21="",0,N21)=QG21,$PG$1,IF(P21+IF(N21="",0,N21)=PE21,$OE$1,IF(P21+IF(N21="",0,N21)=OC21,$NC$1,IF(P21+IF(N21="",0,N21)=NA21,$MA$1,IF(P21+IF(N21="",0,N21)=LY21,$KY$1,IF(P21+IF(N21="",0,N21)=KW21,$JW$1,IF(P21+IF(N21="",0,N21)=JU21,$IU$1,IF(P21+IF(N21="",0,N21)=IS21,$HS$1,IF(P21+IF(N21="",0,N21)=HQ21,$GQ$1,IF(P21+IF(N21="",0,N21)=GO21,$FO$1,IF(P21+IF(N21="",0,N21)=FM21,$EM$1,IF(P21+IF(N21="",0,N21)=EK21,$DK$1,IF(P21+IF(N21="",0,N21)=DI21,$CI$1))))))))))))))))))</f>
        <v/>
      </c>
      <c r="S21" s="19">
        <v>17.7</v>
      </c>
      <c r="T21" s="19">
        <v>5.6</v>
      </c>
      <c r="U21" s="19">
        <v>1.6</v>
      </c>
      <c r="V21" s="19">
        <v>0</v>
      </c>
      <c r="W21" s="19">
        <v>18.7</v>
      </c>
      <c r="X21" s="19">
        <v>7.2</v>
      </c>
      <c r="Y21" s="19">
        <v>0.8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27"/>
      <c r="AJ21" s="40">
        <f>IF(SUM(T21,X21)&gt;0,SUM(T21,X21),"")</f>
        <v>12.8</v>
      </c>
      <c r="AK21" s="40">
        <f>IF(SUM(S21:T21,V21:X21,Z21)-U21-Y21&gt;0,SUM(S21:T21,V21:X21,Z21)-U21-Y21,"")</f>
        <v>46.800000000000004</v>
      </c>
      <c r="AL21" s="40" t="str">
        <f>IF(SUM(AB21,AF21)&gt;0,SUM(AB21,AF21),"")</f>
        <v/>
      </c>
      <c r="AM21" s="40" t="str">
        <f>IF(SUM(AA21:AB21,AD21:AF21,AH21)-SUM(AC21,AG21)&gt;0,SUM(AA21:AB21,AD21:AF21,AH21)-SUM(AC21,AG21),"")</f>
        <v/>
      </c>
      <c r="AN21" s="40">
        <f>IF(SUM(AK21,AM21)&gt;0,SUM(AK21,AM21),"")</f>
        <v>46.800000000000004</v>
      </c>
      <c r="AO21" s="18">
        <v>18.2</v>
      </c>
      <c r="AP21" s="18">
        <v>8</v>
      </c>
      <c r="AQ21" s="18">
        <v>0.8</v>
      </c>
      <c r="AR21" s="18">
        <v>0</v>
      </c>
      <c r="AS21" s="18">
        <v>18</v>
      </c>
      <c r="AT21" s="18">
        <v>7.3</v>
      </c>
      <c r="AU21" s="18">
        <v>0.8</v>
      </c>
      <c r="AV21" s="18">
        <v>0</v>
      </c>
      <c r="AW21" s="18"/>
      <c r="AX21" s="18"/>
      <c r="AY21" s="18"/>
      <c r="AZ21" s="18"/>
      <c r="BA21" s="18"/>
      <c r="BB21" s="18"/>
      <c r="BC21" s="18"/>
      <c r="BD21" s="18"/>
      <c r="BE21" s="28"/>
      <c r="BF21" s="11">
        <f>IF(SUM(AP21,AT21)&gt;0,SUM(AP21,AT21),"")</f>
        <v>15.3</v>
      </c>
      <c r="BG21" s="11">
        <f>IF(SUM(AO21:AP21,AR21:AT21,AV21)-AQ21-AU21&gt;0,SUM(AO21:AP21,AR21:AT21,AV21)-AQ21-AU21,"")</f>
        <v>49.900000000000006</v>
      </c>
      <c r="BH21" s="11" t="str">
        <f>IF(SUM(AX21,BB21)&gt;0,SUM(AX21,BB21),"")</f>
        <v/>
      </c>
      <c r="BI21" s="11" t="str">
        <f>IF(SUM(AW21:AX21,AZ21:BB21,BD21)-SUM(AY21,BC21)&gt;0,SUM(AW21:AX21,AZ21:BB21,BD21)-SUM(AY21,BC21),"")</f>
        <v/>
      </c>
      <c r="BJ21" s="11">
        <f>IF(SUM(BG21,BI21)&gt;0,SUM(BG21,BI21),"")</f>
        <v>49.900000000000006</v>
      </c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7"/>
      <c r="CB21" s="40" t="str">
        <f>IF(SUM(BL21,BP21)&gt;0,SUM(BL21,BP21),"")</f>
        <v/>
      </c>
      <c r="CC21" s="40" t="str">
        <f>IF(SUM(BK21:BL21,BN21:BP21,BR21)-BM21-BQ21&gt;0,SUM(BK21:BL21,BN21:BP21,BR21)-BM21-BQ21,"")</f>
        <v/>
      </c>
      <c r="CD21" s="40" t="str">
        <f>IF(SUM(BT21,BX21)&gt;0,SUM(BT21,BX21),"")</f>
        <v/>
      </c>
      <c r="CE21" s="40" t="str">
        <f>IF(SUM(BS21:BT21,BV21:BX21,BZ21)-SUM(BU21,BY21)&gt;0,SUM(BS21:BT21,BV21:BX21,BZ21)-SUM(BU21,BY21),"")</f>
        <v/>
      </c>
      <c r="CF21" s="40" t="str">
        <f>IF(SUM(CC21,CE21)&gt;0,SUM(CC21,CE21),"")</f>
        <v/>
      </c>
      <c r="CG21" s="51" t="str">
        <f>IF(MAX(DD21,EF21,FH21,GJ21,HL21,IN21,JP21,KR21,LT21,MV21,NX21,OZ21,QB21,RD21,SF21)-IF(L21="",0,L21)&gt;0.001,MAX(DD21,EF21,FH21,GJ21,HL21,IN21,JP21,KR21,LT21,MV21,NX21,OZ21,QB21,RD21,SF21)-IF(L21="",0,L21),"")</f>
        <v/>
      </c>
      <c r="CH21" s="51" t="str">
        <f>IF(MAX(DI21,EK21,FM21,GO21,HQ21,IS21,JU21,KW21,LY21,NA21,OC21,PE21,QG21,RI21,SK21)-IF(N21="",0,N21)&gt;0.001,MAX(DI21,EK21,FM21,GO21,HQ21,IS21,JU21,KW21,LY21,NA21,OC21,PE21,QG21,RI21,SK21)-IF(N21="",0,N21),"")</f>
        <v/>
      </c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40" t="str">
        <f>IF(SUM(CJ21,CN21)&gt;0,SUM(CJ21,CN21),"")</f>
        <v/>
      </c>
      <c r="DD21" s="40" t="str">
        <f>IF(SUM(CI21:CJ21,CL21:CN21,CP21)-CK21-CO21&gt;0,SUM(CI21:CJ21,CL21:CN21,CP21)-CK21-CO21,"")</f>
        <v/>
      </c>
      <c r="DE21" s="40" t="str">
        <f>IF(SUM(CQ21:CR21,CT21)-CS21&gt;0,SUM(CQ21:CR21,CT21)-CS21,"")</f>
        <v/>
      </c>
      <c r="DF21" s="40" t="str">
        <f>IF(SUM(CJ21,CN21,CR21)&gt;0,SUM(CJ21,CN21,CR21),"")</f>
        <v/>
      </c>
      <c r="DG21" s="40" t="str">
        <f>IF(SUM(DD21,DE21)&gt;0,SUM(DD21,DE21),"")</f>
        <v/>
      </c>
      <c r="DH21" s="40" t="str">
        <f>IF(SUM(CV21,CZ21)&gt;0,SUM(CV21,CZ21),"")</f>
        <v/>
      </c>
      <c r="DI21" s="40" t="str">
        <f>IF(SUM(CU21:CV21,CX21:CZ21,DB21)-SUM(CW21,DA21)&gt;0,SUM(CU21:CV21,CX21:CZ21,DB21)-SUM(CW21,DA21),"")</f>
        <v/>
      </c>
      <c r="DJ21" s="40" t="str">
        <f>IF(SUM(DD21,DE21,DI21)&gt;0,SUM(DD21,DE21,DI21),"")</f>
        <v/>
      </c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1" t="str">
        <f>IF(SUM(DL21,DP21)&gt;0,SUM(DL21,DP21),"")</f>
        <v/>
      </c>
      <c r="EF21" s="11" t="str">
        <f>IF(SUM(DK21:DL21,DN21:DP21,DR21)-DM21-DQ21&gt;0,SUM(DK21:DL21,DN21:DP21,DR21)-DM21-DQ21,"")</f>
        <v/>
      </c>
      <c r="EG21" s="11" t="str">
        <f>IF(SUM(DS21:DT21,DV21)-DU21&gt;0,SUM(DS21:DT21,DV21)-DU21,"")</f>
        <v/>
      </c>
      <c r="EH21" s="11" t="str">
        <f>IF(SUM(DL21,DP21,DT21)&gt;0,SUM(DL21,DP21,DT21),"")</f>
        <v/>
      </c>
      <c r="EI21" s="11" t="str">
        <f>IF(SUM(EF21,EG21)&gt;0,SUM(EF21,EG21),"")</f>
        <v/>
      </c>
      <c r="EJ21" s="11" t="str">
        <f>IF(SUM(DX21,EB21)&gt;0,SUM(DX21,EB21),"")</f>
        <v/>
      </c>
      <c r="EK21" s="11" t="str">
        <f>IF(SUM(DW21:DX21,DZ21:EB21,ED21)-SUM(DY21,EC21)&gt;0,SUM(DW21:DX21,DZ21:EB21,ED21)-SUM(DY21,EC21),"")</f>
        <v/>
      </c>
      <c r="EL21" s="11" t="str">
        <f>IF(SUM(EF21,EG21,EK21)&gt;0,SUM(EF21,EG21,EK21),"")</f>
        <v/>
      </c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40" t="str">
        <f>IF(SUM(EN21,ER21)&gt;0,SUM(EN21,ER21),"")</f>
        <v/>
      </c>
      <c r="FH21" s="40" t="str">
        <f>IF(SUM(EM21:EN21,EP21:ER21,ET21)-EO21-ES21&gt;0,SUM(EM21:EN21,EP21:ER21,ET21)-EO21-ES21,"")</f>
        <v/>
      </c>
      <c r="FI21" s="40" t="str">
        <f>IF(SUM(EU21:EV21,EX21)-EW21&gt;0,SUM(EU21:EV21,EX21)-EW21,"")</f>
        <v/>
      </c>
      <c r="FJ21" s="40" t="str">
        <f>IF(SUM(EN21,ER21,EV21)&gt;0,SUM(EN21,ER21,EV21),"")</f>
        <v/>
      </c>
      <c r="FK21" s="40" t="str">
        <f>IF(SUM(FH21,FI21)&gt;0,SUM(FH21,FI21),"")</f>
        <v/>
      </c>
      <c r="FL21" s="40" t="str">
        <f>IF(SUM(EZ21,FD21)&gt;0,SUM(EZ21,FD21),"")</f>
        <v/>
      </c>
      <c r="FM21" s="40" t="str">
        <f>IF(SUM(EY21:EZ21,FB21:FD21,FF21)-SUM(FA21,FE21)&gt;0,SUM(EY21:EZ21,FB21:FD21,FF21)-SUM(FA21,FE21),"")</f>
        <v/>
      </c>
      <c r="FN21" s="40" t="str">
        <f>IF(SUM(FH21,FI21,FM21)&gt;0,SUM(FH21,FI21,FM21),"")</f>
        <v/>
      </c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1" t="str">
        <f>IF(SUM(FP21,FT21)&gt;0,SUM(FP21,FT21),"")</f>
        <v/>
      </c>
      <c r="GJ21" s="11" t="str">
        <f>IF(SUM(FO21:FP21,FR21:FT21,FV21)-FQ21-FU21&gt;0,SUM(FO21:FP21,FR21:FT21,FV21)-FQ21-FU21,"")</f>
        <v/>
      </c>
      <c r="GK21" s="11" t="str">
        <f>IF(SUM(FW21:FX21,FZ21)-FY21&gt;0,SUM(FW21:FX21,FZ21)-FY21,"")</f>
        <v/>
      </c>
      <c r="GL21" s="11" t="str">
        <f>IF(SUM(FP21,FT21,FX21)&gt;0,SUM(FP21,FT21,FX21),"")</f>
        <v/>
      </c>
      <c r="GM21" s="11" t="str">
        <f>IF(SUM(GJ21,GK21)&gt;0,SUM(GJ21,GK21),"")</f>
        <v/>
      </c>
      <c r="GN21" s="11" t="str">
        <f>IF(SUM(GB21,GF21)&gt;0,SUM(GB21,GF21),"")</f>
        <v/>
      </c>
      <c r="GO21" s="11" t="str">
        <f>IF(SUM(GA21:GB21,GD21:GF21,GH21)-SUM(GC21,GG21)&gt;0,SUM(GA21:GB21,GD21:GF21,GH21)-SUM(GC21,GG21),"")</f>
        <v/>
      </c>
      <c r="GP21" s="11" t="str">
        <f>IF(SUM(GJ21,GK21,GO21)&gt;0,SUM(GJ21,GK21,GO21),"")</f>
        <v/>
      </c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40" t="str">
        <f>IF(SUM(GR21,GV21)&gt;0,SUM(GR21,GV21),"")</f>
        <v/>
      </c>
      <c r="HL21" s="40" t="str">
        <f>IF(SUM(GQ21:GR21,GT21:GV21,GX21)-GS21-GW21&gt;0,SUM(GQ21:GR21,GT21:GV21,GX21)-GS21-GW21,"")</f>
        <v/>
      </c>
      <c r="HM21" s="40" t="str">
        <f>IF(SUM(GY21:GZ21,HB21)-HA21&gt;0,SUM(GY21:GZ21,HB21)-HA21,"")</f>
        <v/>
      </c>
      <c r="HN21" s="40" t="str">
        <f>IF(SUM(GR21,GV21,GZ21)&gt;0,SUM(GR21,GV21,GZ21),"")</f>
        <v/>
      </c>
      <c r="HO21" s="40" t="str">
        <f>IF(SUM(HL21,HM21)&gt;0,SUM(HL21,HM21),"")</f>
        <v/>
      </c>
      <c r="HP21" s="40" t="str">
        <f>IF(SUM(HD21,HH21)&gt;0,SUM(HD21,HH21),"")</f>
        <v/>
      </c>
      <c r="HQ21" s="40" t="str">
        <f>IF(SUM(HC21:HD21,HF21:HH21,HJ21)-SUM(HE21,HI21)&gt;0,SUM(HC21:HD21,HF21:HH21,HJ21)-SUM(HE21,HI21),"")</f>
        <v/>
      </c>
      <c r="HR21" s="40" t="str">
        <f>IF(SUM(HL21,HM21,HQ21)&gt;0,SUM(HL21,HM21,HQ21),"")</f>
        <v/>
      </c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1" t="str">
        <f>IF(SUM(HT21,HX21)&gt;0,SUM(HT21,HX21),"")</f>
        <v/>
      </c>
      <c r="IN21" s="11" t="str">
        <f>IF(SUM(HS21:HT21,HV21:HX21,HZ21)-HU21-HY21&gt;0,SUM(HS21:HT21,HV21:HX21,HZ21)-HU21-HY21,"")</f>
        <v/>
      </c>
      <c r="IO21" s="11" t="str">
        <f>IF(SUM(IA21:IB21,ID21)-IC21&gt;0,SUM(IA21:IB21,ID21)-IC21,"")</f>
        <v/>
      </c>
      <c r="IP21" s="11" t="str">
        <f>IF(SUM(HT21,HX21,IB21)&gt;0,SUM(HT21,HX21,IB21),"")</f>
        <v/>
      </c>
      <c r="IQ21" s="11" t="str">
        <f>IF(SUM(IN21,IO21)&gt;0,SUM(IN21,IO21),"")</f>
        <v/>
      </c>
      <c r="IR21" s="11" t="str">
        <f>IF(SUM(IF21,IJ21)&gt;0,SUM(IF21,IJ21),"")</f>
        <v/>
      </c>
      <c r="IS21" s="11" t="str">
        <f>IF(SUM(IE21:IF21,IH21:IJ21,IL21)-SUM(IG21,IK21)&gt;0,SUM(IE21:IF21,IH21:IJ21,IL21)-SUM(IG21,IK21),"")</f>
        <v/>
      </c>
      <c r="IT21" s="11" t="str">
        <f>IF(SUM(IN21,IO21,IS21)&gt;0,SUM(IN21,IO21,IS21),"")</f>
        <v/>
      </c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40" t="str">
        <f>IF(SUM(IV21,IZ21)&gt;0,SUM(IV21,IZ21),"")</f>
        <v/>
      </c>
      <c r="JP21" s="40" t="str">
        <f>IF(SUM(IU21:IV21,IX21:IZ21,JB21)-IW21-JA21&gt;0,SUM(IU21:IV21,IX21:IZ21,JB21)-IW21-JA21,"")</f>
        <v/>
      </c>
      <c r="JQ21" s="40" t="str">
        <f>IF(SUM(JC21:JD21,JF21)-JE21&gt;0,SUM(JC21:JD21,JF21)-JE21,"")</f>
        <v/>
      </c>
      <c r="JR21" s="40" t="str">
        <f>IF(SUM(IV21,IZ21,JD21)&gt;0,SUM(IV21,IZ21,JD21),"")</f>
        <v/>
      </c>
      <c r="JS21" s="40" t="str">
        <f>IF(SUM(JP21,JQ21)&gt;0,SUM(JP21,JQ21),"")</f>
        <v/>
      </c>
      <c r="JT21" s="40" t="str">
        <f>IF(SUM(JH21,JL21)&gt;0,SUM(JH21,JL21),"")</f>
        <v/>
      </c>
      <c r="JU21" s="40" t="str">
        <f>IF(SUM(JG21:JH21,JJ21:JL21,JN21)-SUM(JI21,JM21)&gt;0,SUM(JG21:JH21,JJ21:JL21,JN21)-SUM(JI21,JM21),"")</f>
        <v/>
      </c>
      <c r="JV21" s="40" t="str">
        <f>IF(SUM(JP21,JQ21,JU21)&gt;0,SUM(JP21,JQ21,JU21),"")</f>
        <v/>
      </c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1" t="str">
        <f>IF(SUM(JX21,KB21)&gt;0,SUM(JX21,KB21),"")</f>
        <v/>
      </c>
      <c r="KR21" s="11" t="str">
        <f>IF(SUM(JW21:JX21,JZ21:KB21,KD21)-JY21-KC21&gt;0,SUM(JW21:JX21,JZ21:KB21,KD21)-JY21-KC21,"")</f>
        <v/>
      </c>
      <c r="KS21" s="11" t="str">
        <f>IF(SUM(KE21:KF21,KH21)-KG21&gt;0,SUM(KE21:KF21,KH21)-KG21,"")</f>
        <v/>
      </c>
      <c r="KT21" s="11" t="str">
        <f>IF(SUM(JX21,KB21,KF21)&gt;0,SUM(JX21,KB21,KF21),"")</f>
        <v/>
      </c>
      <c r="KU21" s="11" t="str">
        <f>IF(SUM(KR21,KS21)&gt;0,SUM(KR21,KS21),"")</f>
        <v/>
      </c>
      <c r="KV21" s="11" t="str">
        <f>IF(SUM(KJ21,KN21)&gt;0,SUM(KJ21,KN21),"")</f>
        <v/>
      </c>
      <c r="KW21" s="11" t="str">
        <f>IF(SUM(KI21:KJ21,KL21:KN21,KP21)-SUM(KK21,KO21)&gt;0,SUM(KI21:KJ21,KL21:KN21,KP21)-SUM(KK21,KO21),"")</f>
        <v/>
      </c>
      <c r="KX21" s="11" t="str">
        <f>IF(SUM(KR21,KS21,KW21)&gt;0,SUM(KR21,KS21,KW21),"")</f>
        <v/>
      </c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40" t="str">
        <f>IF(SUM(KZ21,LD21)&gt;0,SUM(KZ21,LD21),"")</f>
        <v/>
      </c>
      <c r="LT21" s="40" t="str">
        <f>IF(SUM(KY21:KZ21,LB21:LD21,LF21)-LA21-LE21&gt;0,SUM(KY21:KZ21,LB21:LD21,LF21)-LA21-LE21,"")</f>
        <v/>
      </c>
      <c r="LU21" s="40" t="str">
        <f>IF(SUM(LG21:LH21,LJ21)-LI21&gt;0,SUM(LG21:LH21,LJ21)-LI21,"")</f>
        <v/>
      </c>
      <c r="LV21" s="40" t="str">
        <f>IF(SUM(KZ21,LD21,LH21)&gt;0,SUM(KZ21,LD21,LH21),"")</f>
        <v/>
      </c>
      <c r="LW21" s="40" t="str">
        <f>IF(SUM(LT21,LU21)&gt;0,SUM(LT21,LU21),"")</f>
        <v/>
      </c>
      <c r="LX21" s="40" t="str">
        <f>IF(SUM(LL21,LP21)&gt;0,SUM(LL21,LP21),"")</f>
        <v/>
      </c>
      <c r="LY21" s="40" t="str">
        <f>IF(SUM(LK21:LL21,LN21:LP21,LR21)-SUM(LM21,LQ21)&gt;0,SUM(LK21:LL21,LN21:LP21,LR21)-SUM(LM21,LQ21),"")</f>
        <v/>
      </c>
      <c r="LZ21" s="40" t="str">
        <f>IF(SUM(LT21,LU21,LY21)&gt;0,SUM(LT21,LU21,LY21),"")</f>
        <v/>
      </c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1" t="str">
        <f>IF(SUM(MB21,MF21)&gt;0,SUM(MB21,MF21),"")</f>
        <v/>
      </c>
      <c r="MV21" s="11" t="str">
        <f>IF(SUM(MA21:MB21,MD21:MF21,MH21)-MC21-MG21&gt;0,SUM(MA21:MB21,MD21:MF21,MH21)-MC21-MG21,"")</f>
        <v/>
      </c>
      <c r="MW21" s="11" t="str">
        <f>IF(SUM(MI21:MJ21,ML21)-MK21&gt;0,SUM(MI21:MJ21,ML21)-MK21,"")</f>
        <v/>
      </c>
      <c r="MX21" s="11" t="str">
        <f>IF(SUM(MB21,MF21,MJ21)&gt;0,SUM(MB21,MF21,MJ21),"")</f>
        <v/>
      </c>
      <c r="MY21" s="11" t="str">
        <f>IF(SUM(MV21,MW21)&gt;0,SUM(MV21,MW21),"")</f>
        <v/>
      </c>
      <c r="MZ21" s="11" t="str">
        <f>IF(SUM(MN21,MR21)&gt;0,SUM(MN21,MR21),"")</f>
        <v/>
      </c>
      <c r="NA21" s="11" t="str">
        <f>IF(SUM(MM21:MN21,MP21:MR21,MT21)-SUM(MO21,MS21)&gt;0,SUM(MM21:MN21,MP21:MR21,MT21)-SUM(MO21,MS21),"")</f>
        <v/>
      </c>
      <c r="NB21" s="11" t="str">
        <f>IF(SUM(MV21,MW21,NA21)&gt;0,SUM(MV21,MW21,NA21),"")</f>
        <v/>
      </c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40" t="str">
        <f>IF(SUM(ND21,NH21)&gt;0,SUM(ND21,NH21),"")</f>
        <v/>
      </c>
      <c r="NX21" s="40" t="str">
        <f>IF(SUM(NC21:ND21,NF21:NH21,NJ21)-NE21-NI21&gt;0,SUM(NC21:ND21,NF21:NH21,NJ21)-NE21-NI21,"")</f>
        <v/>
      </c>
      <c r="NY21" s="40" t="str">
        <f>IF(SUM(NK21:NL21,NN21)-NM21&gt;0,SUM(NK21:NL21,NN21)-NM21,"")</f>
        <v/>
      </c>
      <c r="NZ21" s="40" t="str">
        <f>IF(SUM(ND21,NH21,NL21)&gt;0,SUM(ND21,NH21,NL21),"")</f>
        <v/>
      </c>
      <c r="OA21" s="40" t="str">
        <f>IF(SUM(NX21,NY21)&gt;0,SUM(NX21,NY21),"")</f>
        <v/>
      </c>
      <c r="OB21" s="40" t="str">
        <f>IF(SUM(NP21,NT21)&gt;0,SUM(NP21,NT21),"")</f>
        <v/>
      </c>
      <c r="OC21" s="40" t="str">
        <f>IF(SUM(NO21:NP21,NR21:NT21,NV21)-SUM(NQ21,NU21)&gt;0,SUM(NO21:NP21,NR21:NT21,NV21)-SUM(NQ21,NU21),"")</f>
        <v/>
      </c>
      <c r="OD21" s="40" t="str">
        <f>IF(SUM(NX21,NY21,OC21)&gt;0,SUM(NX21,NY21,OC21),"")</f>
        <v/>
      </c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1" t="str">
        <f>IF(SUM(OF21,OJ21)&gt;0,SUM(OF21,OJ21),"")</f>
        <v/>
      </c>
      <c r="OZ21" s="11" t="str">
        <f>IF(SUM(OE21:OF21,OH21:OJ21,OL21)-OG21-OK21&gt;0,SUM(OE21:OF21,OH21:OJ21,OL21)-OG21-OK21,"")</f>
        <v/>
      </c>
      <c r="PA21" s="11" t="str">
        <f>IF(SUM(OM21:ON21,OP21)-OO21&gt;0,SUM(OM21:ON21,OP21)-OO21,"")</f>
        <v/>
      </c>
      <c r="PB21" s="11" t="str">
        <f>IF(SUM(OF21,OJ21,ON21)&gt;0,SUM(OF21,OJ21,ON21),"")</f>
        <v/>
      </c>
      <c r="PC21" s="11" t="str">
        <f>IF(SUM(OZ21,PA21)&gt;0,SUM(OZ21,PA21),"")</f>
        <v/>
      </c>
      <c r="PD21" s="11" t="str">
        <f>IF(SUM(OR21,OV21)&gt;0,SUM(OR21,OV21),"")</f>
        <v/>
      </c>
      <c r="PE21" s="11" t="str">
        <f>IF(SUM(OQ21:OR21,OT21:OV21,OX21)-SUM(OS21,OW21)&gt;0,SUM(OQ21:OR21,OT21:OV21,OX21)-SUM(OS21,OW21),"")</f>
        <v/>
      </c>
      <c r="PF21" s="11" t="str">
        <f>IF(SUM(OZ21,PA21,PE21)&gt;0,SUM(OZ21,PA21,PE21),"")</f>
        <v/>
      </c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40" t="str">
        <f>IF(SUM(PH21,PL21)&gt;0,SUM(PH21,PL21),"")</f>
        <v/>
      </c>
      <c r="QB21" s="40" t="str">
        <f>IF(SUM(PG21:PH21,PJ21:PL21,PN21)-PI21-PM21&gt;0,SUM(PG21:PH21,PJ21:PL21,PN21)-PI21-PM21,"")</f>
        <v/>
      </c>
      <c r="QC21" s="40" t="str">
        <f>IF(SUM(PO21:PP21,PR21)-PQ21&gt;0,SUM(PO21:PP21,PR21)-PQ21,"")</f>
        <v/>
      </c>
      <c r="QD21" s="40" t="str">
        <f>IF(SUM(PH21,PL21,PP21)&gt;0,SUM(PH21,PL21,PP21),"")</f>
        <v/>
      </c>
      <c r="QE21" s="40" t="str">
        <f>IF(SUM(QB21,QC21)&gt;0,SUM(QB21,QC21),"")</f>
        <v/>
      </c>
      <c r="QF21" s="40" t="str">
        <f>IF(SUM(PT21,PX21)&gt;0,SUM(PT21,PX21),"")</f>
        <v/>
      </c>
      <c r="QG21" s="40" t="str">
        <f>IF(SUM(PS21:PT21,PV21:PX21,PZ21)-SUM(PU21,PY21)&gt;0,SUM(PS21:PT21,PV21:PX21,PZ21)-SUM(PU21,PY21),"")</f>
        <v/>
      </c>
      <c r="QH21" s="40" t="str">
        <f>IF(SUM(QB21,QC21,QG21)&gt;0,SUM(QB21,QC21,QG21),"")</f>
        <v/>
      </c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1" t="str">
        <f>IF(SUM(QJ21,QN21)&gt;0,SUM(QJ21,QN21),"")</f>
        <v/>
      </c>
      <c r="RD21" s="11" t="str">
        <f>IF(SUM(QI21:QJ21,QL21:QN21,QP21)-QK21-QO21&gt;0,SUM(QI21:QJ21,QL21:QN21,QP21)-QK21-QO21,"")</f>
        <v/>
      </c>
      <c r="RE21" s="11" t="str">
        <f>IF(SUM(QQ21:QR21,QT21)-QS21&gt;0,SUM(QQ21:QR21,QT21)-QS21,"")</f>
        <v/>
      </c>
      <c r="RF21" s="11" t="str">
        <f>IF(SUM(QJ21,QN21,QR21)&gt;0,SUM(QJ21,QN21,QR21),"")</f>
        <v/>
      </c>
      <c r="RG21" s="11" t="str">
        <f>IF(SUM(RD21,RE21)&gt;0,SUM(RD21,RE21),"")</f>
        <v/>
      </c>
      <c r="RH21" s="11" t="str">
        <f>IF(SUM(QV21,QZ21)&gt;0,SUM(QV21,QZ21),"")</f>
        <v/>
      </c>
      <c r="RI21" s="11" t="str">
        <f>IF(SUM(QU21:QV21,QX21:QZ21,RB21)-SUM(QW21,RA21)&gt;0,SUM(QU21:QV21,QX21:QZ21,RB21)-SUM(QW21,RA21),"")</f>
        <v/>
      </c>
      <c r="RJ21" s="11" t="str">
        <f>IF(SUM(RD21,RE21,RI21)&gt;0,SUM(RD21,RE21,RI21),"")</f>
        <v/>
      </c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40" t="str">
        <f>IF(SUM(RL21,RP21)&gt;0,SUM(RL21,RP21),"")</f>
        <v/>
      </c>
      <c r="SF21" s="40" t="str">
        <f>IF(SUM(RK21:RL21,RN21:RP21,RR21)-RM21-RQ21&gt;0,SUM(RK21:RL21,RN21:RP21,RR21)-RM21-RQ21,"")</f>
        <v/>
      </c>
      <c r="SG21" s="40" t="str">
        <f>IF(SUM(RS21:RT21,RV21)-RU21&gt;0,SUM(RS21:RT21,RV21)-RU21,"")</f>
        <v/>
      </c>
      <c r="SH21" s="40" t="str">
        <f>IF(SUM(RL21,RP21,RT21)&gt;0,SUM(RL21,RP21,RT21),"")</f>
        <v/>
      </c>
      <c r="SI21" s="40" t="str">
        <f>IF(SUM(SF21,SG21)&gt;0,SUM(SF21,SG21),"")</f>
        <v/>
      </c>
      <c r="SJ21" s="40" t="str">
        <f>IF(SUM(RX21,SB21)&gt;0,SUM(RX21,SB21),"")</f>
        <v/>
      </c>
      <c r="SK21" s="40" t="str">
        <f>IF(SUM(RW21:RX21,RZ21:SB21,SD21)-SUM(RY21,SC21)&gt;0,SUM(RW21:RX21,RZ21:SB21,SD21)-SUM(RY21,SC21),"")</f>
        <v/>
      </c>
      <c r="SL21" s="40" t="str">
        <f>IF(SUM(SF21,SG21,SK21)&gt;0,SUM(SF21,SG21,SK21),"")</f>
        <v/>
      </c>
      <c r="SM21" s="26">
        <f>IF($CA21="P",BK21,(BK21+AO21)/2)</f>
        <v>9.1</v>
      </c>
      <c r="SN21" s="26">
        <f>IF($CA21="P",BL21,(BL21+AP21)/2)</f>
        <v>4</v>
      </c>
      <c r="SO21" s="26">
        <f>IF($CA21="P",BM21,(BM21+AQ21)/2)</f>
        <v>0.4</v>
      </c>
      <c r="SP21" s="26">
        <f>IF($CA21="P",BN21,(BN21+AR21)/2)</f>
        <v>0</v>
      </c>
      <c r="SQ21" s="26">
        <f>IF($CA21="P",BO21,(BO21+AS21)/2)</f>
        <v>9</v>
      </c>
      <c r="SR21" s="26">
        <f>IF($CA21="P",BP21,(BP21+AT21)/2)</f>
        <v>3.65</v>
      </c>
      <c r="SS21" s="26">
        <f>IF($CA21="P",BQ21,(BQ21+AU21)/2)</f>
        <v>0.4</v>
      </c>
      <c r="ST21" s="26">
        <f>IF($CA21="P",BR21,(BR21+AV21)/2)</f>
        <v>0</v>
      </c>
      <c r="SU21" s="26">
        <f>IF($CA21="P",BS21,(BS21+AW21)/2)</f>
        <v>0</v>
      </c>
      <c r="SV21" s="26">
        <f>IF($CA21="P",BT21,(BT21+AX21)/2)</f>
        <v>0</v>
      </c>
      <c r="SW21" s="26">
        <f>IF($CA21="P",BU21,(BU21+AY21)/2)</f>
        <v>0</v>
      </c>
      <c r="SX21" s="26">
        <f>IF($CA21="P",BV21,(BV21+AZ21)/2)</f>
        <v>0</v>
      </c>
      <c r="SY21" s="26">
        <f>IF($CA21="P",BW21,(BW21+BA21)/2)</f>
        <v>0</v>
      </c>
      <c r="SZ21" s="26">
        <f>IF($CA21="P",BX21,(BX21+BB21)/2)</f>
        <v>0</v>
      </c>
      <c r="TA21" s="26">
        <f>IF($CA21="P",BY21,(BY21+BC21)/2)</f>
        <v>0</v>
      </c>
      <c r="TB21" s="26">
        <f>IF($CA21="P",BZ21,(BZ21+BD21)/2)</f>
        <v>0</v>
      </c>
      <c r="TC21" s="28" t="s">
        <v>53</v>
      </c>
      <c r="TD21" s="11">
        <f>IF(SUM(SN21,SR21)&gt;0,SUM(SN21,SR21),"")</f>
        <v>7.65</v>
      </c>
      <c r="TE21" s="11">
        <f>IF(SUM(SM21:SN21,SP21:SR21,ST21)-SO21-SS21&gt;0,SUM(SM21:SN21,SP21:SR21,ST21)-SO21-SS21,"")</f>
        <v>24.950000000000003</v>
      </c>
      <c r="TF21" s="11" t="str">
        <f>IF(SUM(SV21,SZ21)&gt;0,SUM(SV21,SZ21),"")</f>
        <v/>
      </c>
      <c r="TG21" s="11" t="str">
        <f>IF(SUM(SU21:SV21,SX21:SZ21,TB21)-SUM(SW21,TA21)&gt;0,SUM(SU21:SV21,SX21:SZ21,TB21)-SUM(SW21,TA21),"")</f>
        <v/>
      </c>
      <c r="TH21" s="11">
        <f>IF(SUM(TE21,TG21)&gt;0,SUM(TE21,TG21),"")</f>
        <v>24.950000000000003</v>
      </c>
    </row>
    <row r="22" spans="1:528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175</v>
      </c>
      <c r="C22" s="4" t="s">
        <v>6</v>
      </c>
      <c r="D22" s="4">
        <v>2007</v>
      </c>
      <c r="E22" s="9">
        <f>SUM(J22:P22)+SUM(J22:M22)*0.0000001+SUM(J22)*0.0000000000001</f>
        <v>95.000009500004879</v>
      </c>
      <c r="F22" s="3" t="str">
        <f>IF(OR(AND(AJ22&gt;=AN$34,AK22&gt;=AN$38,AJ22&lt;&gt;"",AI22=""),AND(AL22&gt;=AN$34,AM22&gt;=AN$38,AL22&lt;&gt;"",AI22=""),AND(BF22&gt;=BJ$34,BG22&gt;=BJ$38,BF22&lt;&gt;"",BE22=""),AND(BH22&gt;=BJ$34,BI22&gt;=BJ$38,BH22&lt;&gt;"",BE22=""),AND(CB22&gt;=CF$34,CC22&gt;=CF$38,CB22&lt;&gt;"",CA22=""),AND(CD22&gt;=CF$34,CE22&gt;=CF$38,CD22&lt;&gt;""),AND(DC22&gt;=DJ$34,DD22&gt;=DJ$38,DC22&lt;&gt;""),AND(DH22&gt;=DJ$34,DI22&gt;=DJ$38,DH22&lt;&gt;""),AND(EE22&gt;=EL$34,EF22&gt;=EL$38,EE22&lt;&gt;""),AND(EJ22&gt;=EL$34,EK22&gt;=EL$38,EJ22&lt;&gt;""),AND(FG22&gt;=FN$34,FH22&gt;=FN$38,FG22&lt;&gt;""),AND(FL22&gt;=FN$34,FM22&gt;=FN$38,FL22&lt;&gt;""),AND(GI22&gt;=GP$34,GJ22&gt;=GP$38,GI22&lt;&gt;""),AND(GN22&gt;=GP$34,GO22&gt;=GP$38,GN22&lt;&gt;""),AND(HK22&gt;=HR$34,HL22&gt;=HR$38,HK22&lt;&gt;""),AND(HP22&gt;=HR$34,HQ22&gt;=HR$38,HP22&lt;&gt;""),AND(IM22&gt;=IT$34,IN22&gt;=IT$38,IM22&lt;&gt;""),AND(IR22&gt;=IT$34,IS22&gt;=IT$38,IR22&lt;&gt;""),AND(JO22&gt;=JV$34,JP22&gt;=JV$38,JO22&lt;&gt;""),AND(JT22&gt;=JV$34,JU22&gt;=JV$38,JT22&lt;&gt;""),AND(KQ22&gt;=KX$34,KR22&gt;=KX$38,KQ22&lt;&gt;""),AND(KV22&gt;=KX$34,KW22&gt;=KX$38,KV22&lt;&gt;""),AND(LS22&gt;=LZ$34,LT22&gt;=LZ$38,LS22&lt;&gt;""),AND(LX22&gt;=LZ$34,LY22&gt;=LZ$38,LX22&lt;&gt;""),AND(MU22&gt;=NB$34,MV22&gt;=NB$38,MU22&lt;&gt;""),AND(MZ22&gt;=NB$34,NA22&gt;=NB$38,MZ22&lt;&gt;""),AND(NW22&gt;=OD$34,NX22&gt;=OD$38,NW22&lt;&gt;""),AND(OB22&gt;=OD$34,OC22&gt;=OD$38,OB22&lt;&gt;""),AND(OY22&gt;=PF$34,OZ22&gt;=PF$38,OY22&lt;&gt;""),AND(PD22&gt;=PF$34,PE22&gt;=PF$38,PD22&lt;&gt;""),AND(QA22&gt;=QH$34,QB22&gt;=QH$38,QA22&lt;&gt;""),AND(QF22&gt;=QH$34,QG22&gt;=QH$38,QF22&lt;&gt;""),AND(RC22&gt;=RJ$34,RD22&gt;=RJ$38,RC22&lt;&gt;""),AND(RH22&gt;=RJ$34,RI22&gt;=RJ$38,RH22&lt;&gt;""),AND(SE22&gt;=SL$34,SF22&gt;=SL$38,SE22&lt;&gt;""),AND(SJ22&gt;=SL$34,SK22&gt;=SL$38,SJ22&lt;&gt;"")),"P","")</f>
        <v/>
      </c>
      <c r="G22" s="3" t="str">
        <f>IF(OR(AND(AK22&gt;=AN$38,AK22&lt;&gt;"",AI22=""),AND(AM22&gt;=AN$38,AM22&lt;&gt;"",AI22=""),AND(BG22&gt;=BJ$38,BG22&lt;&gt;"",BE22=""),AND(BI22&gt;=BJ$38,BI22&lt;&gt;"",BE22=""),AND(CC22&gt;=CF$38,CC22&lt;&gt;"",CA22=""),AND(CE22&gt;=CF$38,CE22&lt;&gt;"",CA22=""),AND(DD22&gt;=DJ$38,DD22&lt;&gt;""),AND(DI22&gt;=DJ$38,DI22&lt;&gt;""),AND(EF22&gt;=EL$38,EF22&lt;&gt;""),AND(EK22&gt;=EL$38,EK22&lt;&gt;""),AND(FH22&gt;=FN$38,FH22&lt;&gt;""),AND(FM22&gt;=FN$38,FM22&lt;&gt;""),AND(GJ22&gt;=GP$38,GJ22&lt;&gt;""),AND(GO22&gt;=GP$38,GO22&lt;&gt;""),AND(HL22&gt;=HR$38,HL22&lt;&gt;""),AND(HQ22&gt;=HR$38,HQ22&lt;&gt;""),AND(IN22&gt;=IT$38,IN22&lt;&gt;""),AND(IS22&gt;=IT$38,IS22&lt;&gt;""),AND(JP22&gt;=JV$38,JP22&lt;&gt;""),AND(JU22&gt;=JV$38,JU22&lt;&gt;""),AND(KR22&gt;=KX$38,KR22&lt;&gt;""),AND(KW22&gt;=KX$38,KW22&lt;&gt;""),AND(LT22&gt;=LZ$38,LT22&lt;&gt;""),AND(LY22&gt;=LZ$38,LY22&lt;&gt;""),AND(MV22&gt;=NB$38,MV22&lt;&gt;""),AND(NA22&gt;=NB$38,NA22&lt;&gt;""),AND(NX22&gt;=OD$38,NX22&lt;&gt;""),AND(OC22&gt;=OD$38,OC22&lt;&gt;""),AND(OZ22&gt;=PF$38,OZ22&lt;&gt;""),AND(PE22&gt;=PF$38,PE22&lt;&gt;""),AND(QB22&gt;=QH$38,QB22&lt;&gt;""),AND(QG22&gt;=QH$38,QG22&lt;&gt;""),AND(RD22&gt;=RJ$38,RD22&lt;&gt;""),AND(RI22&gt;=RJ$38,RI22&lt;&gt;""),AND(SF22&gt;=SL$38,SF22&lt;&gt;""),AND(SK22&gt;=SL$38,SK22&lt;&gt;"")),"P","")</f>
        <v/>
      </c>
      <c r="H22" s="36" t="str">
        <f>IF(AND(G22="P",F22=""),"No DD",IF(OR(AND(AJ22&gt;=AN$37,AK22&gt;=AN$41,AJ22&lt;&gt;"",AI22=""),AND(AL22&gt;=AN$37,AM22&gt;=AN$41,AL22&lt;&gt;"",AI22=""),AND(BF22&gt;=BJ$37,BG22&gt;=BJ$41,BF22&lt;&gt;"",BE22=""),AND(BH22&gt;=BJ$37,BI22&gt;=BJ$41,BH22&lt;&gt;"",BE22=""),AND(CB22&gt;=CF$37,CC22&gt;=CF$41,CB22&lt;&gt;"",CA22=""),AND(CD22&gt;=CF$37,CE22&gt;=CF$41,CD22&lt;&gt;""),AND(DC22&gt;=DJ$37,DD22&gt;=DJ$41,DC22&lt;&gt;""),AND(DH22&gt;=DJ$37,DI22&gt;=DJ$41,DH22&lt;&gt;""),AND(EE22&gt;=EL$37,EF22&gt;=EL$41,EE22&lt;&gt;""),AND(EJ22&gt;=EL$37,EK22&gt;=EL$41,EJ22&lt;&gt;""),AND(FG22&gt;=FN$37,FH22&gt;=FN$41,FG22&lt;&gt;""),AND(FL22&gt;=FN$37,FM22&gt;=FN$41,FL22&lt;&gt;""),AND(GI22&gt;=GP$37,GJ22&gt;=GP$41,GI22&lt;&gt;""),AND(GN22&gt;=GP$37,GO22&gt;=GP$41,GN22&lt;&gt;""),AND(HK22&gt;=HR$37,HL22&gt;=HR$41,HK22&lt;&gt;""),AND(HP22&gt;=HR$37,HQ22&gt;=HR$41,HP22&lt;&gt;""),AND(IM22&gt;=IT$37,IN22&gt;=IT$41,IM22&lt;&gt;""),AND(IR22&gt;=IT$37,IS22&gt;=IT$41,IR22&lt;&gt;""),AND(JO22&gt;=JV$37,JP22&gt;=JV$41,JO22&lt;&gt;""),AND(JT22&gt;=JV$37,JU22&gt;=JV$41,JT22&lt;&gt;""),AND(KQ22&gt;=KX$37,KR22&gt;=KX$41,KQ22&lt;&gt;""),AND(KV22&gt;=KX$37,KW22&gt;=KX$41,KV22&lt;&gt;""),AND(LS22&gt;=LZ$37,LT22&gt;=LZ$41,LS22&lt;&gt;""),AND(LX22&gt;=LZ$37,LY22&gt;=LZ$41,LX22&lt;&gt;""),AND(MU22&gt;=NB$37,MV22&gt;=NB$41,MU22&lt;&gt;""),AND(MZ22&gt;=NB$37,NA22&gt;=NB$41,MZ22&lt;&gt;""),AND(NW22&gt;=OD$37,NX22&gt;=OD$41,NW22&lt;&gt;""),AND(OB22&gt;=OD$37,OC22&gt;=OD$41,OB22&lt;&gt;""),AND(OY22&gt;=PF$37,OZ22&gt;=PF$41,OY22&lt;&gt;""),AND(PD22&gt;=PF$37,PE22&gt;=PF$41,PD22&lt;&gt;""),AND(QA22&gt;=QH$37,QB22&gt;=QH$41,QA22&lt;&gt;""),AND(QF22&gt;=QH$37,QG22&gt;=QH$41,QF22&lt;&gt;""),AND(RC22&gt;=RJ$37,RD22&gt;=RJ$41,RC22&lt;&gt;""),AND(RH22&gt;=RJ$37,RI22&gt;=RJ$41,RH22&lt;&gt;""),AND(SE22&gt;=SL$37,SF22&gt;=SL$41,SE22&lt;&gt;""),AND(SJ22&gt;=SL$37,SK22&gt;=SL$41,SJ22&lt;&gt;"")),"Merit",IF(OR(AND(AJ22&gt;=AN$36,AK22&gt;=AN$40,AJ22&lt;&gt;"",AI22=""),AND(AL22&gt;=AN$36,AM22&gt;=AN$40,AL22&lt;&gt;"",AI22=""),AND(BF22&gt;=BJ$36,BG22&gt;=BJ$40,BF22&lt;&gt;"",BE22=""),AND(BH22&gt;=BJ$36,BI22&gt;=BJ$40,BH22&lt;&gt;"",BE22=""),AND(CB22&gt;=CF$36,CC22&gt;=CF$40,CB22&lt;&gt;"",CA22=""),AND(CD22&gt;=CF$36,CE22&gt;=CF$40,CD22&lt;&gt;""),AND(DC22&gt;=DJ$36,DD22&gt;=DJ$40,DC22&lt;&gt;""),AND(DH22&gt;=DJ$36,DI22&gt;=DJ$40,DH22&lt;&gt;""),AND(EE22&gt;=EL$36,EF22&gt;=EL$40,EE22&lt;&gt;""),AND(EJ22&gt;=EL$36,EK22&gt;=EL$40,EJ22&lt;&gt;""),AND(FG22&gt;=FN$36,FH22&gt;=FN$40,FG22&lt;&gt;""),AND(FL22&gt;=FN$36,FM22&gt;=FN$40,FL22&lt;&gt;""),AND(GI22&gt;=GP$36,GJ22&gt;=GP$40,GI22&lt;&gt;""),AND(GN22&gt;=GP$36,GO22&gt;=GP$40,GN22&lt;&gt;""),AND(HK22&gt;=HR$36,HL22&gt;=HR$40,HK22&lt;&gt;""),AND(HP22&gt;=HR$36,HQ22&gt;=HR$40,HP22&lt;&gt;""),AND(IM22&gt;=IT$36,IN22&gt;=IT$40,IM22&lt;&gt;""),AND(IR22&gt;=IT$36,IS22&gt;=IT$40,IR22&lt;&gt;""),AND(JO22&gt;=JV$36,JP22&gt;=JV$40,JO22&lt;&gt;""),AND(JT22&gt;=JV$36,JU22&gt;=JV$40,JT22&lt;&gt;""),AND(KQ22&gt;=KX$36,KR22&gt;=KX$40,KQ22&lt;&gt;""),AND(KV22&gt;=KX$36,KW22&gt;=KX$40,KV22&lt;&gt;""),AND(LS22&gt;=LZ$36,LT22&gt;=LZ$40,LS22&lt;&gt;""),AND(LX22&gt;=LZ$36,LY22&gt;=LZ$40,LX22&lt;&gt;""),AND(MU22&gt;=NB$36,MV22&gt;=NB$40,MU22&lt;&gt;""),AND(MZ22&gt;=NB$36,NA22&gt;=NB$40,MZ22&lt;&gt;""),AND(NW22&gt;=OD$36,NX22&gt;=OD$40,NW22&lt;&gt;""),AND(OB22&gt;=OD$36,OC22&gt;=OD$40,OB22&lt;&gt;""),AND(OY22&gt;=PF$36,OZ22&gt;=PF$40,OY22&lt;&gt;""),AND(PD22&gt;=PF$36,PE22&gt;=PF$40,PD22&lt;&gt;""),AND(QA22&gt;=QH$36,QB22&gt;=QH$40,QA22&lt;&gt;""),AND(QF22&gt;=QH$36,QG22&gt;=QH$40,QF22&lt;&gt;""),AND(RC22&gt;=RJ$36,RD22&gt;=RJ$40,RC22&lt;&gt;""),AND(RH22&gt;=RJ$36,RI22&gt;=RJ$40,RH22&lt;&gt;""),AND(SE22&gt;=SL$36,SF22&gt;=SL$40,SE22&lt;&gt;""),AND(SJ22&gt;=SL$36,SK22&gt;=SL$40,SJ22&lt;&gt;"")),"Excellence",IF(I22="P","Worlds Team",IF(F22="P","National Team","")))))</f>
        <v/>
      </c>
      <c r="I22" s="3" t="str">
        <f>IF(OR(AND(AJ22&gt;=AN$35,AK22&gt;=AN$39,AJ22&lt;&gt;"",AI22=""),AND(AL22&gt;=AN$35,AM22&gt;=AN$39,AL22&lt;&gt;"",AI22=""),AND(BF22&gt;=BJ$35,BG22&gt;=BJ$39,BF22&lt;&gt;"",BE22=""),AND(BH22&gt;=BJ$35,BI22&gt;=BJ$39,BH22&lt;&gt;"",BE22=""),AND(CB22&gt;=CF$35,CC22&gt;=CF$39,CB22&lt;&gt;"",CA22=""),AND(CD22&gt;=CF$35,CE22&gt;=CF$39,CD22&lt;&gt;""),AND(DC22&gt;=DJ$35,DD22&gt;=DJ$39,DC22&lt;&gt;""),AND(DH22&gt;=DJ$35,DI22&gt;=DJ$39,DH22&lt;&gt;""),AND(EE22&gt;=EL$35,EF22&gt;=EL$39,EE22&lt;&gt;""),AND(EJ22&gt;=EL$35,EK22&gt;=EL$39,EJ22&lt;&gt;""),AND(FG22&gt;=FN$35,FH22&gt;=FN$39,FG22&lt;&gt;""),AND(FL22&gt;=FN$35,FM22&gt;=FN$39,FL22&lt;&gt;""),AND(GI22&gt;=GP$35,GJ22&gt;=GP$39,GI22&lt;&gt;""),AND(GN22&gt;=GP$35,GO22&gt;=GP$39,GN22&lt;&gt;""),AND(HK22&gt;=HR$35,HL22&gt;=HR$39,HK22&lt;&gt;""),AND(HP22&gt;=HR$35,HQ22&gt;=HR$39,HP22&lt;&gt;""),AND(IM22&gt;=IT$35,IN22&gt;=IT$39,IM22&lt;&gt;""),AND(IR22&gt;=IT$35,IS22&gt;=IT$39,IR22&lt;&gt;""),AND(JO22&gt;=JV$35,JP22&gt;=JV$39,JO22&lt;&gt;""),AND(JT22&gt;=JV$35,JU22&gt;=JV$39,JT22&lt;&gt;""),AND(KQ22&gt;=KX$35,KR22&gt;=KX$39,KQ22&lt;&gt;""),AND(KV22&gt;=KX$35,KW22&gt;=KX$39,KV22&lt;&gt;""),AND(LS22&gt;=LZ$35,LT22&gt;=LZ$39,LS22&lt;&gt;""),AND(LX22&gt;=LZ$35,LY22&gt;=LZ$39,LX22&lt;&gt;""),AND(MU22&gt;=NB$35,MV22&gt;=NB$39,MU22&lt;&gt;""),AND(MZ22&gt;=NB$35,NA22&gt;=NB$39,MZ22&lt;&gt;""),AND(NW22&gt;=OD$35,NX22&gt;=OD$39,NW22&lt;&gt;""),AND(OB22&gt;=OD$35,OC22&gt;=OD$39,OB22&lt;&gt;""),AND(OY22&gt;=PF$35,OZ22&gt;=PF$39,OY22&lt;&gt;""),AND(PD22&gt;=PF$35,PE22&gt;=PF$39,PD22&lt;&gt;""),AND(QA22&gt;=QH$35,QB22&gt;=QH$39,QA22&lt;&gt;""),AND(QF22&gt;=QH$35,QG22&gt;=QH$39,QF22&lt;&gt;""),AND(RC22&gt;=RJ$35,RD22&gt;=RJ$39,RC22&lt;&gt;""),AND(RH22&gt;=RJ$35,RI22&gt;=RJ$39,RH22&lt;&gt;""),AND(SE22&gt;=SL$35,SF22&gt;=SL$39,SE22&lt;&gt;""),AND(SJ22&gt;=SL$35,SK22&gt;=SL$39,SJ22&lt;&gt;"")),"P","")</f>
        <v/>
      </c>
      <c r="J22" s="8">
        <f>IF(COUNT(AK22,BG22,CC22)&gt;0,LARGE((AK22,BG22,CC22),1),0)</f>
        <v>48.8</v>
      </c>
      <c r="K22" s="8" t="str">
        <f>IF(J22=0,"",IF(J22=CC22,$BK$1,IF(J22=BG22,$AO$1,IF(J22=AK22,$S$1,""))))</f>
        <v>2025 Nationals</v>
      </c>
      <c r="L22" s="8">
        <f>IF(COUNT(AK22,BG22,CC22)&gt;1,LARGE((AK22,BG22,CC22),2),0)</f>
        <v>46.2</v>
      </c>
      <c r="M22" s="8" t="str">
        <f>IF(K22=0,"",IF(AND(L22=J22,L22=AK22,K22=BG22),$S$1,IF(AND(L22=J22,L22=AK22,L22=CC22),$S$1,IF(AND(L22=J22,L22=CC22,L22=BG22),$AO$1,IF(L22=CC22,$BK$1,IF(L22=BG22,$AO$1,IF(L22=AK22,$S$1,"")))))))</f>
        <v>2025 Elite Canada</v>
      </c>
      <c r="N22" s="8">
        <f>IF(MAX(AM22,BI22,CE22)&gt;0,MAX(AM22,BI22,CE22),0)</f>
        <v>0</v>
      </c>
      <c r="O22" s="8" t="str">
        <f>IF(N22=0,"",IF(N22=CE22,$BK$1,IF(N22=BI22,$AO$1,IF(N22=AM22,$S$1,""))))</f>
        <v/>
      </c>
      <c r="P22" s="8" t="str">
        <f>IF(MAX(CG22:CH22)&gt;0,MAX(CG22:CH22),"")</f>
        <v/>
      </c>
      <c r="Q22" s="11" t="str">
        <f>IF(P22="","",IF(P22=CG22,"("&amp;CG$2&amp;")",IF(P22=CH22,"("&amp;CH$2&amp;")")))</f>
        <v/>
      </c>
      <c r="R22" s="8" t="str">
        <f>IF(P22="","",IF(P22=CG22,IF(P22+IF(L22="",0,L22)=SF22,$RK$1,IF(P22+IF(L22="",0,L22)=RD22,$QI$1,IF(P22+IF(L22="",0,L22)=QB22,$PG$1,IF(P22+IF(L22="",0,L22)=OZ22,$OE$1,IF(P22+IF(L22="",0,L22)=NX22,$NC$1,IF(P22+IF(L22="",0,L22)=MV22,$MA$1,IF(P22+IF(L22="",0,L22)=LT22,$KY$1,IF(P22+IF(L22="",0,L22)=KR22,$JW$1,IF(P22+IF(L22="",0,L22)=JP22,$IU$1,IF(P22+IF(L22="",0,L22)=IN22,$HS$1,IF(P22+IF(L22="",0,L22)=HL22,$GQ$1,IF(P22+IF(L22="",0,L22)=GJ22,$FO$1,IF(P22+IF(L22="",0,L22)=FH22,$EM$1,IF(P22+IF(L22="",0,L22)=EF22,$DK$1,IF(P22+IF(L22="",0,L22)=DD22,$CI$1))))))))))))))),IF(P22=CH22,IF(P22+IF(N22="",0,N22)=SK22,$RK$1,IF(P22+IF(N22="",0,N22)=RI22,$QI$1,IF(P22+IF(N22="",0,N22)=QG22,$PG$1,IF(P22+IF(N22="",0,N22)=PE22,$OE$1,IF(P22+IF(N22="",0,N22)=OC22,$NC$1,IF(P22+IF(N22="",0,N22)=NA22,$MA$1,IF(P22+IF(N22="",0,N22)=LY22,$KY$1,IF(P22+IF(N22="",0,N22)=KW22,$JW$1,IF(P22+IF(N22="",0,N22)=JU22,$IU$1,IF(P22+IF(N22="",0,N22)=IS22,$HS$1,IF(P22+IF(N22="",0,N22)=HQ22,$GQ$1,IF(P22+IF(N22="",0,N22)=GO22,$FO$1,IF(P22+IF(N22="",0,N22)=FM22,$EM$1,IF(P22+IF(N22="",0,N22)=EK22,$DK$1,IF(P22+IF(N22="",0,N22)=DI22,$CI$1))))))))))))))))))</f>
        <v/>
      </c>
      <c r="S22" s="19">
        <v>18.2</v>
      </c>
      <c r="T22" s="19">
        <v>6.4</v>
      </c>
      <c r="U22" s="19">
        <v>0.6</v>
      </c>
      <c r="V22" s="19">
        <v>0</v>
      </c>
      <c r="W22" s="19">
        <v>17.8</v>
      </c>
      <c r="X22" s="19">
        <v>6</v>
      </c>
      <c r="Y22" s="19">
        <v>1.6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27"/>
      <c r="AJ22" s="40">
        <f>IF(SUM(T22,X22)&gt;0,SUM(T22,X22),"")</f>
        <v>12.4</v>
      </c>
      <c r="AK22" s="40">
        <f>IF(SUM(S22:T22,V22:X22,Z22)-U22-Y22&gt;0,SUM(S22:T22,V22:X22,Z22)-U22-Y22,"")</f>
        <v>46.2</v>
      </c>
      <c r="AL22" s="40" t="str">
        <f>IF(SUM(AB22,AF22)&gt;0,SUM(AB22,AF22),"")</f>
        <v/>
      </c>
      <c r="AM22" s="40" t="str">
        <f>IF(SUM(AA22:AB22,AD22:AF22,AH22)-SUM(AC22,AG22)&gt;0,SUM(AA22:AB22,AD22:AF22,AH22)-SUM(AC22,AG22),"")</f>
        <v/>
      </c>
      <c r="AN22" s="40">
        <f>IF(SUM(AK22,AM22)&gt;0,SUM(AK22,AM22),"")</f>
        <v>46.2</v>
      </c>
      <c r="AO22" s="18">
        <v>18.600000000000001</v>
      </c>
      <c r="AP22" s="18">
        <v>7.2</v>
      </c>
      <c r="AQ22" s="18">
        <v>0.2</v>
      </c>
      <c r="AR22" s="18">
        <v>0</v>
      </c>
      <c r="AS22" s="18">
        <v>18</v>
      </c>
      <c r="AT22" s="18">
        <v>6</v>
      </c>
      <c r="AU22" s="18">
        <v>0.8</v>
      </c>
      <c r="AV22" s="18">
        <v>0</v>
      </c>
      <c r="AW22" s="18"/>
      <c r="AX22" s="18"/>
      <c r="AY22" s="18"/>
      <c r="AZ22" s="18"/>
      <c r="BA22" s="18"/>
      <c r="BB22" s="18"/>
      <c r="BC22" s="18"/>
      <c r="BD22" s="18"/>
      <c r="BE22" s="28"/>
      <c r="BF22" s="11">
        <f>IF(SUM(AP22,AT22)&gt;0,SUM(AP22,AT22),"")</f>
        <v>13.2</v>
      </c>
      <c r="BG22" s="11">
        <f>IF(SUM(AO22:AP22,AR22:AT22,AV22)-AQ22-AU22&gt;0,SUM(AO22:AP22,AR22:AT22,AV22)-AQ22-AU22,"")</f>
        <v>48.8</v>
      </c>
      <c r="BH22" s="11" t="str">
        <f>IF(SUM(AX22,BB22)&gt;0,SUM(AX22,BB22),"")</f>
        <v/>
      </c>
      <c r="BI22" s="11" t="str">
        <f>IF(SUM(AW22:AX22,AZ22:BB22,BD22)-SUM(AY22,BC22)&gt;0,SUM(AW22:AX22,AZ22:BB22,BD22)-SUM(AY22,BC22),"")</f>
        <v/>
      </c>
      <c r="BJ22" s="11">
        <f>IF(SUM(BG22,BI22)&gt;0,SUM(BG22,BI22),"")</f>
        <v>48.8</v>
      </c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7"/>
      <c r="CB22" s="40" t="str">
        <f>IF(SUM(BL22,BP22)&gt;0,SUM(BL22,BP22),"")</f>
        <v/>
      </c>
      <c r="CC22" s="40" t="str">
        <f>IF(SUM(BK22:BL22,BN22:BP22,BR22)-BM22-BQ22&gt;0,SUM(BK22:BL22,BN22:BP22,BR22)-BM22-BQ22,"")</f>
        <v/>
      </c>
      <c r="CD22" s="40" t="str">
        <f>IF(SUM(BT22,BX22)&gt;0,SUM(BT22,BX22),"")</f>
        <v/>
      </c>
      <c r="CE22" s="40" t="str">
        <f>IF(SUM(BS22:BT22,BV22:BX22,BZ22)-SUM(BU22,BY22)&gt;0,SUM(BS22:BT22,BV22:BX22,BZ22)-SUM(BU22,BY22),"")</f>
        <v/>
      </c>
      <c r="CF22" s="40" t="str">
        <f>IF(SUM(CC22,CE22)&gt;0,SUM(CC22,CE22),"")</f>
        <v/>
      </c>
      <c r="CG22" s="51" t="str">
        <f>IF(MAX(DD22,EF22,FH22,GJ22,HL22,IN22,JP22,KR22,LT22,MV22,NX22,OZ22,QB22,RD22,SF22)-IF(L22="",0,L22)&gt;0.001,MAX(DD22,EF22,FH22,GJ22,HL22,IN22,JP22,KR22,LT22,MV22,NX22,OZ22,QB22,RD22,SF22)-IF(L22="",0,L22),"")</f>
        <v/>
      </c>
      <c r="CH22" s="51" t="str">
        <f>IF(MAX(DI22,EK22,FM22,GO22,HQ22,IS22,JU22,KW22,LY22,NA22,OC22,PE22,QG22,RI22,SK22)-IF(N22="",0,N22)&gt;0.001,MAX(DI22,EK22,FM22,GO22,HQ22,IS22,JU22,KW22,LY22,NA22,OC22,PE22,QG22,RI22,SK22)-IF(N22="",0,N22),"")</f>
        <v/>
      </c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40" t="str">
        <f>IF(SUM(CJ22,CN22)&gt;0,SUM(CJ22,CN22),"")</f>
        <v/>
      </c>
      <c r="DD22" s="40" t="str">
        <f>IF(SUM(CI22:CJ22,CL22:CN22,CP22)-CK22-CO22&gt;0,SUM(CI22:CJ22,CL22:CN22,CP22)-CK22-CO22,"")</f>
        <v/>
      </c>
      <c r="DE22" s="40" t="str">
        <f>IF(SUM(CQ22:CR22,CT22)-CS22&gt;0,SUM(CQ22:CR22,CT22)-CS22,"")</f>
        <v/>
      </c>
      <c r="DF22" s="40" t="str">
        <f>IF(SUM(CJ22,CN22,CR22)&gt;0,SUM(CJ22,CN22,CR22),"")</f>
        <v/>
      </c>
      <c r="DG22" s="40" t="str">
        <f>IF(SUM(DD22,DE22)&gt;0,SUM(DD22,DE22),"")</f>
        <v/>
      </c>
      <c r="DH22" s="40" t="str">
        <f>IF(SUM(CV22,CZ22)&gt;0,SUM(CV22,CZ22),"")</f>
        <v/>
      </c>
      <c r="DI22" s="40" t="str">
        <f>IF(SUM(CU22:CV22,CX22:CZ22,DB22)-SUM(CW22,DA22)&gt;0,SUM(CU22:CV22,CX22:CZ22,DB22)-SUM(CW22,DA22),"")</f>
        <v/>
      </c>
      <c r="DJ22" s="40" t="str">
        <f>IF(SUM(DD22,DE22,DI22)&gt;0,SUM(DD22,DE22,DI22),"")</f>
        <v/>
      </c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1" t="str">
        <f>IF(SUM(DL22,DP22)&gt;0,SUM(DL22,DP22),"")</f>
        <v/>
      </c>
      <c r="EF22" s="11" t="str">
        <f>IF(SUM(DK22:DL22,DN22:DP22,DR22)-DM22-DQ22&gt;0,SUM(DK22:DL22,DN22:DP22,DR22)-DM22-DQ22,"")</f>
        <v/>
      </c>
      <c r="EG22" s="11" t="str">
        <f>IF(SUM(DS22:DT22,DV22)-DU22&gt;0,SUM(DS22:DT22,DV22)-DU22,"")</f>
        <v/>
      </c>
      <c r="EH22" s="11" t="str">
        <f>IF(SUM(DL22,DP22,DT22)&gt;0,SUM(DL22,DP22,DT22),"")</f>
        <v/>
      </c>
      <c r="EI22" s="11" t="str">
        <f>IF(SUM(EF22,EG22)&gt;0,SUM(EF22,EG22),"")</f>
        <v/>
      </c>
      <c r="EJ22" s="11" t="str">
        <f>IF(SUM(DX22,EB22)&gt;0,SUM(DX22,EB22),"")</f>
        <v/>
      </c>
      <c r="EK22" s="11" t="str">
        <f>IF(SUM(DW22:DX22,DZ22:EB22,ED22)-SUM(DY22,EC22)&gt;0,SUM(DW22:DX22,DZ22:EB22,ED22)-SUM(DY22,EC22),"")</f>
        <v/>
      </c>
      <c r="EL22" s="11" t="str">
        <f>IF(SUM(EF22,EG22,EK22)&gt;0,SUM(EF22,EG22,EK22),"")</f>
        <v/>
      </c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40" t="str">
        <f>IF(SUM(EN22,ER22)&gt;0,SUM(EN22,ER22),"")</f>
        <v/>
      </c>
      <c r="FH22" s="40" t="str">
        <f>IF(SUM(EM22:EN22,EP22:ER22,ET22)-EO22-ES22&gt;0,SUM(EM22:EN22,EP22:ER22,ET22)-EO22-ES22,"")</f>
        <v/>
      </c>
      <c r="FI22" s="40" t="str">
        <f>IF(SUM(EU22:EV22,EX22)-EW22&gt;0,SUM(EU22:EV22,EX22)-EW22,"")</f>
        <v/>
      </c>
      <c r="FJ22" s="40" t="str">
        <f>IF(SUM(EN22,ER22,EV22)&gt;0,SUM(EN22,ER22,EV22),"")</f>
        <v/>
      </c>
      <c r="FK22" s="40" t="str">
        <f>IF(SUM(FH22,FI22)&gt;0,SUM(FH22,FI22),"")</f>
        <v/>
      </c>
      <c r="FL22" s="40" t="str">
        <f>IF(SUM(EZ22,FD22)&gt;0,SUM(EZ22,FD22),"")</f>
        <v/>
      </c>
      <c r="FM22" s="40" t="str">
        <f>IF(SUM(EY22:EZ22,FB22:FD22,FF22)-SUM(FA22,FE22)&gt;0,SUM(EY22:EZ22,FB22:FD22,FF22)-SUM(FA22,FE22),"")</f>
        <v/>
      </c>
      <c r="FN22" s="40" t="str">
        <f>IF(SUM(FH22,FI22,FM22)&gt;0,SUM(FH22,FI22,FM22),"")</f>
        <v/>
      </c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1" t="str">
        <f>IF(SUM(FP22,FT22)&gt;0,SUM(FP22,FT22),"")</f>
        <v/>
      </c>
      <c r="GJ22" s="11" t="str">
        <f>IF(SUM(FO22:FP22,FR22:FT22,FV22)-FQ22-FU22&gt;0,SUM(FO22:FP22,FR22:FT22,FV22)-FQ22-FU22,"")</f>
        <v/>
      </c>
      <c r="GK22" s="11" t="str">
        <f>IF(SUM(FW22:FX22,FZ22)-FY22&gt;0,SUM(FW22:FX22,FZ22)-FY22,"")</f>
        <v/>
      </c>
      <c r="GL22" s="11" t="str">
        <f>IF(SUM(FP22,FT22,FX22)&gt;0,SUM(FP22,FT22,FX22),"")</f>
        <v/>
      </c>
      <c r="GM22" s="11" t="str">
        <f>IF(SUM(GJ22,GK22)&gt;0,SUM(GJ22,GK22),"")</f>
        <v/>
      </c>
      <c r="GN22" s="11" t="str">
        <f>IF(SUM(GB22,GF22)&gt;0,SUM(GB22,GF22),"")</f>
        <v/>
      </c>
      <c r="GO22" s="11" t="str">
        <f>IF(SUM(GA22:GB22,GD22:GF22,GH22)-SUM(GC22,GG22)&gt;0,SUM(GA22:GB22,GD22:GF22,GH22)-SUM(GC22,GG22),"")</f>
        <v/>
      </c>
      <c r="GP22" s="11" t="str">
        <f>IF(SUM(GJ22,GK22,GO22)&gt;0,SUM(GJ22,GK22,GO22),"")</f>
        <v/>
      </c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40" t="str">
        <f>IF(SUM(GR22,GV22)&gt;0,SUM(GR22,GV22),"")</f>
        <v/>
      </c>
      <c r="HL22" s="40" t="str">
        <f>IF(SUM(GQ22:GR22,GT22:GV22,GX22)-GS22-GW22&gt;0,SUM(GQ22:GR22,GT22:GV22,GX22)-GS22-GW22,"")</f>
        <v/>
      </c>
      <c r="HM22" s="40" t="str">
        <f>IF(SUM(GY22:GZ22,HB22)-HA22&gt;0,SUM(GY22:GZ22,HB22)-HA22,"")</f>
        <v/>
      </c>
      <c r="HN22" s="40" t="str">
        <f>IF(SUM(GR22,GV22,GZ22)&gt;0,SUM(GR22,GV22,GZ22),"")</f>
        <v/>
      </c>
      <c r="HO22" s="40" t="str">
        <f>IF(SUM(HL22,HM22)&gt;0,SUM(HL22,HM22),"")</f>
        <v/>
      </c>
      <c r="HP22" s="40" t="str">
        <f>IF(SUM(HD22,HH22)&gt;0,SUM(HD22,HH22),"")</f>
        <v/>
      </c>
      <c r="HQ22" s="40" t="str">
        <f>IF(SUM(HC22:HD22,HF22:HH22,HJ22)-SUM(HE22,HI22)&gt;0,SUM(HC22:HD22,HF22:HH22,HJ22)-SUM(HE22,HI22),"")</f>
        <v/>
      </c>
      <c r="HR22" s="40" t="str">
        <f>IF(SUM(HL22,HM22,HQ22)&gt;0,SUM(HL22,HM22,HQ22),"")</f>
        <v/>
      </c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1" t="str">
        <f>IF(SUM(HT22,HX22)&gt;0,SUM(HT22,HX22),"")</f>
        <v/>
      </c>
      <c r="IN22" s="11" t="str">
        <f>IF(SUM(HS22:HT22,HV22:HX22,HZ22)-HU22-HY22&gt;0,SUM(HS22:HT22,HV22:HX22,HZ22)-HU22-HY22,"")</f>
        <v/>
      </c>
      <c r="IO22" s="11" t="str">
        <f>IF(SUM(IA22:IB22,ID22)-IC22&gt;0,SUM(IA22:IB22,ID22)-IC22,"")</f>
        <v/>
      </c>
      <c r="IP22" s="11" t="str">
        <f>IF(SUM(HT22,HX22,IB22)&gt;0,SUM(HT22,HX22,IB22),"")</f>
        <v/>
      </c>
      <c r="IQ22" s="11" t="str">
        <f>IF(SUM(IN22,IO22)&gt;0,SUM(IN22,IO22),"")</f>
        <v/>
      </c>
      <c r="IR22" s="11" t="str">
        <f>IF(SUM(IF22,IJ22)&gt;0,SUM(IF22,IJ22),"")</f>
        <v/>
      </c>
      <c r="IS22" s="11" t="str">
        <f>IF(SUM(IE22:IF22,IH22:IJ22,IL22)-SUM(IG22,IK22)&gt;0,SUM(IE22:IF22,IH22:IJ22,IL22)-SUM(IG22,IK22),"")</f>
        <v/>
      </c>
      <c r="IT22" s="11" t="str">
        <f>IF(SUM(IN22,IO22,IS22)&gt;0,SUM(IN22,IO22,IS22),"")</f>
        <v/>
      </c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40" t="str">
        <f>IF(SUM(IV22,IZ22)&gt;0,SUM(IV22,IZ22),"")</f>
        <v/>
      </c>
      <c r="JP22" s="40" t="str">
        <f>IF(SUM(IU22:IV22,IX22:IZ22,JB22)-IW22-JA22&gt;0,SUM(IU22:IV22,IX22:IZ22,JB22)-IW22-JA22,"")</f>
        <v/>
      </c>
      <c r="JQ22" s="40" t="str">
        <f>IF(SUM(JC22:JD22,JF22)-JE22&gt;0,SUM(JC22:JD22,JF22)-JE22,"")</f>
        <v/>
      </c>
      <c r="JR22" s="40" t="str">
        <f>IF(SUM(IV22,IZ22,JD22)&gt;0,SUM(IV22,IZ22,JD22),"")</f>
        <v/>
      </c>
      <c r="JS22" s="40" t="str">
        <f>IF(SUM(JP22,JQ22)&gt;0,SUM(JP22,JQ22),"")</f>
        <v/>
      </c>
      <c r="JT22" s="40" t="str">
        <f>IF(SUM(JH22,JL22)&gt;0,SUM(JH22,JL22),"")</f>
        <v/>
      </c>
      <c r="JU22" s="40" t="str">
        <f>IF(SUM(JG22:JH22,JJ22:JL22,JN22)-SUM(JI22,JM22)&gt;0,SUM(JG22:JH22,JJ22:JL22,JN22)-SUM(JI22,JM22),"")</f>
        <v/>
      </c>
      <c r="JV22" s="40" t="str">
        <f>IF(SUM(JP22,JQ22,JU22)&gt;0,SUM(JP22,JQ22,JU22),"")</f>
        <v/>
      </c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1" t="str">
        <f>IF(SUM(JX22,KB22)&gt;0,SUM(JX22,KB22),"")</f>
        <v/>
      </c>
      <c r="KR22" s="11" t="str">
        <f>IF(SUM(JW22:JX22,JZ22:KB22,KD22)-JY22-KC22&gt;0,SUM(JW22:JX22,JZ22:KB22,KD22)-JY22-KC22,"")</f>
        <v/>
      </c>
      <c r="KS22" s="11" t="str">
        <f>IF(SUM(KE22:KF22,KH22)-KG22&gt;0,SUM(KE22:KF22,KH22)-KG22,"")</f>
        <v/>
      </c>
      <c r="KT22" s="11" t="str">
        <f>IF(SUM(JX22,KB22,KF22)&gt;0,SUM(JX22,KB22,KF22),"")</f>
        <v/>
      </c>
      <c r="KU22" s="11" t="str">
        <f>IF(SUM(KR22,KS22)&gt;0,SUM(KR22,KS22),"")</f>
        <v/>
      </c>
      <c r="KV22" s="11" t="str">
        <f>IF(SUM(KJ22,KN22)&gt;0,SUM(KJ22,KN22),"")</f>
        <v/>
      </c>
      <c r="KW22" s="11" t="str">
        <f>IF(SUM(KI22:KJ22,KL22:KN22,KP22)-SUM(KK22,KO22)&gt;0,SUM(KI22:KJ22,KL22:KN22,KP22)-SUM(KK22,KO22),"")</f>
        <v/>
      </c>
      <c r="KX22" s="11" t="str">
        <f>IF(SUM(KR22,KS22,KW22)&gt;0,SUM(KR22,KS22,KW22),"")</f>
        <v/>
      </c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40" t="str">
        <f>IF(SUM(KZ22,LD22)&gt;0,SUM(KZ22,LD22),"")</f>
        <v/>
      </c>
      <c r="LT22" s="40" t="str">
        <f>IF(SUM(KY22:KZ22,LB22:LD22,LF22)-LA22-LE22&gt;0,SUM(KY22:KZ22,LB22:LD22,LF22)-LA22-LE22,"")</f>
        <v/>
      </c>
      <c r="LU22" s="40" t="str">
        <f>IF(SUM(LG22:LH22,LJ22)-LI22&gt;0,SUM(LG22:LH22,LJ22)-LI22,"")</f>
        <v/>
      </c>
      <c r="LV22" s="40" t="str">
        <f>IF(SUM(KZ22,LD22,LH22)&gt;0,SUM(KZ22,LD22,LH22),"")</f>
        <v/>
      </c>
      <c r="LW22" s="40" t="str">
        <f>IF(SUM(LT22,LU22)&gt;0,SUM(LT22,LU22),"")</f>
        <v/>
      </c>
      <c r="LX22" s="40" t="str">
        <f>IF(SUM(LL22,LP22)&gt;0,SUM(LL22,LP22),"")</f>
        <v/>
      </c>
      <c r="LY22" s="40" t="str">
        <f>IF(SUM(LK22:LL22,LN22:LP22,LR22)-SUM(LM22,LQ22)&gt;0,SUM(LK22:LL22,LN22:LP22,LR22)-SUM(LM22,LQ22),"")</f>
        <v/>
      </c>
      <c r="LZ22" s="40" t="str">
        <f>IF(SUM(LT22,LU22,LY22)&gt;0,SUM(LT22,LU22,LY22),"")</f>
        <v/>
      </c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1" t="str">
        <f>IF(SUM(MB22,MF22)&gt;0,SUM(MB22,MF22),"")</f>
        <v/>
      </c>
      <c r="MV22" s="11" t="str">
        <f>IF(SUM(MA22:MB22,MD22:MF22,MH22)-MC22-MG22&gt;0,SUM(MA22:MB22,MD22:MF22,MH22)-MC22-MG22,"")</f>
        <v/>
      </c>
      <c r="MW22" s="11" t="str">
        <f>IF(SUM(MI22:MJ22,ML22)-MK22&gt;0,SUM(MI22:MJ22,ML22)-MK22,"")</f>
        <v/>
      </c>
      <c r="MX22" s="11" t="str">
        <f>IF(SUM(MB22,MF22,MJ22)&gt;0,SUM(MB22,MF22,MJ22),"")</f>
        <v/>
      </c>
      <c r="MY22" s="11" t="str">
        <f>IF(SUM(MV22,MW22)&gt;0,SUM(MV22,MW22),"")</f>
        <v/>
      </c>
      <c r="MZ22" s="11" t="str">
        <f>IF(SUM(MN22,MR22)&gt;0,SUM(MN22,MR22),"")</f>
        <v/>
      </c>
      <c r="NA22" s="11" t="str">
        <f>IF(SUM(MM22:MN22,MP22:MR22,MT22)-SUM(MO22,MS22)&gt;0,SUM(MM22:MN22,MP22:MR22,MT22)-SUM(MO22,MS22),"")</f>
        <v/>
      </c>
      <c r="NB22" s="11" t="str">
        <f>IF(SUM(MV22,MW22,NA22)&gt;0,SUM(MV22,MW22,NA22),"")</f>
        <v/>
      </c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40" t="str">
        <f>IF(SUM(ND22,NH22)&gt;0,SUM(ND22,NH22),"")</f>
        <v/>
      </c>
      <c r="NX22" s="40" t="str">
        <f>IF(SUM(NC22:ND22,NF22:NH22,NJ22)-NE22-NI22&gt;0,SUM(NC22:ND22,NF22:NH22,NJ22)-NE22-NI22,"")</f>
        <v/>
      </c>
      <c r="NY22" s="40" t="str">
        <f>IF(SUM(NK22:NL22,NN22)-NM22&gt;0,SUM(NK22:NL22,NN22)-NM22,"")</f>
        <v/>
      </c>
      <c r="NZ22" s="40" t="str">
        <f>IF(SUM(ND22,NH22,NL22)&gt;0,SUM(ND22,NH22,NL22),"")</f>
        <v/>
      </c>
      <c r="OA22" s="40" t="str">
        <f>IF(SUM(NX22,NY22)&gt;0,SUM(NX22,NY22),"")</f>
        <v/>
      </c>
      <c r="OB22" s="40" t="str">
        <f>IF(SUM(NP22,NT22)&gt;0,SUM(NP22,NT22),"")</f>
        <v/>
      </c>
      <c r="OC22" s="40" t="str">
        <f>IF(SUM(NO22:NP22,NR22:NT22,NV22)-SUM(NQ22,NU22)&gt;0,SUM(NO22:NP22,NR22:NT22,NV22)-SUM(NQ22,NU22),"")</f>
        <v/>
      </c>
      <c r="OD22" s="40" t="str">
        <f>IF(SUM(NX22,NY22,OC22)&gt;0,SUM(NX22,NY22,OC22),"")</f>
        <v/>
      </c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1" t="str">
        <f>IF(SUM(OF22,OJ22)&gt;0,SUM(OF22,OJ22),"")</f>
        <v/>
      </c>
      <c r="OZ22" s="11" t="str">
        <f>IF(SUM(OE22:OF22,OH22:OJ22,OL22)-OG22-OK22&gt;0,SUM(OE22:OF22,OH22:OJ22,OL22)-OG22-OK22,"")</f>
        <v/>
      </c>
      <c r="PA22" s="11" t="str">
        <f>IF(SUM(OM22:ON22,OP22)-OO22&gt;0,SUM(OM22:ON22,OP22)-OO22,"")</f>
        <v/>
      </c>
      <c r="PB22" s="11" t="str">
        <f>IF(SUM(OF22,OJ22,ON22)&gt;0,SUM(OF22,OJ22,ON22),"")</f>
        <v/>
      </c>
      <c r="PC22" s="11" t="str">
        <f>IF(SUM(OZ22,PA22)&gt;0,SUM(OZ22,PA22),"")</f>
        <v/>
      </c>
      <c r="PD22" s="11" t="str">
        <f>IF(SUM(OR22,OV22)&gt;0,SUM(OR22,OV22),"")</f>
        <v/>
      </c>
      <c r="PE22" s="11" t="str">
        <f>IF(SUM(OQ22:OR22,OT22:OV22,OX22)-SUM(OS22,OW22)&gt;0,SUM(OQ22:OR22,OT22:OV22,OX22)-SUM(OS22,OW22),"")</f>
        <v/>
      </c>
      <c r="PF22" s="11" t="str">
        <f>IF(SUM(OZ22,PA22,PE22)&gt;0,SUM(OZ22,PA22,PE22),"")</f>
        <v/>
      </c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40" t="str">
        <f>IF(SUM(PH22,PL22)&gt;0,SUM(PH22,PL22),"")</f>
        <v/>
      </c>
      <c r="QB22" s="40" t="str">
        <f>IF(SUM(PG22:PH22,PJ22:PL22,PN22)-PI22-PM22&gt;0,SUM(PG22:PH22,PJ22:PL22,PN22)-PI22-PM22,"")</f>
        <v/>
      </c>
      <c r="QC22" s="40" t="str">
        <f>IF(SUM(PO22:PP22,PR22)-PQ22&gt;0,SUM(PO22:PP22,PR22)-PQ22,"")</f>
        <v/>
      </c>
      <c r="QD22" s="40" t="str">
        <f>IF(SUM(PH22,PL22,PP22)&gt;0,SUM(PH22,PL22,PP22),"")</f>
        <v/>
      </c>
      <c r="QE22" s="40" t="str">
        <f>IF(SUM(QB22,QC22)&gt;0,SUM(QB22,QC22),"")</f>
        <v/>
      </c>
      <c r="QF22" s="40" t="str">
        <f>IF(SUM(PT22,PX22)&gt;0,SUM(PT22,PX22),"")</f>
        <v/>
      </c>
      <c r="QG22" s="40" t="str">
        <f>IF(SUM(PS22:PT22,PV22:PX22,PZ22)-SUM(PU22,PY22)&gt;0,SUM(PS22:PT22,PV22:PX22,PZ22)-SUM(PU22,PY22),"")</f>
        <v/>
      </c>
      <c r="QH22" s="40" t="str">
        <f>IF(SUM(QB22,QC22,QG22)&gt;0,SUM(QB22,QC22,QG22),"")</f>
        <v/>
      </c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1" t="str">
        <f>IF(SUM(QJ22,QN22)&gt;0,SUM(QJ22,QN22),"")</f>
        <v/>
      </c>
      <c r="RD22" s="11" t="str">
        <f>IF(SUM(QI22:QJ22,QL22:QN22,QP22)-QK22-QO22&gt;0,SUM(QI22:QJ22,QL22:QN22,QP22)-QK22-QO22,"")</f>
        <v/>
      </c>
      <c r="RE22" s="11" t="str">
        <f>IF(SUM(QQ22:QR22,QT22)-QS22&gt;0,SUM(QQ22:QR22,QT22)-QS22,"")</f>
        <v/>
      </c>
      <c r="RF22" s="11" t="str">
        <f>IF(SUM(QJ22,QN22,QR22)&gt;0,SUM(QJ22,QN22,QR22),"")</f>
        <v/>
      </c>
      <c r="RG22" s="11" t="str">
        <f>IF(SUM(RD22,RE22)&gt;0,SUM(RD22,RE22),"")</f>
        <v/>
      </c>
      <c r="RH22" s="11" t="str">
        <f>IF(SUM(QV22,QZ22)&gt;0,SUM(QV22,QZ22),"")</f>
        <v/>
      </c>
      <c r="RI22" s="11" t="str">
        <f>IF(SUM(QU22:QV22,QX22:QZ22,RB22)-SUM(QW22,RA22)&gt;0,SUM(QU22:QV22,QX22:QZ22,RB22)-SUM(QW22,RA22),"")</f>
        <v/>
      </c>
      <c r="RJ22" s="11" t="str">
        <f>IF(SUM(RD22,RE22,RI22)&gt;0,SUM(RD22,RE22,RI22),"")</f>
        <v/>
      </c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40" t="str">
        <f>IF(SUM(RL22,RP22)&gt;0,SUM(RL22,RP22),"")</f>
        <v/>
      </c>
      <c r="SF22" s="40" t="str">
        <f>IF(SUM(RK22:RL22,RN22:RP22,RR22)-RM22-RQ22&gt;0,SUM(RK22:RL22,RN22:RP22,RR22)-RM22-RQ22,"")</f>
        <v/>
      </c>
      <c r="SG22" s="40" t="str">
        <f>IF(SUM(RS22:RT22,RV22)-RU22&gt;0,SUM(RS22:RT22,RV22)-RU22,"")</f>
        <v/>
      </c>
      <c r="SH22" s="40" t="str">
        <f>IF(SUM(RL22,RP22,RT22)&gt;0,SUM(RL22,RP22,RT22),"")</f>
        <v/>
      </c>
      <c r="SI22" s="40" t="str">
        <f>IF(SUM(SF22,SG22)&gt;0,SUM(SF22,SG22),"")</f>
        <v/>
      </c>
      <c r="SJ22" s="40" t="str">
        <f>IF(SUM(RX22,SB22)&gt;0,SUM(RX22,SB22),"")</f>
        <v/>
      </c>
      <c r="SK22" s="40" t="str">
        <f>IF(SUM(RW22:RX22,RZ22:SB22,SD22)-SUM(RY22,SC22)&gt;0,SUM(RW22:RX22,RZ22:SB22,SD22)-SUM(RY22,SC22),"")</f>
        <v/>
      </c>
      <c r="SL22" s="40" t="str">
        <f>IF(SUM(SF22,SG22,SK22)&gt;0,SUM(SF22,SG22,SK22),"")</f>
        <v/>
      </c>
      <c r="SM22" s="26">
        <f>IF($CA22="P",BK22,(BK22+AO22)/2)</f>
        <v>9.3000000000000007</v>
      </c>
      <c r="SN22" s="26">
        <f>IF($CA22="P",BL22,(BL22+AP22)/2)</f>
        <v>3.6</v>
      </c>
      <c r="SO22" s="26">
        <f>IF($CA22="P",BM22,(BM22+AQ22)/2)</f>
        <v>0.1</v>
      </c>
      <c r="SP22" s="26">
        <f>IF($CA22="P",BN22,(BN22+AR22)/2)</f>
        <v>0</v>
      </c>
      <c r="SQ22" s="26">
        <f>IF($CA22="P",BO22,(BO22+AS22)/2)</f>
        <v>9</v>
      </c>
      <c r="SR22" s="26">
        <f>IF($CA22="P",BP22,(BP22+AT22)/2)</f>
        <v>3</v>
      </c>
      <c r="SS22" s="26">
        <f>IF($CA22="P",BQ22,(BQ22+AU22)/2)</f>
        <v>0.4</v>
      </c>
      <c r="ST22" s="26">
        <f>IF($CA22="P",BR22,(BR22+AV22)/2)</f>
        <v>0</v>
      </c>
      <c r="SU22" s="26">
        <f>IF($CA22="P",BS22,(BS22+AW22)/2)</f>
        <v>0</v>
      </c>
      <c r="SV22" s="26">
        <f>IF($CA22="P",BT22,(BT22+AX22)/2)</f>
        <v>0</v>
      </c>
      <c r="SW22" s="26">
        <f>IF($CA22="P",BU22,(BU22+AY22)/2)</f>
        <v>0</v>
      </c>
      <c r="SX22" s="26">
        <f>IF($CA22="P",BV22,(BV22+AZ22)/2)</f>
        <v>0</v>
      </c>
      <c r="SY22" s="26">
        <f>IF($CA22="P",BW22,(BW22+BA22)/2)</f>
        <v>0</v>
      </c>
      <c r="SZ22" s="26">
        <f>IF($CA22="P",BX22,(BX22+BB22)/2)</f>
        <v>0</v>
      </c>
      <c r="TA22" s="26">
        <f>IF($CA22="P",BY22,(BY22+BC22)/2)</f>
        <v>0</v>
      </c>
      <c r="TB22" s="26">
        <f>IF($CA22="P",BZ22,(BZ22+BD22)/2)</f>
        <v>0</v>
      </c>
      <c r="TC22" s="28" t="s">
        <v>53</v>
      </c>
      <c r="TD22" s="11">
        <f>IF(SUM(SN22,SR22)&gt;0,SUM(SN22,SR22),"")</f>
        <v>6.6</v>
      </c>
      <c r="TE22" s="11">
        <f>IF(SUM(SM22:SN22,SP22:SR22,ST22)-SO22-SS22&gt;0,SUM(SM22:SN22,SP22:SR22,ST22)-SO22-SS22,"")</f>
        <v>24.4</v>
      </c>
      <c r="TF22" s="11" t="str">
        <f>IF(SUM(SV22,SZ22)&gt;0,SUM(SV22,SZ22),"")</f>
        <v/>
      </c>
      <c r="TG22" s="11" t="str">
        <f>IF(SUM(SU22:SV22,SX22:SZ22,TB22)-SUM(SW22,TA22)&gt;0,SUM(SU22:SV22,SX22:SZ22,TB22)-SUM(SW22,TA22),"")</f>
        <v/>
      </c>
      <c r="TH22" s="11">
        <f>IF(SUM(TE22,TG22)&gt;0,SUM(TE22,TG22),"")</f>
        <v>24.4</v>
      </c>
    </row>
    <row r="23" spans="1:528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78</v>
      </c>
      <c r="C23" s="4" t="s">
        <v>5</v>
      </c>
      <c r="D23" s="4">
        <v>2002</v>
      </c>
      <c r="E23" s="9">
        <f>SUM(J23:P23)+SUM(J23:M23)*0.0000001+SUM(J23)*0.0000000000001</f>
        <v>94.000009400004899</v>
      </c>
      <c r="F23" s="3" t="str">
        <f>IF(OR(AND(AJ23&gt;=AN$34,AK23&gt;=AN$38,AJ23&lt;&gt;"",AI23=""),AND(AL23&gt;=AN$34,AM23&gt;=AN$38,AL23&lt;&gt;"",AI23=""),AND(BF23&gt;=BJ$34,BG23&gt;=BJ$38,BF23&lt;&gt;"",BE23=""),AND(BH23&gt;=BJ$34,BI23&gt;=BJ$38,BH23&lt;&gt;"",BE23=""),AND(CB23&gt;=CF$34,CC23&gt;=CF$38,CB23&lt;&gt;"",CA23=""),AND(CD23&gt;=CF$34,CE23&gt;=CF$38,CD23&lt;&gt;""),AND(DC23&gt;=DJ$34,DD23&gt;=DJ$38,DC23&lt;&gt;""),AND(DH23&gt;=DJ$34,DI23&gt;=DJ$38,DH23&lt;&gt;""),AND(EE23&gt;=EL$34,EF23&gt;=EL$38,EE23&lt;&gt;""),AND(EJ23&gt;=EL$34,EK23&gt;=EL$38,EJ23&lt;&gt;""),AND(FG23&gt;=FN$34,FH23&gt;=FN$38,FG23&lt;&gt;""),AND(FL23&gt;=FN$34,FM23&gt;=FN$38,FL23&lt;&gt;""),AND(GI23&gt;=GP$34,GJ23&gt;=GP$38,GI23&lt;&gt;""),AND(GN23&gt;=GP$34,GO23&gt;=GP$38,GN23&lt;&gt;""),AND(HK23&gt;=HR$34,HL23&gt;=HR$38,HK23&lt;&gt;""),AND(HP23&gt;=HR$34,HQ23&gt;=HR$38,HP23&lt;&gt;""),AND(IM23&gt;=IT$34,IN23&gt;=IT$38,IM23&lt;&gt;""),AND(IR23&gt;=IT$34,IS23&gt;=IT$38,IR23&lt;&gt;""),AND(JO23&gt;=JV$34,JP23&gt;=JV$38,JO23&lt;&gt;""),AND(JT23&gt;=JV$34,JU23&gt;=JV$38,JT23&lt;&gt;""),AND(KQ23&gt;=KX$34,KR23&gt;=KX$38,KQ23&lt;&gt;""),AND(KV23&gt;=KX$34,KW23&gt;=KX$38,KV23&lt;&gt;""),AND(LS23&gt;=LZ$34,LT23&gt;=LZ$38,LS23&lt;&gt;""),AND(LX23&gt;=LZ$34,LY23&gt;=LZ$38,LX23&lt;&gt;""),AND(MU23&gt;=NB$34,MV23&gt;=NB$38,MU23&lt;&gt;""),AND(MZ23&gt;=NB$34,NA23&gt;=NB$38,MZ23&lt;&gt;""),AND(NW23&gt;=OD$34,NX23&gt;=OD$38,NW23&lt;&gt;""),AND(OB23&gt;=OD$34,OC23&gt;=OD$38,OB23&lt;&gt;""),AND(OY23&gt;=PF$34,OZ23&gt;=PF$38,OY23&lt;&gt;""),AND(PD23&gt;=PF$34,PE23&gt;=PF$38,PD23&lt;&gt;""),AND(QA23&gt;=QH$34,QB23&gt;=QH$38,QA23&lt;&gt;""),AND(QF23&gt;=QH$34,QG23&gt;=QH$38,QF23&lt;&gt;""),AND(RC23&gt;=RJ$34,RD23&gt;=RJ$38,RC23&lt;&gt;""),AND(RH23&gt;=RJ$34,RI23&gt;=RJ$38,RH23&lt;&gt;""),AND(SE23&gt;=SL$34,SF23&gt;=SL$38,SE23&lt;&gt;""),AND(SJ23&gt;=SL$34,SK23&gt;=SL$38,SJ23&lt;&gt;"")),"P","")</f>
        <v/>
      </c>
      <c r="G23" s="3" t="str">
        <f>IF(OR(AND(AK23&gt;=AN$38,AK23&lt;&gt;"",AI23=""),AND(AM23&gt;=AN$38,AM23&lt;&gt;"",AI23=""),AND(BG23&gt;=BJ$38,BG23&lt;&gt;"",BE23=""),AND(BI23&gt;=BJ$38,BI23&lt;&gt;"",BE23=""),AND(CC23&gt;=CF$38,CC23&lt;&gt;"",CA23=""),AND(CE23&gt;=CF$38,CE23&lt;&gt;"",CA23=""),AND(DD23&gt;=DJ$38,DD23&lt;&gt;""),AND(DI23&gt;=DJ$38,DI23&lt;&gt;""),AND(EF23&gt;=EL$38,EF23&lt;&gt;""),AND(EK23&gt;=EL$38,EK23&lt;&gt;""),AND(FH23&gt;=FN$38,FH23&lt;&gt;""),AND(FM23&gt;=FN$38,FM23&lt;&gt;""),AND(GJ23&gt;=GP$38,GJ23&lt;&gt;""),AND(GO23&gt;=GP$38,GO23&lt;&gt;""),AND(HL23&gt;=HR$38,HL23&lt;&gt;""),AND(HQ23&gt;=HR$38,HQ23&lt;&gt;""),AND(IN23&gt;=IT$38,IN23&lt;&gt;""),AND(IS23&gt;=IT$38,IS23&lt;&gt;""),AND(JP23&gt;=JV$38,JP23&lt;&gt;""),AND(JU23&gt;=JV$38,JU23&lt;&gt;""),AND(KR23&gt;=KX$38,KR23&lt;&gt;""),AND(KW23&gt;=KX$38,KW23&lt;&gt;""),AND(LT23&gt;=LZ$38,LT23&lt;&gt;""),AND(LY23&gt;=LZ$38,LY23&lt;&gt;""),AND(MV23&gt;=NB$38,MV23&lt;&gt;""),AND(NA23&gt;=NB$38,NA23&lt;&gt;""),AND(NX23&gt;=OD$38,NX23&lt;&gt;""),AND(OC23&gt;=OD$38,OC23&lt;&gt;""),AND(OZ23&gt;=PF$38,OZ23&lt;&gt;""),AND(PE23&gt;=PF$38,PE23&lt;&gt;""),AND(QB23&gt;=QH$38,QB23&lt;&gt;""),AND(QG23&gt;=QH$38,QG23&lt;&gt;""),AND(RD23&gt;=RJ$38,RD23&lt;&gt;""),AND(RI23&gt;=RJ$38,RI23&lt;&gt;""),AND(SF23&gt;=SL$38,SF23&lt;&gt;""),AND(SK23&gt;=SL$38,SK23&lt;&gt;"")),"P","")</f>
        <v/>
      </c>
      <c r="H23" s="36" t="str">
        <f>IF(AND(G23="P",F23=""),"No DD",IF(OR(AND(AJ23&gt;=AN$37,AK23&gt;=AN$41,AJ23&lt;&gt;"",AI23=""),AND(AL23&gt;=AN$37,AM23&gt;=AN$41,AL23&lt;&gt;"",AI23=""),AND(BF23&gt;=BJ$37,BG23&gt;=BJ$41,BF23&lt;&gt;"",BE23=""),AND(BH23&gt;=BJ$37,BI23&gt;=BJ$41,BH23&lt;&gt;"",BE23=""),AND(CB23&gt;=CF$37,CC23&gt;=CF$41,CB23&lt;&gt;"",CA23=""),AND(CD23&gt;=CF$37,CE23&gt;=CF$41,CD23&lt;&gt;""),AND(DC23&gt;=DJ$37,DD23&gt;=DJ$41,DC23&lt;&gt;""),AND(DH23&gt;=DJ$37,DI23&gt;=DJ$41,DH23&lt;&gt;""),AND(EE23&gt;=EL$37,EF23&gt;=EL$41,EE23&lt;&gt;""),AND(EJ23&gt;=EL$37,EK23&gt;=EL$41,EJ23&lt;&gt;""),AND(FG23&gt;=FN$37,FH23&gt;=FN$41,FG23&lt;&gt;""),AND(FL23&gt;=FN$37,FM23&gt;=FN$41,FL23&lt;&gt;""),AND(GI23&gt;=GP$37,GJ23&gt;=GP$41,GI23&lt;&gt;""),AND(GN23&gt;=GP$37,GO23&gt;=GP$41,GN23&lt;&gt;""),AND(HK23&gt;=HR$37,HL23&gt;=HR$41,HK23&lt;&gt;""),AND(HP23&gt;=HR$37,HQ23&gt;=HR$41,HP23&lt;&gt;""),AND(IM23&gt;=IT$37,IN23&gt;=IT$41,IM23&lt;&gt;""),AND(IR23&gt;=IT$37,IS23&gt;=IT$41,IR23&lt;&gt;""),AND(JO23&gt;=JV$37,JP23&gt;=JV$41,JO23&lt;&gt;""),AND(JT23&gt;=JV$37,JU23&gt;=JV$41,JT23&lt;&gt;""),AND(KQ23&gt;=KX$37,KR23&gt;=KX$41,KQ23&lt;&gt;""),AND(KV23&gt;=KX$37,KW23&gt;=KX$41,KV23&lt;&gt;""),AND(LS23&gt;=LZ$37,LT23&gt;=LZ$41,LS23&lt;&gt;""),AND(LX23&gt;=LZ$37,LY23&gt;=LZ$41,LX23&lt;&gt;""),AND(MU23&gt;=NB$37,MV23&gt;=NB$41,MU23&lt;&gt;""),AND(MZ23&gt;=NB$37,NA23&gt;=NB$41,MZ23&lt;&gt;""),AND(NW23&gt;=OD$37,NX23&gt;=OD$41,NW23&lt;&gt;""),AND(OB23&gt;=OD$37,OC23&gt;=OD$41,OB23&lt;&gt;""),AND(OY23&gt;=PF$37,OZ23&gt;=PF$41,OY23&lt;&gt;""),AND(PD23&gt;=PF$37,PE23&gt;=PF$41,PD23&lt;&gt;""),AND(QA23&gt;=QH$37,QB23&gt;=QH$41,QA23&lt;&gt;""),AND(QF23&gt;=QH$37,QG23&gt;=QH$41,QF23&lt;&gt;""),AND(RC23&gt;=RJ$37,RD23&gt;=RJ$41,RC23&lt;&gt;""),AND(RH23&gt;=RJ$37,RI23&gt;=RJ$41,RH23&lt;&gt;""),AND(SE23&gt;=SL$37,SF23&gt;=SL$41,SE23&lt;&gt;""),AND(SJ23&gt;=SL$37,SK23&gt;=SL$41,SJ23&lt;&gt;"")),"Merit",IF(OR(AND(AJ23&gt;=AN$36,AK23&gt;=AN$40,AJ23&lt;&gt;"",AI23=""),AND(AL23&gt;=AN$36,AM23&gt;=AN$40,AL23&lt;&gt;"",AI23=""),AND(BF23&gt;=BJ$36,BG23&gt;=BJ$40,BF23&lt;&gt;"",BE23=""),AND(BH23&gt;=BJ$36,BI23&gt;=BJ$40,BH23&lt;&gt;"",BE23=""),AND(CB23&gt;=CF$36,CC23&gt;=CF$40,CB23&lt;&gt;"",CA23=""),AND(CD23&gt;=CF$36,CE23&gt;=CF$40,CD23&lt;&gt;""),AND(DC23&gt;=DJ$36,DD23&gt;=DJ$40,DC23&lt;&gt;""),AND(DH23&gt;=DJ$36,DI23&gt;=DJ$40,DH23&lt;&gt;""),AND(EE23&gt;=EL$36,EF23&gt;=EL$40,EE23&lt;&gt;""),AND(EJ23&gt;=EL$36,EK23&gt;=EL$40,EJ23&lt;&gt;""),AND(FG23&gt;=FN$36,FH23&gt;=FN$40,FG23&lt;&gt;""),AND(FL23&gt;=FN$36,FM23&gt;=FN$40,FL23&lt;&gt;""),AND(GI23&gt;=GP$36,GJ23&gt;=GP$40,GI23&lt;&gt;""),AND(GN23&gt;=GP$36,GO23&gt;=GP$40,GN23&lt;&gt;""),AND(HK23&gt;=HR$36,HL23&gt;=HR$40,HK23&lt;&gt;""),AND(HP23&gt;=HR$36,HQ23&gt;=HR$40,HP23&lt;&gt;""),AND(IM23&gt;=IT$36,IN23&gt;=IT$40,IM23&lt;&gt;""),AND(IR23&gt;=IT$36,IS23&gt;=IT$40,IR23&lt;&gt;""),AND(JO23&gt;=JV$36,JP23&gt;=JV$40,JO23&lt;&gt;""),AND(JT23&gt;=JV$36,JU23&gt;=JV$40,JT23&lt;&gt;""),AND(KQ23&gt;=KX$36,KR23&gt;=KX$40,KQ23&lt;&gt;""),AND(KV23&gt;=KX$36,KW23&gt;=KX$40,KV23&lt;&gt;""),AND(LS23&gt;=LZ$36,LT23&gt;=LZ$40,LS23&lt;&gt;""),AND(LX23&gt;=LZ$36,LY23&gt;=LZ$40,LX23&lt;&gt;""),AND(MU23&gt;=NB$36,MV23&gt;=NB$40,MU23&lt;&gt;""),AND(MZ23&gt;=NB$36,NA23&gt;=NB$40,MZ23&lt;&gt;""),AND(NW23&gt;=OD$36,NX23&gt;=OD$40,NW23&lt;&gt;""),AND(OB23&gt;=OD$36,OC23&gt;=OD$40,OB23&lt;&gt;""),AND(OY23&gt;=PF$36,OZ23&gt;=PF$40,OY23&lt;&gt;""),AND(PD23&gt;=PF$36,PE23&gt;=PF$40,PD23&lt;&gt;""),AND(QA23&gt;=QH$36,QB23&gt;=QH$40,QA23&lt;&gt;""),AND(QF23&gt;=QH$36,QG23&gt;=QH$40,QF23&lt;&gt;""),AND(RC23&gt;=RJ$36,RD23&gt;=RJ$40,RC23&lt;&gt;""),AND(RH23&gt;=RJ$36,RI23&gt;=RJ$40,RH23&lt;&gt;""),AND(SE23&gt;=SL$36,SF23&gt;=SL$40,SE23&lt;&gt;""),AND(SJ23&gt;=SL$36,SK23&gt;=SL$40,SJ23&lt;&gt;"")),"Excellence",IF(I23="P","Worlds Team",IF(F23="P","National Team","")))))</f>
        <v/>
      </c>
      <c r="I23" s="3" t="str">
        <f>IF(OR(AND(AJ23&gt;=AN$35,AK23&gt;=AN$39,AJ23&lt;&gt;"",AI23=""),AND(AL23&gt;=AN$35,AM23&gt;=AN$39,AL23&lt;&gt;"",AI23=""),AND(BF23&gt;=BJ$35,BG23&gt;=BJ$39,BF23&lt;&gt;"",BE23=""),AND(BH23&gt;=BJ$35,BI23&gt;=BJ$39,BH23&lt;&gt;"",BE23=""),AND(CB23&gt;=CF$35,CC23&gt;=CF$39,CB23&lt;&gt;"",CA23=""),AND(CD23&gt;=CF$35,CE23&gt;=CF$39,CD23&lt;&gt;""),AND(DC23&gt;=DJ$35,DD23&gt;=DJ$39,DC23&lt;&gt;""),AND(DH23&gt;=DJ$35,DI23&gt;=DJ$39,DH23&lt;&gt;""),AND(EE23&gt;=EL$35,EF23&gt;=EL$39,EE23&lt;&gt;""),AND(EJ23&gt;=EL$35,EK23&gt;=EL$39,EJ23&lt;&gt;""),AND(FG23&gt;=FN$35,FH23&gt;=FN$39,FG23&lt;&gt;""),AND(FL23&gt;=FN$35,FM23&gt;=FN$39,FL23&lt;&gt;""),AND(GI23&gt;=GP$35,GJ23&gt;=GP$39,GI23&lt;&gt;""),AND(GN23&gt;=GP$35,GO23&gt;=GP$39,GN23&lt;&gt;""),AND(HK23&gt;=HR$35,HL23&gt;=HR$39,HK23&lt;&gt;""),AND(HP23&gt;=HR$35,HQ23&gt;=HR$39,HP23&lt;&gt;""),AND(IM23&gt;=IT$35,IN23&gt;=IT$39,IM23&lt;&gt;""),AND(IR23&gt;=IT$35,IS23&gt;=IT$39,IR23&lt;&gt;""),AND(JO23&gt;=JV$35,JP23&gt;=JV$39,JO23&lt;&gt;""),AND(JT23&gt;=JV$35,JU23&gt;=JV$39,JT23&lt;&gt;""),AND(KQ23&gt;=KX$35,KR23&gt;=KX$39,KQ23&lt;&gt;""),AND(KV23&gt;=KX$35,KW23&gt;=KX$39,KV23&lt;&gt;""),AND(LS23&gt;=LZ$35,LT23&gt;=LZ$39,LS23&lt;&gt;""),AND(LX23&gt;=LZ$35,LY23&gt;=LZ$39,LX23&lt;&gt;""),AND(MU23&gt;=NB$35,MV23&gt;=NB$39,MU23&lt;&gt;""),AND(MZ23&gt;=NB$35,NA23&gt;=NB$39,MZ23&lt;&gt;""),AND(NW23&gt;=OD$35,NX23&gt;=OD$39,NW23&lt;&gt;""),AND(OB23&gt;=OD$35,OC23&gt;=OD$39,OB23&lt;&gt;""),AND(OY23&gt;=PF$35,OZ23&gt;=PF$39,OY23&lt;&gt;""),AND(PD23&gt;=PF$35,PE23&gt;=PF$39,PD23&lt;&gt;""),AND(QA23&gt;=QH$35,QB23&gt;=QH$39,QA23&lt;&gt;""),AND(QF23&gt;=QH$35,QG23&gt;=QH$39,QF23&lt;&gt;""),AND(RC23&gt;=RJ$35,RD23&gt;=RJ$39,RC23&lt;&gt;""),AND(RH23&gt;=RJ$35,RI23&gt;=RJ$39,RH23&lt;&gt;""),AND(SE23&gt;=SL$35,SF23&gt;=SL$39,SE23&lt;&gt;""),AND(SJ23&gt;=SL$35,SK23&gt;=SL$39,SJ23&lt;&gt;"")),"P","")</f>
        <v/>
      </c>
      <c r="J23" s="8">
        <f>IF(COUNT(AK23,BG23,CC23)&gt;0,LARGE((AK23,BG23,CC23),1),0)</f>
        <v>49.000000000000007</v>
      </c>
      <c r="K23" s="8" t="str">
        <f>IF(J23=0,"",IF(J23=CC23,$BK$1,IF(J23=BG23,$AO$1,IF(J23=AK23,$S$1,""))))</f>
        <v>2025 Elite Canada</v>
      </c>
      <c r="L23" s="8">
        <f>IF(COUNT(AK23,BG23,CC23)&gt;1,LARGE((AK23,BG23,CC23),2),0)</f>
        <v>45</v>
      </c>
      <c r="M23" s="8" t="str">
        <f>IF(K23=0,"",IF(AND(L23=J23,L23=AK23,K23=BG23),$S$1,IF(AND(L23=J23,L23=AK23,L23=CC23),$S$1,IF(AND(L23=J23,L23=CC23,L23=BG23),$AO$1,IF(L23=CC23,$BK$1,IF(L23=BG23,$AO$1,IF(L23=AK23,$S$1,"")))))))</f>
        <v>2025 Nationals</v>
      </c>
      <c r="N23" s="8">
        <f>IF(MAX(AM23,BI23,CE23)&gt;0,MAX(AM23,BI23,CE23),0)</f>
        <v>0</v>
      </c>
      <c r="O23" s="8" t="str">
        <f>IF(N23=0,"",IF(N23=CE23,$BK$1,IF(N23=BI23,$AO$1,IF(N23=AM23,$S$1,""))))</f>
        <v/>
      </c>
      <c r="P23" s="8" t="str">
        <f>IF(MAX(CG23:CH23)&gt;0,MAX(CG23:CH23),"")</f>
        <v/>
      </c>
      <c r="Q23" s="11" t="str">
        <f>IF(P23="","",IF(P23=CG23,"("&amp;CG$2&amp;")",IF(P23=CH23,"("&amp;CH$2&amp;")")))</f>
        <v/>
      </c>
      <c r="R23" s="8" t="str">
        <f>IF(P23="","",IF(P23=CG23,IF(P23+IF(L23="",0,L23)=SF23,$RK$1,IF(P23+IF(L23="",0,L23)=RD23,$QI$1,IF(P23+IF(L23="",0,L23)=QB23,$PG$1,IF(P23+IF(L23="",0,L23)=OZ23,$OE$1,IF(P23+IF(L23="",0,L23)=NX23,$NC$1,IF(P23+IF(L23="",0,L23)=MV23,$MA$1,IF(P23+IF(L23="",0,L23)=LT23,$KY$1,IF(P23+IF(L23="",0,L23)=KR23,$JW$1,IF(P23+IF(L23="",0,L23)=JP23,$IU$1,IF(P23+IF(L23="",0,L23)=IN23,$HS$1,IF(P23+IF(L23="",0,L23)=HL23,$GQ$1,IF(P23+IF(L23="",0,L23)=GJ23,$FO$1,IF(P23+IF(L23="",0,L23)=FH23,$EM$1,IF(P23+IF(L23="",0,L23)=EF23,$DK$1,IF(P23+IF(L23="",0,L23)=DD23,$CI$1))))))))))))))),IF(P23=CH23,IF(P23+IF(N23="",0,N23)=SK23,$RK$1,IF(P23+IF(N23="",0,N23)=RI23,$QI$1,IF(P23+IF(N23="",0,N23)=QG23,$PG$1,IF(P23+IF(N23="",0,N23)=PE23,$OE$1,IF(P23+IF(N23="",0,N23)=OC23,$NC$1,IF(P23+IF(N23="",0,N23)=NA23,$MA$1,IF(P23+IF(N23="",0,N23)=LY23,$KY$1,IF(P23+IF(N23="",0,N23)=KW23,$JW$1,IF(P23+IF(N23="",0,N23)=JU23,$IU$1,IF(P23+IF(N23="",0,N23)=IS23,$HS$1,IF(P23+IF(N23="",0,N23)=HQ23,$GQ$1,IF(P23+IF(N23="",0,N23)=GO23,$FO$1,IF(P23+IF(N23="",0,N23)=FM23,$EM$1,IF(P23+IF(N23="",0,N23)=EK23,$DK$1,IF(P23+IF(N23="",0,N23)=DI23,$CI$1))))))))))))))))))</f>
        <v/>
      </c>
      <c r="S23" s="19">
        <v>18.600000000000001</v>
      </c>
      <c r="T23" s="19">
        <v>6</v>
      </c>
      <c r="U23" s="19">
        <v>1.4</v>
      </c>
      <c r="V23" s="19">
        <v>0</v>
      </c>
      <c r="W23" s="19">
        <v>18.8</v>
      </c>
      <c r="X23" s="19">
        <v>7.6</v>
      </c>
      <c r="Y23" s="19">
        <v>0.6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27"/>
      <c r="AJ23" s="40">
        <f>IF(SUM(T23,X23)&gt;0,SUM(T23,X23),"")</f>
        <v>13.6</v>
      </c>
      <c r="AK23" s="40">
        <f>IF(SUM(S23:T23,V23:X23,Z23)-U23-Y23&gt;0,SUM(S23:T23,V23:X23,Z23)-U23-Y23,"")</f>
        <v>49.000000000000007</v>
      </c>
      <c r="AL23" s="40" t="str">
        <f>IF(SUM(AB23,AF23)&gt;0,SUM(AB23,AF23),"")</f>
        <v/>
      </c>
      <c r="AM23" s="40" t="str">
        <f>IF(SUM(AA23:AB23,AD23:AF23,AH23)-SUM(AC23,AG23)&gt;0,SUM(AA23:AB23,AD23:AF23,AH23)-SUM(AC23,AG23),"")</f>
        <v/>
      </c>
      <c r="AN23" s="40">
        <f>IF(SUM(AK23,AM23)&gt;0,SUM(AK23,AM23),"")</f>
        <v>49.000000000000007</v>
      </c>
      <c r="AO23" s="18">
        <v>18.399999999999999</v>
      </c>
      <c r="AP23" s="18">
        <v>8.4</v>
      </c>
      <c r="AQ23" s="18">
        <v>0.8</v>
      </c>
      <c r="AR23" s="18">
        <v>0</v>
      </c>
      <c r="AS23" s="18">
        <v>15.4</v>
      </c>
      <c r="AT23" s="18">
        <v>3.6</v>
      </c>
      <c r="AU23" s="18">
        <v>0</v>
      </c>
      <c r="AV23" s="18">
        <v>0</v>
      </c>
      <c r="AW23" s="18"/>
      <c r="AX23" s="18"/>
      <c r="AY23" s="18"/>
      <c r="AZ23" s="18"/>
      <c r="BA23" s="18"/>
      <c r="BB23" s="18"/>
      <c r="BC23" s="18"/>
      <c r="BD23" s="18"/>
      <c r="BE23" s="28"/>
      <c r="BF23" s="11">
        <f>IF(SUM(AP23,AT23)&gt;0,SUM(AP23,AT23),"")</f>
        <v>12</v>
      </c>
      <c r="BG23" s="11">
        <f>IF(SUM(AO23:AP23,AR23:AT23,AV23)-AQ23-AU23&gt;0,SUM(AO23:AP23,AR23:AT23,AV23)-AQ23-AU23,"")</f>
        <v>45</v>
      </c>
      <c r="BH23" s="11" t="str">
        <f>IF(SUM(AX23,BB23)&gt;0,SUM(AX23,BB23),"")</f>
        <v/>
      </c>
      <c r="BI23" s="11" t="str">
        <f>IF(SUM(AW23:AX23,AZ23:BB23,BD23)-SUM(AY23,BC23)&gt;0,SUM(AW23:AX23,AZ23:BB23,BD23)-SUM(AY23,BC23),"")</f>
        <v/>
      </c>
      <c r="BJ23" s="11">
        <f>IF(SUM(BG23,BI23)&gt;0,SUM(BG23,BI23),"")</f>
        <v>45</v>
      </c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7"/>
      <c r="CB23" s="40" t="str">
        <f>IF(SUM(BL23,BP23)&gt;0,SUM(BL23,BP23),"")</f>
        <v/>
      </c>
      <c r="CC23" s="40" t="str">
        <f>IF(SUM(BK23:BL23,BN23:BP23,BR23)-BM23-BQ23&gt;0,SUM(BK23:BL23,BN23:BP23,BR23)-BM23-BQ23,"")</f>
        <v/>
      </c>
      <c r="CD23" s="40" t="str">
        <f>IF(SUM(BT23,BX23)&gt;0,SUM(BT23,BX23),"")</f>
        <v/>
      </c>
      <c r="CE23" s="40" t="str">
        <f>IF(SUM(BS23:BT23,BV23:BX23,BZ23)-SUM(BU23,BY23)&gt;0,SUM(BS23:BT23,BV23:BX23,BZ23)-SUM(BU23,BY23),"")</f>
        <v/>
      </c>
      <c r="CF23" s="40" t="str">
        <f>IF(SUM(CC23,CE23)&gt;0,SUM(CC23,CE23),"")</f>
        <v/>
      </c>
      <c r="CG23" s="51" t="str">
        <f>IF(MAX(DD23,EF23,FH23,GJ23,HL23,IN23,JP23,KR23,LT23,MV23,NX23,OZ23,QB23,RD23,SF23)-IF(L23="",0,L23)&gt;0.001,MAX(DD23,EF23,FH23,GJ23,HL23,IN23,JP23,KR23,LT23,MV23,NX23,OZ23,QB23,RD23,SF23)-IF(L23="",0,L23),"")</f>
        <v/>
      </c>
      <c r="CH23" s="51" t="str">
        <f>IF(MAX(DI23,EK23,FM23,GO23,HQ23,IS23,JU23,KW23,LY23,NA23,OC23,PE23,QG23,RI23,SK23)-IF(N23="",0,N23)&gt;0.001,MAX(DI23,EK23,FM23,GO23,HQ23,IS23,JU23,KW23,LY23,NA23,OC23,PE23,QG23,RI23,SK23)-IF(N23="",0,N23),"")</f>
        <v/>
      </c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40" t="str">
        <f>IF(SUM(CJ23,CN23)&gt;0,SUM(CJ23,CN23),"")</f>
        <v/>
      </c>
      <c r="DD23" s="40" t="str">
        <f>IF(SUM(CI23:CJ23,CL23:CN23,CP23)-CK23-CO23&gt;0,SUM(CI23:CJ23,CL23:CN23,CP23)-CK23-CO23,"")</f>
        <v/>
      </c>
      <c r="DE23" s="40" t="str">
        <f>IF(SUM(CQ23:CR23,CT23)-CS23&gt;0,SUM(CQ23:CR23,CT23)-CS23,"")</f>
        <v/>
      </c>
      <c r="DF23" s="40" t="str">
        <f>IF(SUM(CJ23,CN23,CR23)&gt;0,SUM(CJ23,CN23,CR23),"")</f>
        <v/>
      </c>
      <c r="DG23" s="40" t="str">
        <f>IF(SUM(DD23,DE23)&gt;0,SUM(DD23,DE23),"")</f>
        <v/>
      </c>
      <c r="DH23" s="40" t="str">
        <f>IF(SUM(CV23,CZ23)&gt;0,SUM(CV23,CZ23),"")</f>
        <v/>
      </c>
      <c r="DI23" s="40" t="str">
        <f>IF(SUM(CU23:CV23,CX23:CZ23,DB23)-SUM(CW23,DA23)&gt;0,SUM(CU23:CV23,CX23:CZ23,DB23)-SUM(CW23,DA23),"")</f>
        <v/>
      </c>
      <c r="DJ23" s="40" t="str">
        <f>IF(SUM(DD23,DE23,DI23)&gt;0,SUM(DD23,DE23,DI23),"")</f>
        <v/>
      </c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1" t="str">
        <f>IF(SUM(DL23,DP23)&gt;0,SUM(DL23,DP23),"")</f>
        <v/>
      </c>
      <c r="EF23" s="11" t="str">
        <f>IF(SUM(DK23:DL23,DN23:DP23,DR23)-DM23-DQ23&gt;0,SUM(DK23:DL23,DN23:DP23,DR23)-DM23-DQ23,"")</f>
        <v/>
      </c>
      <c r="EG23" s="11" t="str">
        <f>IF(SUM(DS23:DT23,DV23)-DU23&gt;0,SUM(DS23:DT23,DV23)-DU23,"")</f>
        <v/>
      </c>
      <c r="EH23" s="11" t="str">
        <f>IF(SUM(DL23,DP23,DT23)&gt;0,SUM(DL23,DP23,DT23),"")</f>
        <v/>
      </c>
      <c r="EI23" s="11" t="str">
        <f>IF(SUM(EF23,EG23)&gt;0,SUM(EF23,EG23),"")</f>
        <v/>
      </c>
      <c r="EJ23" s="11" t="str">
        <f>IF(SUM(DX23,EB23)&gt;0,SUM(DX23,EB23),"")</f>
        <v/>
      </c>
      <c r="EK23" s="11" t="str">
        <f>IF(SUM(DW23:DX23,DZ23:EB23,ED23)-SUM(DY23,EC23)&gt;0,SUM(DW23:DX23,DZ23:EB23,ED23)-SUM(DY23,EC23),"")</f>
        <v/>
      </c>
      <c r="EL23" s="11" t="str">
        <f>IF(SUM(EF23,EG23,EK23)&gt;0,SUM(EF23,EG23,EK23),"")</f>
        <v/>
      </c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40" t="str">
        <f>IF(SUM(EN23,ER23)&gt;0,SUM(EN23,ER23),"")</f>
        <v/>
      </c>
      <c r="FH23" s="40" t="str">
        <f>IF(SUM(EM23:EN23,EP23:ER23,ET23)-EO23-ES23&gt;0,SUM(EM23:EN23,EP23:ER23,ET23)-EO23-ES23,"")</f>
        <v/>
      </c>
      <c r="FI23" s="40" t="str">
        <f>IF(SUM(EU23:EV23,EX23)-EW23&gt;0,SUM(EU23:EV23,EX23)-EW23,"")</f>
        <v/>
      </c>
      <c r="FJ23" s="40" t="str">
        <f>IF(SUM(EN23,ER23,EV23)&gt;0,SUM(EN23,ER23,EV23),"")</f>
        <v/>
      </c>
      <c r="FK23" s="40" t="str">
        <f>IF(SUM(FH23,FI23)&gt;0,SUM(FH23,FI23),"")</f>
        <v/>
      </c>
      <c r="FL23" s="40" t="str">
        <f>IF(SUM(EZ23,FD23)&gt;0,SUM(EZ23,FD23),"")</f>
        <v/>
      </c>
      <c r="FM23" s="40" t="str">
        <f>IF(SUM(EY23:EZ23,FB23:FD23,FF23)-SUM(FA23,FE23)&gt;0,SUM(EY23:EZ23,FB23:FD23,FF23)-SUM(FA23,FE23),"")</f>
        <v/>
      </c>
      <c r="FN23" s="40" t="str">
        <f>IF(SUM(FH23,FI23,FM23)&gt;0,SUM(FH23,FI23,FM23),"")</f>
        <v/>
      </c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1" t="str">
        <f>IF(SUM(FP23,FT23)&gt;0,SUM(FP23,FT23),"")</f>
        <v/>
      </c>
      <c r="GJ23" s="11" t="str">
        <f>IF(SUM(FO23:FP23,FR23:FT23,FV23)-FQ23-FU23&gt;0,SUM(FO23:FP23,FR23:FT23,FV23)-FQ23-FU23,"")</f>
        <v/>
      </c>
      <c r="GK23" s="11" t="str">
        <f>IF(SUM(FW23:FX23,FZ23)-FY23&gt;0,SUM(FW23:FX23,FZ23)-FY23,"")</f>
        <v/>
      </c>
      <c r="GL23" s="11" t="str">
        <f>IF(SUM(FP23,FT23,FX23)&gt;0,SUM(FP23,FT23,FX23),"")</f>
        <v/>
      </c>
      <c r="GM23" s="11" t="str">
        <f>IF(SUM(GJ23,GK23)&gt;0,SUM(GJ23,GK23),"")</f>
        <v/>
      </c>
      <c r="GN23" s="11" t="str">
        <f>IF(SUM(GB23,GF23)&gt;0,SUM(GB23,GF23),"")</f>
        <v/>
      </c>
      <c r="GO23" s="11" t="str">
        <f>IF(SUM(GA23:GB23,GD23:GF23,GH23)-SUM(GC23,GG23)&gt;0,SUM(GA23:GB23,GD23:GF23,GH23)-SUM(GC23,GG23),"")</f>
        <v/>
      </c>
      <c r="GP23" s="11" t="str">
        <f>IF(SUM(GJ23,GK23,GO23)&gt;0,SUM(GJ23,GK23,GO23),"")</f>
        <v/>
      </c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40" t="str">
        <f>IF(SUM(GR23,GV23)&gt;0,SUM(GR23,GV23),"")</f>
        <v/>
      </c>
      <c r="HL23" s="40" t="str">
        <f>IF(SUM(GQ23:GR23,GT23:GV23,GX23)-GS23-GW23&gt;0,SUM(GQ23:GR23,GT23:GV23,GX23)-GS23-GW23,"")</f>
        <v/>
      </c>
      <c r="HM23" s="40" t="str">
        <f>IF(SUM(GY23:GZ23,HB23)-HA23&gt;0,SUM(GY23:GZ23,HB23)-HA23,"")</f>
        <v/>
      </c>
      <c r="HN23" s="40" t="str">
        <f>IF(SUM(GR23,GV23,GZ23)&gt;0,SUM(GR23,GV23,GZ23),"")</f>
        <v/>
      </c>
      <c r="HO23" s="40" t="str">
        <f>IF(SUM(HL23,HM23)&gt;0,SUM(HL23,HM23),"")</f>
        <v/>
      </c>
      <c r="HP23" s="40" t="str">
        <f>IF(SUM(HD23,HH23)&gt;0,SUM(HD23,HH23),"")</f>
        <v/>
      </c>
      <c r="HQ23" s="40" t="str">
        <f>IF(SUM(HC23:HD23,HF23:HH23,HJ23)-SUM(HE23,HI23)&gt;0,SUM(HC23:HD23,HF23:HH23,HJ23)-SUM(HE23,HI23),"")</f>
        <v/>
      </c>
      <c r="HR23" s="40" t="str">
        <f>IF(SUM(HL23,HM23,HQ23)&gt;0,SUM(HL23,HM23,HQ23),"")</f>
        <v/>
      </c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1" t="str">
        <f>IF(SUM(HT23,HX23)&gt;0,SUM(HT23,HX23),"")</f>
        <v/>
      </c>
      <c r="IN23" s="11" t="str">
        <f>IF(SUM(HS23:HT23,HV23:HX23,HZ23)-HU23-HY23&gt;0,SUM(HS23:HT23,HV23:HX23,HZ23)-HU23-HY23,"")</f>
        <v/>
      </c>
      <c r="IO23" s="11" t="str">
        <f>IF(SUM(IA23:IB23,ID23)-IC23&gt;0,SUM(IA23:IB23,ID23)-IC23,"")</f>
        <v/>
      </c>
      <c r="IP23" s="11" t="str">
        <f>IF(SUM(HT23,HX23,IB23)&gt;0,SUM(HT23,HX23,IB23),"")</f>
        <v/>
      </c>
      <c r="IQ23" s="11" t="str">
        <f>IF(SUM(IN23,IO23)&gt;0,SUM(IN23,IO23),"")</f>
        <v/>
      </c>
      <c r="IR23" s="11" t="str">
        <f>IF(SUM(IF23,IJ23)&gt;0,SUM(IF23,IJ23),"")</f>
        <v/>
      </c>
      <c r="IS23" s="11" t="str">
        <f>IF(SUM(IE23:IF23,IH23:IJ23,IL23)-SUM(IG23,IK23)&gt;0,SUM(IE23:IF23,IH23:IJ23,IL23)-SUM(IG23,IK23),"")</f>
        <v/>
      </c>
      <c r="IT23" s="11" t="str">
        <f>IF(SUM(IN23,IO23,IS23)&gt;0,SUM(IN23,IO23,IS23),"")</f>
        <v/>
      </c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40" t="str">
        <f>IF(SUM(IV23,IZ23)&gt;0,SUM(IV23,IZ23),"")</f>
        <v/>
      </c>
      <c r="JP23" s="40" t="str">
        <f>IF(SUM(IU23:IV23,IX23:IZ23,JB23)-IW23-JA23&gt;0,SUM(IU23:IV23,IX23:IZ23,JB23)-IW23-JA23,"")</f>
        <v/>
      </c>
      <c r="JQ23" s="40" t="str">
        <f>IF(SUM(JC23:JD23,JF23)-JE23&gt;0,SUM(JC23:JD23,JF23)-JE23,"")</f>
        <v/>
      </c>
      <c r="JR23" s="40" t="str">
        <f>IF(SUM(IV23,IZ23,JD23)&gt;0,SUM(IV23,IZ23,JD23),"")</f>
        <v/>
      </c>
      <c r="JS23" s="40" t="str">
        <f>IF(SUM(JP23,JQ23)&gt;0,SUM(JP23,JQ23),"")</f>
        <v/>
      </c>
      <c r="JT23" s="40" t="str">
        <f>IF(SUM(JH23,JL23)&gt;0,SUM(JH23,JL23),"")</f>
        <v/>
      </c>
      <c r="JU23" s="40" t="str">
        <f>IF(SUM(JG23:JH23,JJ23:JL23,JN23)-SUM(JI23,JM23)&gt;0,SUM(JG23:JH23,JJ23:JL23,JN23)-SUM(JI23,JM23),"")</f>
        <v/>
      </c>
      <c r="JV23" s="40" t="str">
        <f>IF(SUM(JP23,JQ23,JU23)&gt;0,SUM(JP23,JQ23,JU23),"")</f>
        <v/>
      </c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1" t="str">
        <f>IF(SUM(JX23,KB23)&gt;0,SUM(JX23,KB23),"")</f>
        <v/>
      </c>
      <c r="KR23" s="11" t="str">
        <f>IF(SUM(JW23:JX23,JZ23:KB23,KD23)-JY23-KC23&gt;0,SUM(JW23:JX23,JZ23:KB23,KD23)-JY23-KC23,"")</f>
        <v/>
      </c>
      <c r="KS23" s="11" t="str">
        <f>IF(SUM(KE23:KF23,KH23)-KG23&gt;0,SUM(KE23:KF23,KH23)-KG23,"")</f>
        <v/>
      </c>
      <c r="KT23" s="11" t="str">
        <f>IF(SUM(JX23,KB23,KF23)&gt;0,SUM(JX23,KB23,KF23),"")</f>
        <v/>
      </c>
      <c r="KU23" s="11" t="str">
        <f>IF(SUM(KR23,KS23)&gt;0,SUM(KR23,KS23),"")</f>
        <v/>
      </c>
      <c r="KV23" s="11" t="str">
        <f>IF(SUM(KJ23,KN23)&gt;0,SUM(KJ23,KN23),"")</f>
        <v/>
      </c>
      <c r="KW23" s="11" t="str">
        <f>IF(SUM(KI23:KJ23,KL23:KN23,KP23)-SUM(KK23,KO23)&gt;0,SUM(KI23:KJ23,KL23:KN23,KP23)-SUM(KK23,KO23),"")</f>
        <v/>
      </c>
      <c r="KX23" s="11" t="str">
        <f>IF(SUM(KR23,KS23,KW23)&gt;0,SUM(KR23,KS23,KW23),"")</f>
        <v/>
      </c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40" t="str">
        <f>IF(SUM(KZ23,LD23)&gt;0,SUM(KZ23,LD23),"")</f>
        <v/>
      </c>
      <c r="LT23" s="40" t="str">
        <f>IF(SUM(KY23:KZ23,LB23:LD23,LF23)-LA23-LE23&gt;0,SUM(KY23:KZ23,LB23:LD23,LF23)-LA23-LE23,"")</f>
        <v/>
      </c>
      <c r="LU23" s="40" t="str">
        <f>IF(SUM(LG23:LH23,LJ23)-LI23&gt;0,SUM(LG23:LH23,LJ23)-LI23,"")</f>
        <v/>
      </c>
      <c r="LV23" s="40" t="str">
        <f>IF(SUM(KZ23,LD23,LH23)&gt;0,SUM(KZ23,LD23,LH23),"")</f>
        <v/>
      </c>
      <c r="LW23" s="40" t="str">
        <f>IF(SUM(LT23,LU23)&gt;0,SUM(LT23,LU23),"")</f>
        <v/>
      </c>
      <c r="LX23" s="40" t="str">
        <f>IF(SUM(LL23,LP23)&gt;0,SUM(LL23,LP23),"")</f>
        <v/>
      </c>
      <c r="LY23" s="40" t="str">
        <f>IF(SUM(LK23:LL23,LN23:LP23,LR23)-SUM(LM23,LQ23)&gt;0,SUM(LK23:LL23,LN23:LP23,LR23)-SUM(LM23,LQ23),"")</f>
        <v/>
      </c>
      <c r="LZ23" s="40" t="str">
        <f>IF(SUM(LT23,LU23,LY23)&gt;0,SUM(LT23,LU23,LY23),"")</f>
        <v/>
      </c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1" t="str">
        <f>IF(SUM(MB23,MF23)&gt;0,SUM(MB23,MF23),"")</f>
        <v/>
      </c>
      <c r="MV23" s="11" t="str">
        <f>IF(SUM(MA23:MB23,MD23:MF23,MH23)-MC23-MG23&gt;0,SUM(MA23:MB23,MD23:MF23,MH23)-MC23-MG23,"")</f>
        <v/>
      </c>
      <c r="MW23" s="11" t="str">
        <f>IF(SUM(MI23:MJ23,ML23)-MK23&gt;0,SUM(MI23:MJ23,ML23)-MK23,"")</f>
        <v/>
      </c>
      <c r="MX23" s="11" t="str">
        <f>IF(SUM(MB23,MF23,MJ23)&gt;0,SUM(MB23,MF23,MJ23),"")</f>
        <v/>
      </c>
      <c r="MY23" s="11" t="str">
        <f>IF(SUM(MV23,MW23)&gt;0,SUM(MV23,MW23),"")</f>
        <v/>
      </c>
      <c r="MZ23" s="11" t="str">
        <f>IF(SUM(MN23,MR23)&gt;0,SUM(MN23,MR23),"")</f>
        <v/>
      </c>
      <c r="NA23" s="11" t="str">
        <f>IF(SUM(MM23:MN23,MP23:MR23,MT23)-SUM(MO23,MS23)&gt;0,SUM(MM23:MN23,MP23:MR23,MT23)-SUM(MO23,MS23),"")</f>
        <v/>
      </c>
      <c r="NB23" s="11" t="str">
        <f>IF(SUM(MV23,MW23,NA23)&gt;0,SUM(MV23,MW23,NA23),"")</f>
        <v/>
      </c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40" t="str">
        <f>IF(SUM(ND23,NH23)&gt;0,SUM(ND23,NH23),"")</f>
        <v/>
      </c>
      <c r="NX23" s="40" t="str">
        <f>IF(SUM(NC23:ND23,NF23:NH23,NJ23)-NE23-NI23&gt;0,SUM(NC23:ND23,NF23:NH23,NJ23)-NE23-NI23,"")</f>
        <v/>
      </c>
      <c r="NY23" s="40" t="str">
        <f>IF(SUM(NK23:NL23,NN23)-NM23&gt;0,SUM(NK23:NL23,NN23)-NM23,"")</f>
        <v/>
      </c>
      <c r="NZ23" s="40" t="str">
        <f>IF(SUM(ND23,NH23,NL23)&gt;0,SUM(ND23,NH23,NL23),"")</f>
        <v/>
      </c>
      <c r="OA23" s="40" t="str">
        <f>IF(SUM(NX23,NY23)&gt;0,SUM(NX23,NY23),"")</f>
        <v/>
      </c>
      <c r="OB23" s="40" t="str">
        <f>IF(SUM(NP23,NT23)&gt;0,SUM(NP23,NT23),"")</f>
        <v/>
      </c>
      <c r="OC23" s="40" t="str">
        <f>IF(SUM(NO23:NP23,NR23:NT23,NV23)-SUM(NQ23,NU23)&gt;0,SUM(NO23:NP23,NR23:NT23,NV23)-SUM(NQ23,NU23),"")</f>
        <v/>
      </c>
      <c r="OD23" s="40" t="str">
        <f>IF(SUM(NX23,NY23,OC23)&gt;0,SUM(NX23,NY23,OC23),"")</f>
        <v/>
      </c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1" t="str">
        <f>IF(SUM(OF23,OJ23)&gt;0,SUM(OF23,OJ23),"")</f>
        <v/>
      </c>
      <c r="OZ23" s="11" t="str">
        <f>IF(SUM(OE23:OF23,OH23:OJ23,OL23)-OG23-OK23&gt;0,SUM(OE23:OF23,OH23:OJ23,OL23)-OG23-OK23,"")</f>
        <v/>
      </c>
      <c r="PA23" s="11" t="str">
        <f>IF(SUM(OM23:ON23,OP23)-OO23&gt;0,SUM(OM23:ON23,OP23)-OO23,"")</f>
        <v/>
      </c>
      <c r="PB23" s="11" t="str">
        <f>IF(SUM(OF23,OJ23,ON23)&gt;0,SUM(OF23,OJ23,ON23),"")</f>
        <v/>
      </c>
      <c r="PC23" s="11" t="str">
        <f>IF(SUM(OZ23,PA23)&gt;0,SUM(OZ23,PA23),"")</f>
        <v/>
      </c>
      <c r="PD23" s="11" t="str">
        <f>IF(SUM(OR23,OV23)&gt;0,SUM(OR23,OV23),"")</f>
        <v/>
      </c>
      <c r="PE23" s="11" t="str">
        <f>IF(SUM(OQ23:OR23,OT23:OV23,OX23)-SUM(OS23,OW23)&gt;0,SUM(OQ23:OR23,OT23:OV23,OX23)-SUM(OS23,OW23),"")</f>
        <v/>
      </c>
      <c r="PF23" s="11" t="str">
        <f>IF(SUM(OZ23,PA23,PE23)&gt;0,SUM(OZ23,PA23,PE23),"")</f>
        <v/>
      </c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40" t="str">
        <f>IF(SUM(PH23,PL23)&gt;0,SUM(PH23,PL23),"")</f>
        <v/>
      </c>
      <c r="QB23" s="40" t="str">
        <f>IF(SUM(PG23:PH23,PJ23:PL23,PN23)-PI23-PM23&gt;0,SUM(PG23:PH23,PJ23:PL23,PN23)-PI23-PM23,"")</f>
        <v/>
      </c>
      <c r="QC23" s="40" t="str">
        <f>IF(SUM(PO23:PP23,PR23)-PQ23&gt;0,SUM(PO23:PP23,PR23)-PQ23,"")</f>
        <v/>
      </c>
      <c r="QD23" s="40" t="str">
        <f>IF(SUM(PH23,PL23,PP23)&gt;0,SUM(PH23,PL23,PP23),"")</f>
        <v/>
      </c>
      <c r="QE23" s="40" t="str">
        <f>IF(SUM(QB23,QC23)&gt;0,SUM(QB23,QC23),"")</f>
        <v/>
      </c>
      <c r="QF23" s="40" t="str">
        <f>IF(SUM(PT23,PX23)&gt;0,SUM(PT23,PX23),"")</f>
        <v/>
      </c>
      <c r="QG23" s="40" t="str">
        <f>IF(SUM(PS23:PT23,PV23:PX23,PZ23)-SUM(PU23,PY23)&gt;0,SUM(PS23:PT23,PV23:PX23,PZ23)-SUM(PU23,PY23),"")</f>
        <v/>
      </c>
      <c r="QH23" s="40" t="str">
        <f>IF(SUM(QB23,QC23,QG23)&gt;0,SUM(QB23,QC23,QG23),"")</f>
        <v/>
      </c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1" t="str">
        <f>IF(SUM(QJ23,QN23)&gt;0,SUM(QJ23,QN23),"")</f>
        <v/>
      </c>
      <c r="RD23" s="11" t="str">
        <f>IF(SUM(QI23:QJ23,QL23:QN23,QP23)-QK23-QO23&gt;0,SUM(QI23:QJ23,QL23:QN23,QP23)-QK23-QO23,"")</f>
        <v/>
      </c>
      <c r="RE23" s="11" t="str">
        <f>IF(SUM(QQ23:QR23,QT23)-QS23&gt;0,SUM(QQ23:QR23,QT23)-QS23,"")</f>
        <v/>
      </c>
      <c r="RF23" s="11" t="str">
        <f>IF(SUM(QJ23,QN23,QR23)&gt;0,SUM(QJ23,QN23,QR23),"")</f>
        <v/>
      </c>
      <c r="RG23" s="11" t="str">
        <f>IF(SUM(RD23,RE23)&gt;0,SUM(RD23,RE23),"")</f>
        <v/>
      </c>
      <c r="RH23" s="11" t="str">
        <f>IF(SUM(QV23,QZ23)&gt;0,SUM(QV23,QZ23),"")</f>
        <v/>
      </c>
      <c r="RI23" s="11" t="str">
        <f>IF(SUM(QU23:QV23,QX23:QZ23,RB23)-SUM(QW23,RA23)&gt;0,SUM(QU23:QV23,QX23:QZ23,RB23)-SUM(QW23,RA23),"")</f>
        <v/>
      </c>
      <c r="RJ23" s="11" t="str">
        <f>IF(SUM(RD23,RE23,RI23)&gt;0,SUM(RD23,RE23,RI23),"")</f>
        <v/>
      </c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40" t="str">
        <f>IF(SUM(RL23,RP23)&gt;0,SUM(RL23,RP23),"")</f>
        <v/>
      </c>
      <c r="SF23" s="40" t="str">
        <f>IF(SUM(RK23:RL23,RN23:RP23,RR23)-RM23-RQ23&gt;0,SUM(RK23:RL23,RN23:RP23,RR23)-RM23-RQ23,"")</f>
        <v/>
      </c>
      <c r="SG23" s="40" t="str">
        <f>IF(SUM(RS23:RT23,RV23)-RU23&gt;0,SUM(RS23:RT23,RV23)-RU23,"")</f>
        <v/>
      </c>
      <c r="SH23" s="40" t="str">
        <f>IF(SUM(RL23,RP23,RT23)&gt;0,SUM(RL23,RP23,RT23),"")</f>
        <v/>
      </c>
      <c r="SI23" s="40" t="str">
        <f>IF(SUM(SF23,SG23)&gt;0,SUM(SF23,SG23),"")</f>
        <v/>
      </c>
      <c r="SJ23" s="40" t="str">
        <f>IF(SUM(RX23,SB23)&gt;0,SUM(RX23,SB23),"")</f>
        <v/>
      </c>
      <c r="SK23" s="40" t="str">
        <f>IF(SUM(RW23:RX23,RZ23:SB23,SD23)-SUM(RY23,SC23)&gt;0,SUM(RW23:RX23,RZ23:SB23,SD23)-SUM(RY23,SC23),"")</f>
        <v/>
      </c>
      <c r="SL23" s="40" t="str">
        <f>IF(SUM(SF23,SG23,SK23)&gt;0,SUM(SF23,SG23,SK23),"")</f>
        <v/>
      </c>
      <c r="SM23" s="26">
        <f>IF($CA23="P",BK23,(BK23+AO23)/2)</f>
        <v>9.1999999999999993</v>
      </c>
      <c r="SN23" s="26">
        <f>IF($CA23="P",BL23,(BL23+AP23)/2)</f>
        <v>4.2</v>
      </c>
      <c r="SO23" s="26">
        <f>IF($CA23="P",BM23,(BM23+AQ23)/2)</f>
        <v>0.4</v>
      </c>
      <c r="SP23" s="26">
        <f>IF($CA23="P",BN23,(BN23+AR23)/2)</f>
        <v>0</v>
      </c>
      <c r="SQ23" s="26">
        <f>IF($CA23="P",BO23,(BO23+AS23)/2)</f>
        <v>7.7</v>
      </c>
      <c r="SR23" s="26">
        <f>IF($CA23="P",BP23,(BP23+AT23)/2)</f>
        <v>1.8</v>
      </c>
      <c r="SS23" s="26">
        <f>IF($CA23="P",BQ23,(BQ23+AU23)/2)</f>
        <v>0</v>
      </c>
      <c r="ST23" s="26">
        <f>IF($CA23="P",BR23,(BR23+AV23)/2)</f>
        <v>0</v>
      </c>
      <c r="SU23" s="26">
        <f>IF($CA23="P",BS23,(BS23+AW23)/2)</f>
        <v>0</v>
      </c>
      <c r="SV23" s="26">
        <f>IF($CA23="P",BT23,(BT23+AX23)/2)</f>
        <v>0</v>
      </c>
      <c r="SW23" s="26">
        <f>IF($CA23="P",BU23,(BU23+AY23)/2)</f>
        <v>0</v>
      </c>
      <c r="SX23" s="26">
        <f>IF($CA23="P",BV23,(BV23+AZ23)/2)</f>
        <v>0</v>
      </c>
      <c r="SY23" s="26">
        <f>IF($CA23="P",BW23,(BW23+BA23)/2)</f>
        <v>0</v>
      </c>
      <c r="SZ23" s="26">
        <f>IF($CA23="P",BX23,(BX23+BB23)/2)</f>
        <v>0</v>
      </c>
      <c r="TA23" s="26">
        <f>IF($CA23="P",BY23,(BY23+BC23)/2)</f>
        <v>0</v>
      </c>
      <c r="TB23" s="26">
        <f>IF($CA23="P",BZ23,(BZ23+BD23)/2)</f>
        <v>0</v>
      </c>
      <c r="TC23" s="28" t="s">
        <v>53</v>
      </c>
      <c r="TD23" s="11">
        <f>IF(SUM(SN23,SR23)&gt;0,SUM(SN23,SR23),"")</f>
        <v>6</v>
      </c>
      <c r="TE23" s="11">
        <f>IF(SUM(SM23:SN23,SP23:SR23,ST23)-SO23-SS23&gt;0,SUM(SM23:SN23,SP23:SR23,ST23)-SO23-SS23,"")</f>
        <v>22.5</v>
      </c>
      <c r="TF23" s="11" t="str">
        <f>IF(SUM(SV23,SZ23)&gt;0,SUM(SV23,SZ23),"")</f>
        <v/>
      </c>
      <c r="TG23" s="11" t="str">
        <f>IF(SUM(SU23:SV23,SX23:SZ23,TB23)-SUM(SW23,TA23)&gt;0,SUM(SU23:SV23,SX23:SZ23,TB23)-SUM(SW23,TA23),"")</f>
        <v/>
      </c>
      <c r="TH23" s="11">
        <f>IF(SUM(TE23,TG23)&gt;0,SUM(TE23,TG23),"")</f>
        <v>22.5</v>
      </c>
    </row>
    <row r="24" spans="1:528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174</v>
      </c>
      <c r="C24" s="4" t="s">
        <v>6</v>
      </c>
      <c r="D24" s="4">
        <v>2007</v>
      </c>
      <c r="E24" s="9">
        <f>SUM(J24:P24)+SUM(J24:M24)*0.0000001+SUM(J24)*0.0000000000001</f>
        <v>93.000009300004805</v>
      </c>
      <c r="F24" s="3" t="str">
        <f>IF(OR(AND(AJ24&gt;=AN$34,AK24&gt;=AN$38,AJ24&lt;&gt;"",AI24=""),AND(AL24&gt;=AN$34,AM24&gt;=AN$38,AL24&lt;&gt;"",AI24=""),AND(BF24&gt;=BJ$34,BG24&gt;=BJ$38,BF24&lt;&gt;"",BE24=""),AND(BH24&gt;=BJ$34,BI24&gt;=BJ$38,BH24&lt;&gt;"",BE24=""),AND(CB24&gt;=CF$34,CC24&gt;=CF$38,CB24&lt;&gt;"",CA24=""),AND(CD24&gt;=CF$34,CE24&gt;=CF$38,CD24&lt;&gt;""),AND(DC24&gt;=DJ$34,DD24&gt;=DJ$38,DC24&lt;&gt;""),AND(DH24&gt;=DJ$34,DI24&gt;=DJ$38,DH24&lt;&gt;""),AND(EE24&gt;=EL$34,EF24&gt;=EL$38,EE24&lt;&gt;""),AND(EJ24&gt;=EL$34,EK24&gt;=EL$38,EJ24&lt;&gt;""),AND(FG24&gt;=FN$34,FH24&gt;=FN$38,FG24&lt;&gt;""),AND(FL24&gt;=FN$34,FM24&gt;=FN$38,FL24&lt;&gt;""),AND(GI24&gt;=GP$34,GJ24&gt;=GP$38,GI24&lt;&gt;""),AND(GN24&gt;=GP$34,GO24&gt;=GP$38,GN24&lt;&gt;""),AND(HK24&gt;=HR$34,HL24&gt;=HR$38,HK24&lt;&gt;""),AND(HP24&gt;=HR$34,HQ24&gt;=HR$38,HP24&lt;&gt;""),AND(IM24&gt;=IT$34,IN24&gt;=IT$38,IM24&lt;&gt;""),AND(IR24&gt;=IT$34,IS24&gt;=IT$38,IR24&lt;&gt;""),AND(JO24&gt;=JV$34,JP24&gt;=JV$38,JO24&lt;&gt;""),AND(JT24&gt;=JV$34,JU24&gt;=JV$38,JT24&lt;&gt;""),AND(KQ24&gt;=KX$34,KR24&gt;=KX$38,KQ24&lt;&gt;""),AND(KV24&gt;=KX$34,KW24&gt;=KX$38,KV24&lt;&gt;""),AND(LS24&gt;=LZ$34,LT24&gt;=LZ$38,LS24&lt;&gt;""),AND(LX24&gt;=LZ$34,LY24&gt;=LZ$38,LX24&lt;&gt;""),AND(MU24&gt;=NB$34,MV24&gt;=NB$38,MU24&lt;&gt;""),AND(MZ24&gt;=NB$34,NA24&gt;=NB$38,MZ24&lt;&gt;""),AND(NW24&gt;=OD$34,NX24&gt;=OD$38,NW24&lt;&gt;""),AND(OB24&gt;=OD$34,OC24&gt;=OD$38,OB24&lt;&gt;""),AND(OY24&gt;=PF$34,OZ24&gt;=PF$38,OY24&lt;&gt;""),AND(PD24&gt;=PF$34,PE24&gt;=PF$38,PD24&lt;&gt;""),AND(QA24&gt;=QH$34,QB24&gt;=QH$38,QA24&lt;&gt;""),AND(QF24&gt;=QH$34,QG24&gt;=QH$38,QF24&lt;&gt;""),AND(RC24&gt;=RJ$34,RD24&gt;=RJ$38,RC24&lt;&gt;""),AND(RH24&gt;=RJ$34,RI24&gt;=RJ$38,RH24&lt;&gt;""),AND(SE24&gt;=SL$34,SF24&gt;=SL$38,SE24&lt;&gt;""),AND(SJ24&gt;=SL$34,SK24&gt;=SL$38,SJ24&lt;&gt;"")),"P","")</f>
        <v/>
      </c>
      <c r="G24" s="3" t="str">
        <f>IF(OR(AND(AK24&gt;=AN$38,AK24&lt;&gt;"",AI24=""),AND(AM24&gt;=AN$38,AM24&lt;&gt;"",AI24=""),AND(BG24&gt;=BJ$38,BG24&lt;&gt;"",BE24=""),AND(BI24&gt;=BJ$38,BI24&lt;&gt;"",BE24=""),AND(CC24&gt;=CF$38,CC24&lt;&gt;"",CA24=""),AND(CE24&gt;=CF$38,CE24&lt;&gt;"",CA24=""),AND(DD24&gt;=DJ$38,DD24&lt;&gt;""),AND(DI24&gt;=DJ$38,DI24&lt;&gt;""),AND(EF24&gt;=EL$38,EF24&lt;&gt;""),AND(EK24&gt;=EL$38,EK24&lt;&gt;""),AND(FH24&gt;=FN$38,FH24&lt;&gt;""),AND(FM24&gt;=FN$38,FM24&lt;&gt;""),AND(GJ24&gt;=GP$38,GJ24&lt;&gt;""),AND(GO24&gt;=GP$38,GO24&lt;&gt;""),AND(HL24&gt;=HR$38,HL24&lt;&gt;""),AND(HQ24&gt;=HR$38,HQ24&lt;&gt;""),AND(IN24&gt;=IT$38,IN24&lt;&gt;""),AND(IS24&gt;=IT$38,IS24&lt;&gt;""),AND(JP24&gt;=JV$38,JP24&lt;&gt;""),AND(JU24&gt;=JV$38,JU24&lt;&gt;""),AND(KR24&gt;=KX$38,KR24&lt;&gt;""),AND(KW24&gt;=KX$38,KW24&lt;&gt;""),AND(LT24&gt;=LZ$38,LT24&lt;&gt;""),AND(LY24&gt;=LZ$38,LY24&lt;&gt;""),AND(MV24&gt;=NB$38,MV24&lt;&gt;""),AND(NA24&gt;=NB$38,NA24&lt;&gt;""),AND(NX24&gt;=OD$38,NX24&lt;&gt;""),AND(OC24&gt;=OD$38,OC24&lt;&gt;""),AND(OZ24&gt;=PF$38,OZ24&lt;&gt;""),AND(PE24&gt;=PF$38,PE24&lt;&gt;""),AND(QB24&gt;=QH$38,QB24&lt;&gt;""),AND(QG24&gt;=QH$38,QG24&lt;&gt;""),AND(RD24&gt;=RJ$38,RD24&lt;&gt;""),AND(RI24&gt;=RJ$38,RI24&lt;&gt;""),AND(SF24&gt;=SL$38,SF24&lt;&gt;""),AND(SK24&gt;=SL$38,SK24&lt;&gt;"")),"P","")</f>
        <v/>
      </c>
      <c r="H24" s="36" t="str">
        <f>IF(AND(G24="P",F24=""),"No DD",IF(OR(AND(AJ24&gt;=AN$37,AK24&gt;=AN$41,AJ24&lt;&gt;"",AI24=""),AND(AL24&gt;=AN$37,AM24&gt;=AN$41,AL24&lt;&gt;"",AI24=""),AND(BF24&gt;=BJ$37,BG24&gt;=BJ$41,BF24&lt;&gt;"",BE24=""),AND(BH24&gt;=BJ$37,BI24&gt;=BJ$41,BH24&lt;&gt;"",BE24=""),AND(CB24&gt;=CF$37,CC24&gt;=CF$41,CB24&lt;&gt;"",CA24=""),AND(CD24&gt;=CF$37,CE24&gt;=CF$41,CD24&lt;&gt;""),AND(DC24&gt;=DJ$37,DD24&gt;=DJ$41,DC24&lt;&gt;""),AND(DH24&gt;=DJ$37,DI24&gt;=DJ$41,DH24&lt;&gt;""),AND(EE24&gt;=EL$37,EF24&gt;=EL$41,EE24&lt;&gt;""),AND(EJ24&gt;=EL$37,EK24&gt;=EL$41,EJ24&lt;&gt;""),AND(FG24&gt;=FN$37,FH24&gt;=FN$41,FG24&lt;&gt;""),AND(FL24&gt;=FN$37,FM24&gt;=FN$41,FL24&lt;&gt;""),AND(GI24&gt;=GP$37,GJ24&gt;=GP$41,GI24&lt;&gt;""),AND(GN24&gt;=GP$37,GO24&gt;=GP$41,GN24&lt;&gt;""),AND(HK24&gt;=HR$37,HL24&gt;=HR$41,HK24&lt;&gt;""),AND(HP24&gt;=HR$37,HQ24&gt;=HR$41,HP24&lt;&gt;""),AND(IM24&gt;=IT$37,IN24&gt;=IT$41,IM24&lt;&gt;""),AND(IR24&gt;=IT$37,IS24&gt;=IT$41,IR24&lt;&gt;""),AND(JO24&gt;=JV$37,JP24&gt;=JV$41,JO24&lt;&gt;""),AND(JT24&gt;=JV$37,JU24&gt;=JV$41,JT24&lt;&gt;""),AND(KQ24&gt;=KX$37,KR24&gt;=KX$41,KQ24&lt;&gt;""),AND(KV24&gt;=KX$37,KW24&gt;=KX$41,KV24&lt;&gt;""),AND(LS24&gt;=LZ$37,LT24&gt;=LZ$41,LS24&lt;&gt;""),AND(LX24&gt;=LZ$37,LY24&gt;=LZ$41,LX24&lt;&gt;""),AND(MU24&gt;=NB$37,MV24&gt;=NB$41,MU24&lt;&gt;""),AND(MZ24&gt;=NB$37,NA24&gt;=NB$41,MZ24&lt;&gt;""),AND(NW24&gt;=OD$37,NX24&gt;=OD$41,NW24&lt;&gt;""),AND(OB24&gt;=OD$37,OC24&gt;=OD$41,OB24&lt;&gt;""),AND(OY24&gt;=PF$37,OZ24&gt;=PF$41,OY24&lt;&gt;""),AND(PD24&gt;=PF$37,PE24&gt;=PF$41,PD24&lt;&gt;""),AND(QA24&gt;=QH$37,QB24&gt;=QH$41,QA24&lt;&gt;""),AND(QF24&gt;=QH$37,QG24&gt;=QH$41,QF24&lt;&gt;""),AND(RC24&gt;=RJ$37,RD24&gt;=RJ$41,RC24&lt;&gt;""),AND(RH24&gt;=RJ$37,RI24&gt;=RJ$41,RH24&lt;&gt;""),AND(SE24&gt;=SL$37,SF24&gt;=SL$41,SE24&lt;&gt;""),AND(SJ24&gt;=SL$37,SK24&gt;=SL$41,SJ24&lt;&gt;"")),"Merit",IF(OR(AND(AJ24&gt;=AN$36,AK24&gt;=AN$40,AJ24&lt;&gt;"",AI24=""),AND(AL24&gt;=AN$36,AM24&gt;=AN$40,AL24&lt;&gt;"",AI24=""),AND(BF24&gt;=BJ$36,BG24&gt;=BJ$40,BF24&lt;&gt;"",BE24=""),AND(BH24&gt;=BJ$36,BI24&gt;=BJ$40,BH24&lt;&gt;"",BE24=""),AND(CB24&gt;=CF$36,CC24&gt;=CF$40,CB24&lt;&gt;"",CA24=""),AND(CD24&gt;=CF$36,CE24&gt;=CF$40,CD24&lt;&gt;""),AND(DC24&gt;=DJ$36,DD24&gt;=DJ$40,DC24&lt;&gt;""),AND(DH24&gt;=DJ$36,DI24&gt;=DJ$40,DH24&lt;&gt;""),AND(EE24&gt;=EL$36,EF24&gt;=EL$40,EE24&lt;&gt;""),AND(EJ24&gt;=EL$36,EK24&gt;=EL$40,EJ24&lt;&gt;""),AND(FG24&gt;=FN$36,FH24&gt;=FN$40,FG24&lt;&gt;""),AND(FL24&gt;=FN$36,FM24&gt;=FN$40,FL24&lt;&gt;""),AND(GI24&gt;=GP$36,GJ24&gt;=GP$40,GI24&lt;&gt;""),AND(GN24&gt;=GP$36,GO24&gt;=GP$40,GN24&lt;&gt;""),AND(HK24&gt;=HR$36,HL24&gt;=HR$40,HK24&lt;&gt;""),AND(HP24&gt;=HR$36,HQ24&gt;=HR$40,HP24&lt;&gt;""),AND(IM24&gt;=IT$36,IN24&gt;=IT$40,IM24&lt;&gt;""),AND(IR24&gt;=IT$36,IS24&gt;=IT$40,IR24&lt;&gt;""),AND(JO24&gt;=JV$36,JP24&gt;=JV$40,JO24&lt;&gt;""),AND(JT24&gt;=JV$36,JU24&gt;=JV$40,JT24&lt;&gt;""),AND(KQ24&gt;=KX$36,KR24&gt;=KX$40,KQ24&lt;&gt;""),AND(KV24&gt;=KX$36,KW24&gt;=KX$40,KV24&lt;&gt;""),AND(LS24&gt;=LZ$36,LT24&gt;=LZ$40,LS24&lt;&gt;""),AND(LX24&gt;=LZ$36,LY24&gt;=LZ$40,LX24&lt;&gt;""),AND(MU24&gt;=NB$36,MV24&gt;=NB$40,MU24&lt;&gt;""),AND(MZ24&gt;=NB$36,NA24&gt;=NB$40,MZ24&lt;&gt;""),AND(NW24&gt;=OD$36,NX24&gt;=OD$40,NW24&lt;&gt;""),AND(OB24&gt;=OD$36,OC24&gt;=OD$40,OB24&lt;&gt;""),AND(OY24&gt;=PF$36,OZ24&gt;=PF$40,OY24&lt;&gt;""),AND(PD24&gt;=PF$36,PE24&gt;=PF$40,PD24&lt;&gt;""),AND(QA24&gt;=QH$36,QB24&gt;=QH$40,QA24&lt;&gt;""),AND(QF24&gt;=QH$36,QG24&gt;=QH$40,QF24&lt;&gt;""),AND(RC24&gt;=RJ$36,RD24&gt;=RJ$40,RC24&lt;&gt;""),AND(RH24&gt;=RJ$36,RI24&gt;=RJ$40,RH24&lt;&gt;""),AND(SE24&gt;=SL$36,SF24&gt;=SL$40,SE24&lt;&gt;""),AND(SJ24&gt;=SL$36,SK24&gt;=SL$40,SJ24&lt;&gt;"")),"Excellence",IF(I24="P","Worlds Team",IF(F24="P","National Team","")))))</f>
        <v/>
      </c>
      <c r="I24" s="3" t="str">
        <f>IF(OR(AND(AJ24&gt;=AN$35,AK24&gt;=AN$39,AJ24&lt;&gt;"",AI24=""),AND(AL24&gt;=AN$35,AM24&gt;=AN$39,AL24&lt;&gt;"",AI24=""),AND(BF24&gt;=BJ$35,BG24&gt;=BJ$39,BF24&lt;&gt;"",BE24=""),AND(BH24&gt;=BJ$35,BI24&gt;=BJ$39,BH24&lt;&gt;"",BE24=""),AND(CB24&gt;=CF$35,CC24&gt;=CF$39,CB24&lt;&gt;"",CA24=""),AND(CD24&gt;=CF$35,CE24&gt;=CF$39,CD24&lt;&gt;""),AND(DC24&gt;=DJ$35,DD24&gt;=DJ$39,DC24&lt;&gt;""),AND(DH24&gt;=DJ$35,DI24&gt;=DJ$39,DH24&lt;&gt;""),AND(EE24&gt;=EL$35,EF24&gt;=EL$39,EE24&lt;&gt;""),AND(EJ24&gt;=EL$35,EK24&gt;=EL$39,EJ24&lt;&gt;""),AND(FG24&gt;=FN$35,FH24&gt;=FN$39,FG24&lt;&gt;""),AND(FL24&gt;=FN$35,FM24&gt;=FN$39,FL24&lt;&gt;""),AND(GI24&gt;=GP$35,GJ24&gt;=GP$39,GI24&lt;&gt;""),AND(GN24&gt;=GP$35,GO24&gt;=GP$39,GN24&lt;&gt;""),AND(HK24&gt;=HR$35,HL24&gt;=HR$39,HK24&lt;&gt;""),AND(HP24&gt;=HR$35,HQ24&gt;=HR$39,HP24&lt;&gt;""),AND(IM24&gt;=IT$35,IN24&gt;=IT$39,IM24&lt;&gt;""),AND(IR24&gt;=IT$35,IS24&gt;=IT$39,IR24&lt;&gt;""),AND(JO24&gt;=JV$35,JP24&gt;=JV$39,JO24&lt;&gt;""),AND(JT24&gt;=JV$35,JU24&gt;=JV$39,JT24&lt;&gt;""),AND(KQ24&gt;=KX$35,KR24&gt;=KX$39,KQ24&lt;&gt;""),AND(KV24&gt;=KX$35,KW24&gt;=KX$39,KV24&lt;&gt;""),AND(LS24&gt;=LZ$35,LT24&gt;=LZ$39,LS24&lt;&gt;""),AND(LX24&gt;=LZ$35,LY24&gt;=LZ$39,LX24&lt;&gt;""),AND(MU24&gt;=NB$35,MV24&gt;=NB$39,MU24&lt;&gt;""),AND(MZ24&gt;=NB$35,NA24&gt;=NB$39,MZ24&lt;&gt;""),AND(NW24&gt;=OD$35,NX24&gt;=OD$39,NW24&lt;&gt;""),AND(OB24&gt;=OD$35,OC24&gt;=OD$39,OB24&lt;&gt;""),AND(OY24&gt;=PF$35,OZ24&gt;=PF$39,OY24&lt;&gt;""),AND(PD24&gt;=PF$35,PE24&gt;=PF$39,PD24&lt;&gt;""),AND(QA24&gt;=QH$35,QB24&gt;=QH$39,QA24&lt;&gt;""),AND(QF24&gt;=QH$35,QG24&gt;=QH$39,QF24&lt;&gt;""),AND(RC24&gt;=RJ$35,RD24&gt;=RJ$39,RC24&lt;&gt;""),AND(RH24&gt;=RJ$35,RI24&gt;=RJ$39,RH24&lt;&gt;""),AND(SE24&gt;=SL$35,SF24&gt;=SL$39,SE24&lt;&gt;""),AND(SJ24&gt;=SL$35,SK24&gt;=SL$39,SJ24&lt;&gt;"")),"P","")</f>
        <v/>
      </c>
      <c r="J24" s="8">
        <f>IF(COUNT(AK24,BG24,CC24)&gt;0,LARGE((AK24,BG24,CC24),1),0)</f>
        <v>48.099999999999994</v>
      </c>
      <c r="K24" s="8" t="str">
        <f>IF(J24=0,"",IF(J24=CC24,$BK$1,IF(J24=BG24,$AO$1,IF(J24=AK24,$S$1,""))))</f>
        <v>2025 Elite Canada</v>
      </c>
      <c r="L24" s="8">
        <f>IF(COUNT(AK24,BG24,CC24)&gt;1,LARGE((AK24,BG24,CC24),2),0)</f>
        <v>44.900000000000013</v>
      </c>
      <c r="M24" s="8" t="str">
        <f>IF(K24=0,"",IF(AND(L24=J24,L24=AK24,K24=BG24),$S$1,IF(AND(L24=J24,L24=AK24,L24=CC24),$S$1,IF(AND(L24=J24,L24=CC24,L24=BG24),$AO$1,IF(L24=CC24,$BK$1,IF(L24=BG24,$AO$1,IF(L24=AK24,$S$1,"")))))))</f>
        <v>2025 Nationals</v>
      </c>
      <c r="N24" s="8">
        <f>IF(MAX(AM24,BI24,CE24)&gt;0,MAX(AM24,BI24,CE24),0)</f>
        <v>0</v>
      </c>
      <c r="O24" s="8" t="str">
        <f>IF(N24=0,"",IF(N24=CE24,$BK$1,IF(N24=BI24,$AO$1,IF(N24=AM24,$S$1,""))))</f>
        <v/>
      </c>
      <c r="P24" s="8" t="str">
        <f>IF(MAX(CG24:CH24)&gt;0,MAX(CG24:CH24),"")</f>
        <v/>
      </c>
      <c r="Q24" s="11" t="str">
        <f>IF(P24="","",IF(P24=CG24,"("&amp;CG$2&amp;")",IF(P24=CH24,"("&amp;CH$2&amp;")")))</f>
        <v/>
      </c>
      <c r="R24" s="8" t="str">
        <f>IF(P24="","",IF(P24=CG24,IF(P24+IF(L24="",0,L24)=SF24,$RK$1,IF(P24+IF(L24="",0,L24)=RD24,$QI$1,IF(P24+IF(L24="",0,L24)=QB24,$PG$1,IF(P24+IF(L24="",0,L24)=OZ24,$OE$1,IF(P24+IF(L24="",0,L24)=NX24,$NC$1,IF(P24+IF(L24="",0,L24)=MV24,$MA$1,IF(P24+IF(L24="",0,L24)=LT24,$KY$1,IF(P24+IF(L24="",0,L24)=KR24,$JW$1,IF(P24+IF(L24="",0,L24)=JP24,$IU$1,IF(P24+IF(L24="",0,L24)=IN24,$HS$1,IF(P24+IF(L24="",0,L24)=HL24,$GQ$1,IF(P24+IF(L24="",0,L24)=GJ24,$FO$1,IF(P24+IF(L24="",0,L24)=FH24,$EM$1,IF(P24+IF(L24="",0,L24)=EF24,$DK$1,IF(P24+IF(L24="",0,L24)=DD24,$CI$1))))))))))))))),IF(P24=CH24,IF(P24+IF(N24="",0,N24)=SK24,$RK$1,IF(P24+IF(N24="",0,N24)=RI24,$QI$1,IF(P24+IF(N24="",0,N24)=QG24,$PG$1,IF(P24+IF(N24="",0,N24)=PE24,$OE$1,IF(P24+IF(N24="",0,N24)=OC24,$NC$1,IF(P24+IF(N24="",0,N24)=NA24,$MA$1,IF(P24+IF(N24="",0,N24)=LY24,$KY$1,IF(P24+IF(N24="",0,N24)=KW24,$JW$1,IF(P24+IF(N24="",0,N24)=JU24,$IU$1,IF(P24+IF(N24="",0,N24)=IS24,$HS$1,IF(P24+IF(N24="",0,N24)=HQ24,$GQ$1,IF(P24+IF(N24="",0,N24)=GO24,$FO$1,IF(P24+IF(N24="",0,N24)=FM24,$EM$1,IF(P24+IF(N24="",0,N24)=EK24,$DK$1,IF(P24+IF(N24="",0,N24)=DI24,$CI$1))))))))))))))))))</f>
        <v/>
      </c>
      <c r="S24" s="19">
        <v>18</v>
      </c>
      <c r="T24" s="19">
        <v>6.8</v>
      </c>
      <c r="U24" s="19">
        <v>0.2</v>
      </c>
      <c r="V24" s="19">
        <v>0</v>
      </c>
      <c r="W24" s="19">
        <v>18.3</v>
      </c>
      <c r="X24" s="19">
        <v>6.4</v>
      </c>
      <c r="Y24" s="19">
        <v>1.2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27"/>
      <c r="AJ24" s="40">
        <f>IF(SUM(T24,X24)&gt;0,SUM(T24,X24),"")</f>
        <v>13.2</v>
      </c>
      <c r="AK24" s="40">
        <f>IF(SUM(S24:T24,V24:X24,Z24)-U24-Y24&gt;0,SUM(S24:T24,V24:X24,Z24)-U24-Y24,"")</f>
        <v>48.099999999999994</v>
      </c>
      <c r="AL24" s="40" t="str">
        <f>IF(SUM(AB24,AF24)&gt;0,SUM(AB24,AF24),"")</f>
        <v/>
      </c>
      <c r="AM24" s="40" t="str">
        <f>IF(SUM(AA24:AB24,AD24:AF24,AH24)-SUM(AC24,AG24)&gt;0,SUM(AA24:AB24,AD24:AF24,AH24)-SUM(AC24,AG24),"")</f>
        <v/>
      </c>
      <c r="AN24" s="40">
        <f>IF(SUM(AK24,AM24)&gt;0,SUM(AK24,AM24),"")</f>
        <v>48.099999999999994</v>
      </c>
      <c r="AO24" s="18">
        <v>16.8</v>
      </c>
      <c r="AP24" s="18">
        <v>6.8</v>
      </c>
      <c r="AQ24" s="18">
        <v>0.8</v>
      </c>
      <c r="AR24" s="18">
        <v>0</v>
      </c>
      <c r="AS24" s="18">
        <v>18.3</v>
      </c>
      <c r="AT24" s="18">
        <v>5.6</v>
      </c>
      <c r="AU24" s="18">
        <v>1.8</v>
      </c>
      <c r="AV24" s="18">
        <v>0</v>
      </c>
      <c r="AW24" s="18"/>
      <c r="AX24" s="18"/>
      <c r="AY24" s="18"/>
      <c r="AZ24" s="18"/>
      <c r="BA24" s="18"/>
      <c r="BB24" s="18"/>
      <c r="BC24" s="18"/>
      <c r="BD24" s="18"/>
      <c r="BE24" s="28"/>
      <c r="BF24" s="11">
        <f>IF(SUM(AP24,AT24)&gt;0,SUM(AP24,AT24),"")</f>
        <v>12.399999999999999</v>
      </c>
      <c r="BG24" s="11">
        <f>IF(SUM(AO24:AP24,AR24:AT24,AV24)-AQ24-AU24&gt;0,SUM(AO24:AP24,AR24:AT24,AV24)-AQ24-AU24,"")</f>
        <v>44.900000000000013</v>
      </c>
      <c r="BH24" s="11" t="str">
        <f>IF(SUM(AX24,BB24)&gt;0,SUM(AX24,BB24),"")</f>
        <v/>
      </c>
      <c r="BI24" s="11" t="str">
        <f>IF(SUM(AW24:AX24,AZ24:BB24,BD24)-SUM(AY24,BC24)&gt;0,SUM(AW24:AX24,AZ24:BB24,BD24)-SUM(AY24,BC24),"")</f>
        <v/>
      </c>
      <c r="BJ24" s="11">
        <f>IF(SUM(BG24,BI24)&gt;0,SUM(BG24,BI24),"")</f>
        <v>44.900000000000013</v>
      </c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27"/>
      <c r="CB24" s="40" t="str">
        <f>IF(SUM(BL24,BP24)&gt;0,SUM(BL24,BP24),"")</f>
        <v/>
      </c>
      <c r="CC24" s="40" t="str">
        <f>IF(SUM(BK24:BL24,BN24:BP24,BR24)-BM24-BQ24&gt;0,SUM(BK24:BL24,BN24:BP24,BR24)-BM24-BQ24,"")</f>
        <v/>
      </c>
      <c r="CD24" s="40" t="str">
        <f>IF(SUM(BT24,BX24)&gt;0,SUM(BT24,BX24),"")</f>
        <v/>
      </c>
      <c r="CE24" s="40" t="str">
        <f>IF(SUM(BS24:BT24,BV24:BX24,BZ24)-SUM(BU24,BY24)&gt;0,SUM(BS24:BT24,BV24:BX24,BZ24)-SUM(BU24,BY24),"")</f>
        <v/>
      </c>
      <c r="CF24" s="40" t="str">
        <f>IF(SUM(CC24,CE24)&gt;0,SUM(CC24,CE24),"")</f>
        <v/>
      </c>
      <c r="CG24" s="51" t="str">
        <f>IF(MAX(DD24,EF24,FH24,GJ24,HL24,IN24,JP24,KR24,LT24,MV24,NX24,OZ24,QB24,RD24,SF24)-IF(L24="",0,L24)&gt;0.001,MAX(DD24,EF24,FH24,GJ24,HL24,IN24,JP24,KR24,LT24,MV24,NX24,OZ24,QB24,RD24,SF24)-IF(L24="",0,L24),"")</f>
        <v/>
      </c>
      <c r="CH24" s="51" t="str">
        <f>IF(MAX(DI24,EK24,FM24,GO24,HQ24,IS24,JU24,KW24,LY24,NA24,OC24,PE24,QG24,RI24,SK24)-IF(N24="",0,N24)&gt;0.001,MAX(DI24,EK24,FM24,GO24,HQ24,IS24,JU24,KW24,LY24,NA24,OC24,PE24,QG24,RI24,SK24)-IF(N24="",0,N24),"")</f>
        <v/>
      </c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40" t="str">
        <f>IF(SUM(CJ24,CN24)&gt;0,SUM(CJ24,CN24),"")</f>
        <v/>
      </c>
      <c r="DD24" s="40" t="str">
        <f>IF(SUM(CI24:CJ24,CL24:CN24,CP24)-CK24-CO24&gt;0,SUM(CI24:CJ24,CL24:CN24,CP24)-CK24-CO24,"")</f>
        <v/>
      </c>
      <c r="DE24" s="40" t="str">
        <f>IF(SUM(CQ24:CR24,CT24)-CS24&gt;0,SUM(CQ24:CR24,CT24)-CS24,"")</f>
        <v/>
      </c>
      <c r="DF24" s="40" t="str">
        <f>IF(SUM(CJ24,CN24,CR24)&gt;0,SUM(CJ24,CN24,CR24),"")</f>
        <v/>
      </c>
      <c r="DG24" s="40" t="str">
        <f>IF(SUM(DD24,DE24)&gt;0,SUM(DD24,DE24),"")</f>
        <v/>
      </c>
      <c r="DH24" s="40" t="str">
        <f>IF(SUM(CV24,CZ24)&gt;0,SUM(CV24,CZ24),"")</f>
        <v/>
      </c>
      <c r="DI24" s="40" t="str">
        <f>IF(SUM(CU24:CV24,CX24:CZ24,DB24)-SUM(CW24,DA24)&gt;0,SUM(CU24:CV24,CX24:CZ24,DB24)-SUM(CW24,DA24),"")</f>
        <v/>
      </c>
      <c r="DJ24" s="40" t="str">
        <f>IF(SUM(DD24,DE24,DI24)&gt;0,SUM(DD24,DE24,DI24),"")</f>
        <v/>
      </c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1" t="str">
        <f>IF(SUM(DL24,DP24)&gt;0,SUM(DL24,DP24),"")</f>
        <v/>
      </c>
      <c r="EF24" s="11" t="str">
        <f>IF(SUM(DK24:DL24,DN24:DP24,DR24)-DM24-DQ24&gt;0,SUM(DK24:DL24,DN24:DP24,DR24)-DM24-DQ24,"")</f>
        <v/>
      </c>
      <c r="EG24" s="11" t="str">
        <f>IF(SUM(DS24:DT24,DV24)-DU24&gt;0,SUM(DS24:DT24,DV24)-DU24,"")</f>
        <v/>
      </c>
      <c r="EH24" s="11" t="str">
        <f>IF(SUM(DL24,DP24,DT24)&gt;0,SUM(DL24,DP24,DT24),"")</f>
        <v/>
      </c>
      <c r="EI24" s="11" t="str">
        <f>IF(SUM(EF24,EG24)&gt;0,SUM(EF24,EG24),"")</f>
        <v/>
      </c>
      <c r="EJ24" s="11" t="str">
        <f>IF(SUM(DX24,EB24)&gt;0,SUM(DX24,EB24),"")</f>
        <v/>
      </c>
      <c r="EK24" s="11" t="str">
        <f>IF(SUM(DW24:DX24,DZ24:EB24,ED24)-SUM(DY24,EC24)&gt;0,SUM(DW24:DX24,DZ24:EB24,ED24)-SUM(DY24,EC24),"")</f>
        <v/>
      </c>
      <c r="EL24" s="11" t="str">
        <f>IF(SUM(EF24,EG24,EK24)&gt;0,SUM(EF24,EG24,EK24),"")</f>
        <v/>
      </c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40" t="str">
        <f>IF(SUM(EN24,ER24)&gt;0,SUM(EN24,ER24),"")</f>
        <v/>
      </c>
      <c r="FH24" s="40" t="str">
        <f>IF(SUM(EM24:EN24,EP24:ER24,ET24)-EO24-ES24&gt;0,SUM(EM24:EN24,EP24:ER24,ET24)-EO24-ES24,"")</f>
        <v/>
      </c>
      <c r="FI24" s="40" t="str">
        <f>IF(SUM(EU24:EV24,EX24)-EW24&gt;0,SUM(EU24:EV24,EX24)-EW24,"")</f>
        <v/>
      </c>
      <c r="FJ24" s="40" t="str">
        <f>IF(SUM(EN24,ER24,EV24)&gt;0,SUM(EN24,ER24,EV24),"")</f>
        <v/>
      </c>
      <c r="FK24" s="40" t="str">
        <f>IF(SUM(FH24,FI24)&gt;0,SUM(FH24,FI24),"")</f>
        <v/>
      </c>
      <c r="FL24" s="40" t="str">
        <f>IF(SUM(EZ24,FD24)&gt;0,SUM(EZ24,FD24),"")</f>
        <v/>
      </c>
      <c r="FM24" s="40" t="str">
        <f>IF(SUM(EY24:EZ24,FB24:FD24,FF24)-SUM(FA24,FE24)&gt;0,SUM(EY24:EZ24,FB24:FD24,FF24)-SUM(FA24,FE24),"")</f>
        <v/>
      </c>
      <c r="FN24" s="40" t="str">
        <f>IF(SUM(FH24,FI24,FM24)&gt;0,SUM(FH24,FI24,FM24),"")</f>
        <v/>
      </c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1" t="str">
        <f>IF(SUM(FP24,FT24)&gt;0,SUM(FP24,FT24),"")</f>
        <v/>
      </c>
      <c r="GJ24" s="11" t="str">
        <f>IF(SUM(FO24:FP24,FR24:FT24,FV24)-FQ24-FU24&gt;0,SUM(FO24:FP24,FR24:FT24,FV24)-FQ24-FU24,"")</f>
        <v/>
      </c>
      <c r="GK24" s="11" t="str">
        <f>IF(SUM(FW24:FX24,FZ24)-FY24&gt;0,SUM(FW24:FX24,FZ24)-FY24,"")</f>
        <v/>
      </c>
      <c r="GL24" s="11" t="str">
        <f>IF(SUM(FP24,FT24,FX24)&gt;0,SUM(FP24,FT24,FX24),"")</f>
        <v/>
      </c>
      <c r="GM24" s="11" t="str">
        <f>IF(SUM(GJ24,GK24)&gt;0,SUM(GJ24,GK24),"")</f>
        <v/>
      </c>
      <c r="GN24" s="11" t="str">
        <f>IF(SUM(GB24,GF24)&gt;0,SUM(GB24,GF24),"")</f>
        <v/>
      </c>
      <c r="GO24" s="11" t="str">
        <f>IF(SUM(GA24:GB24,GD24:GF24,GH24)-SUM(GC24,GG24)&gt;0,SUM(GA24:GB24,GD24:GF24,GH24)-SUM(GC24,GG24),"")</f>
        <v/>
      </c>
      <c r="GP24" s="11" t="str">
        <f>IF(SUM(GJ24,GK24,GO24)&gt;0,SUM(GJ24,GK24,GO24),"")</f>
        <v/>
      </c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40" t="str">
        <f>IF(SUM(GR24,GV24)&gt;0,SUM(GR24,GV24),"")</f>
        <v/>
      </c>
      <c r="HL24" s="40" t="str">
        <f>IF(SUM(GQ24:GR24,GT24:GV24,GX24)-GS24-GW24&gt;0,SUM(GQ24:GR24,GT24:GV24,GX24)-GS24-GW24,"")</f>
        <v/>
      </c>
      <c r="HM24" s="40" t="str">
        <f>IF(SUM(GY24:GZ24,HB24)-HA24&gt;0,SUM(GY24:GZ24,HB24)-HA24,"")</f>
        <v/>
      </c>
      <c r="HN24" s="40" t="str">
        <f>IF(SUM(GR24,GV24,GZ24)&gt;0,SUM(GR24,GV24,GZ24),"")</f>
        <v/>
      </c>
      <c r="HO24" s="40" t="str">
        <f>IF(SUM(HL24,HM24)&gt;0,SUM(HL24,HM24),"")</f>
        <v/>
      </c>
      <c r="HP24" s="40" t="str">
        <f>IF(SUM(HD24,HH24)&gt;0,SUM(HD24,HH24),"")</f>
        <v/>
      </c>
      <c r="HQ24" s="40" t="str">
        <f>IF(SUM(HC24:HD24,HF24:HH24,HJ24)-SUM(HE24,HI24)&gt;0,SUM(HC24:HD24,HF24:HH24,HJ24)-SUM(HE24,HI24),"")</f>
        <v/>
      </c>
      <c r="HR24" s="40" t="str">
        <f>IF(SUM(HL24,HM24,HQ24)&gt;0,SUM(HL24,HM24,HQ24),"")</f>
        <v/>
      </c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1" t="str">
        <f>IF(SUM(HT24,HX24)&gt;0,SUM(HT24,HX24),"")</f>
        <v/>
      </c>
      <c r="IN24" s="11" t="str">
        <f>IF(SUM(HS24:HT24,HV24:HX24,HZ24)-HU24-HY24&gt;0,SUM(HS24:HT24,HV24:HX24,HZ24)-HU24-HY24,"")</f>
        <v/>
      </c>
      <c r="IO24" s="11" t="str">
        <f>IF(SUM(IA24:IB24,ID24)-IC24&gt;0,SUM(IA24:IB24,ID24)-IC24,"")</f>
        <v/>
      </c>
      <c r="IP24" s="11" t="str">
        <f>IF(SUM(HT24,HX24,IB24)&gt;0,SUM(HT24,HX24,IB24),"")</f>
        <v/>
      </c>
      <c r="IQ24" s="11" t="str">
        <f>IF(SUM(IN24,IO24)&gt;0,SUM(IN24,IO24),"")</f>
        <v/>
      </c>
      <c r="IR24" s="11" t="str">
        <f>IF(SUM(IF24,IJ24)&gt;0,SUM(IF24,IJ24),"")</f>
        <v/>
      </c>
      <c r="IS24" s="11" t="str">
        <f>IF(SUM(IE24:IF24,IH24:IJ24,IL24)-SUM(IG24,IK24)&gt;0,SUM(IE24:IF24,IH24:IJ24,IL24)-SUM(IG24,IK24),"")</f>
        <v/>
      </c>
      <c r="IT24" s="11" t="str">
        <f>IF(SUM(IN24,IO24,IS24)&gt;0,SUM(IN24,IO24,IS24),"")</f>
        <v/>
      </c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40" t="str">
        <f>IF(SUM(IV24,IZ24)&gt;0,SUM(IV24,IZ24),"")</f>
        <v/>
      </c>
      <c r="JP24" s="40" t="str">
        <f>IF(SUM(IU24:IV24,IX24:IZ24,JB24)-IW24-JA24&gt;0,SUM(IU24:IV24,IX24:IZ24,JB24)-IW24-JA24,"")</f>
        <v/>
      </c>
      <c r="JQ24" s="40" t="str">
        <f>IF(SUM(JC24:JD24,JF24)-JE24&gt;0,SUM(JC24:JD24,JF24)-JE24,"")</f>
        <v/>
      </c>
      <c r="JR24" s="40" t="str">
        <f>IF(SUM(IV24,IZ24,JD24)&gt;0,SUM(IV24,IZ24,JD24),"")</f>
        <v/>
      </c>
      <c r="JS24" s="40" t="str">
        <f>IF(SUM(JP24,JQ24)&gt;0,SUM(JP24,JQ24),"")</f>
        <v/>
      </c>
      <c r="JT24" s="40" t="str">
        <f>IF(SUM(JH24,JL24)&gt;0,SUM(JH24,JL24),"")</f>
        <v/>
      </c>
      <c r="JU24" s="40" t="str">
        <f>IF(SUM(JG24:JH24,JJ24:JL24,JN24)-SUM(JI24,JM24)&gt;0,SUM(JG24:JH24,JJ24:JL24,JN24)-SUM(JI24,JM24),"")</f>
        <v/>
      </c>
      <c r="JV24" s="40" t="str">
        <f>IF(SUM(JP24,JQ24,JU24)&gt;0,SUM(JP24,JQ24,JU24),"")</f>
        <v/>
      </c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1" t="str">
        <f>IF(SUM(JX24,KB24)&gt;0,SUM(JX24,KB24),"")</f>
        <v/>
      </c>
      <c r="KR24" s="11" t="str">
        <f>IF(SUM(JW24:JX24,JZ24:KB24,KD24)-JY24-KC24&gt;0,SUM(JW24:JX24,JZ24:KB24,KD24)-JY24-KC24,"")</f>
        <v/>
      </c>
      <c r="KS24" s="11" t="str">
        <f>IF(SUM(KE24:KF24,KH24)-KG24&gt;0,SUM(KE24:KF24,KH24)-KG24,"")</f>
        <v/>
      </c>
      <c r="KT24" s="11" t="str">
        <f>IF(SUM(JX24,KB24,KF24)&gt;0,SUM(JX24,KB24,KF24),"")</f>
        <v/>
      </c>
      <c r="KU24" s="11" t="str">
        <f>IF(SUM(KR24,KS24)&gt;0,SUM(KR24,KS24),"")</f>
        <v/>
      </c>
      <c r="KV24" s="11" t="str">
        <f>IF(SUM(KJ24,KN24)&gt;0,SUM(KJ24,KN24),"")</f>
        <v/>
      </c>
      <c r="KW24" s="11" t="str">
        <f>IF(SUM(KI24:KJ24,KL24:KN24,KP24)-SUM(KK24,KO24)&gt;0,SUM(KI24:KJ24,KL24:KN24,KP24)-SUM(KK24,KO24),"")</f>
        <v/>
      </c>
      <c r="KX24" s="11" t="str">
        <f>IF(SUM(KR24,KS24,KW24)&gt;0,SUM(KR24,KS24,KW24),"")</f>
        <v/>
      </c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40" t="str">
        <f>IF(SUM(KZ24,LD24)&gt;0,SUM(KZ24,LD24),"")</f>
        <v/>
      </c>
      <c r="LT24" s="40" t="str">
        <f>IF(SUM(KY24:KZ24,LB24:LD24,LF24)-LA24-LE24&gt;0,SUM(KY24:KZ24,LB24:LD24,LF24)-LA24-LE24,"")</f>
        <v/>
      </c>
      <c r="LU24" s="40" t="str">
        <f>IF(SUM(LG24:LH24,LJ24)-LI24&gt;0,SUM(LG24:LH24,LJ24)-LI24,"")</f>
        <v/>
      </c>
      <c r="LV24" s="40" t="str">
        <f>IF(SUM(KZ24,LD24,LH24)&gt;0,SUM(KZ24,LD24,LH24),"")</f>
        <v/>
      </c>
      <c r="LW24" s="40" t="str">
        <f>IF(SUM(LT24,LU24)&gt;0,SUM(LT24,LU24),"")</f>
        <v/>
      </c>
      <c r="LX24" s="40" t="str">
        <f>IF(SUM(LL24,LP24)&gt;0,SUM(LL24,LP24),"")</f>
        <v/>
      </c>
      <c r="LY24" s="40" t="str">
        <f>IF(SUM(LK24:LL24,LN24:LP24,LR24)-SUM(LM24,LQ24)&gt;0,SUM(LK24:LL24,LN24:LP24,LR24)-SUM(LM24,LQ24),"")</f>
        <v/>
      </c>
      <c r="LZ24" s="40" t="str">
        <f>IF(SUM(LT24,LU24,LY24)&gt;0,SUM(LT24,LU24,LY24),"")</f>
        <v/>
      </c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1" t="str">
        <f>IF(SUM(MB24,MF24)&gt;0,SUM(MB24,MF24),"")</f>
        <v/>
      </c>
      <c r="MV24" s="11" t="str">
        <f>IF(SUM(MA24:MB24,MD24:MF24,MH24)-MC24-MG24&gt;0,SUM(MA24:MB24,MD24:MF24,MH24)-MC24-MG24,"")</f>
        <v/>
      </c>
      <c r="MW24" s="11" t="str">
        <f>IF(SUM(MI24:MJ24,ML24)-MK24&gt;0,SUM(MI24:MJ24,ML24)-MK24,"")</f>
        <v/>
      </c>
      <c r="MX24" s="11" t="str">
        <f>IF(SUM(MB24,MF24,MJ24)&gt;0,SUM(MB24,MF24,MJ24),"")</f>
        <v/>
      </c>
      <c r="MY24" s="11" t="str">
        <f>IF(SUM(MV24,MW24)&gt;0,SUM(MV24,MW24),"")</f>
        <v/>
      </c>
      <c r="MZ24" s="11" t="str">
        <f>IF(SUM(MN24,MR24)&gt;0,SUM(MN24,MR24),"")</f>
        <v/>
      </c>
      <c r="NA24" s="11" t="str">
        <f>IF(SUM(MM24:MN24,MP24:MR24,MT24)-SUM(MO24,MS24)&gt;0,SUM(MM24:MN24,MP24:MR24,MT24)-SUM(MO24,MS24),"")</f>
        <v/>
      </c>
      <c r="NB24" s="11" t="str">
        <f>IF(SUM(MV24,MW24,NA24)&gt;0,SUM(MV24,MW24,NA24),"")</f>
        <v/>
      </c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40" t="str">
        <f>IF(SUM(ND24,NH24)&gt;0,SUM(ND24,NH24),"")</f>
        <v/>
      </c>
      <c r="NX24" s="40" t="str">
        <f>IF(SUM(NC24:ND24,NF24:NH24,NJ24)-NE24-NI24&gt;0,SUM(NC24:ND24,NF24:NH24,NJ24)-NE24-NI24,"")</f>
        <v/>
      </c>
      <c r="NY24" s="40" t="str">
        <f>IF(SUM(NK24:NL24,NN24)-NM24&gt;0,SUM(NK24:NL24,NN24)-NM24,"")</f>
        <v/>
      </c>
      <c r="NZ24" s="40" t="str">
        <f>IF(SUM(ND24,NH24,NL24)&gt;0,SUM(ND24,NH24,NL24),"")</f>
        <v/>
      </c>
      <c r="OA24" s="40" t="str">
        <f>IF(SUM(NX24,NY24)&gt;0,SUM(NX24,NY24),"")</f>
        <v/>
      </c>
      <c r="OB24" s="40" t="str">
        <f>IF(SUM(NP24,NT24)&gt;0,SUM(NP24,NT24),"")</f>
        <v/>
      </c>
      <c r="OC24" s="40" t="str">
        <f>IF(SUM(NO24:NP24,NR24:NT24,NV24)-SUM(NQ24,NU24)&gt;0,SUM(NO24:NP24,NR24:NT24,NV24)-SUM(NQ24,NU24),"")</f>
        <v/>
      </c>
      <c r="OD24" s="40" t="str">
        <f>IF(SUM(NX24,NY24,OC24)&gt;0,SUM(NX24,NY24,OC24),"")</f>
        <v/>
      </c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1" t="str">
        <f>IF(SUM(OF24,OJ24)&gt;0,SUM(OF24,OJ24),"")</f>
        <v/>
      </c>
      <c r="OZ24" s="11" t="str">
        <f>IF(SUM(OE24:OF24,OH24:OJ24,OL24)-OG24-OK24&gt;0,SUM(OE24:OF24,OH24:OJ24,OL24)-OG24-OK24,"")</f>
        <v/>
      </c>
      <c r="PA24" s="11" t="str">
        <f>IF(SUM(OM24:ON24,OP24)-OO24&gt;0,SUM(OM24:ON24,OP24)-OO24,"")</f>
        <v/>
      </c>
      <c r="PB24" s="11" t="str">
        <f>IF(SUM(OF24,OJ24,ON24)&gt;0,SUM(OF24,OJ24,ON24),"")</f>
        <v/>
      </c>
      <c r="PC24" s="11" t="str">
        <f>IF(SUM(OZ24,PA24)&gt;0,SUM(OZ24,PA24),"")</f>
        <v/>
      </c>
      <c r="PD24" s="11" t="str">
        <f>IF(SUM(OR24,OV24)&gt;0,SUM(OR24,OV24),"")</f>
        <v/>
      </c>
      <c r="PE24" s="11" t="str">
        <f>IF(SUM(OQ24:OR24,OT24:OV24,OX24)-SUM(OS24,OW24)&gt;0,SUM(OQ24:OR24,OT24:OV24,OX24)-SUM(OS24,OW24),"")</f>
        <v/>
      </c>
      <c r="PF24" s="11" t="str">
        <f>IF(SUM(OZ24,PA24,PE24)&gt;0,SUM(OZ24,PA24,PE24),"")</f>
        <v/>
      </c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40" t="str">
        <f>IF(SUM(PH24,PL24)&gt;0,SUM(PH24,PL24),"")</f>
        <v/>
      </c>
      <c r="QB24" s="40" t="str">
        <f>IF(SUM(PG24:PH24,PJ24:PL24,PN24)-PI24-PM24&gt;0,SUM(PG24:PH24,PJ24:PL24,PN24)-PI24-PM24,"")</f>
        <v/>
      </c>
      <c r="QC24" s="40" t="str">
        <f>IF(SUM(PO24:PP24,PR24)-PQ24&gt;0,SUM(PO24:PP24,PR24)-PQ24,"")</f>
        <v/>
      </c>
      <c r="QD24" s="40" t="str">
        <f>IF(SUM(PH24,PL24,PP24)&gt;0,SUM(PH24,PL24,PP24),"")</f>
        <v/>
      </c>
      <c r="QE24" s="40" t="str">
        <f>IF(SUM(QB24,QC24)&gt;0,SUM(QB24,QC24),"")</f>
        <v/>
      </c>
      <c r="QF24" s="40" t="str">
        <f>IF(SUM(PT24,PX24)&gt;0,SUM(PT24,PX24),"")</f>
        <v/>
      </c>
      <c r="QG24" s="40" t="str">
        <f>IF(SUM(PS24:PT24,PV24:PX24,PZ24)-SUM(PU24,PY24)&gt;0,SUM(PS24:PT24,PV24:PX24,PZ24)-SUM(PU24,PY24),"")</f>
        <v/>
      </c>
      <c r="QH24" s="40" t="str">
        <f>IF(SUM(QB24,QC24,QG24)&gt;0,SUM(QB24,QC24,QG24),"")</f>
        <v/>
      </c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1" t="str">
        <f>IF(SUM(QJ24,QN24)&gt;0,SUM(QJ24,QN24),"")</f>
        <v/>
      </c>
      <c r="RD24" s="11" t="str">
        <f>IF(SUM(QI24:QJ24,QL24:QN24,QP24)-QK24-QO24&gt;0,SUM(QI24:QJ24,QL24:QN24,QP24)-QK24-QO24,"")</f>
        <v/>
      </c>
      <c r="RE24" s="11" t="str">
        <f>IF(SUM(QQ24:QR24,QT24)-QS24&gt;0,SUM(QQ24:QR24,QT24)-QS24,"")</f>
        <v/>
      </c>
      <c r="RF24" s="11" t="str">
        <f>IF(SUM(QJ24,QN24,QR24)&gt;0,SUM(QJ24,QN24,QR24),"")</f>
        <v/>
      </c>
      <c r="RG24" s="11" t="str">
        <f>IF(SUM(RD24,RE24)&gt;0,SUM(RD24,RE24),"")</f>
        <v/>
      </c>
      <c r="RH24" s="11" t="str">
        <f>IF(SUM(QV24,QZ24)&gt;0,SUM(QV24,QZ24),"")</f>
        <v/>
      </c>
      <c r="RI24" s="11" t="str">
        <f>IF(SUM(QU24:QV24,QX24:QZ24,RB24)-SUM(QW24,RA24)&gt;0,SUM(QU24:QV24,QX24:QZ24,RB24)-SUM(QW24,RA24),"")</f>
        <v/>
      </c>
      <c r="RJ24" s="11" t="str">
        <f>IF(SUM(RD24,RE24,RI24)&gt;0,SUM(RD24,RE24,RI24),"")</f>
        <v/>
      </c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40" t="str">
        <f>IF(SUM(RL24,RP24)&gt;0,SUM(RL24,RP24),"")</f>
        <v/>
      </c>
      <c r="SF24" s="40" t="str">
        <f>IF(SUM(RK24:RL24,RN24:RP24,RR24)-RM24-RQ24&gt;0,SUM(RK24:RL24,RN24:RP24,RR24)-RM24-RQ24,"")</f>
        <v/>
      </c>
      <c r="SG24" s="40" t="str">
        <f>IF(SUM(RS24:RT24,RV24)-RU24&gt;0,SUM(RS24:RT24,RV24)-RU24,"")</f>
        <v/>
      </c>
      <c r="SH24" s="40" t="str">
        <f>IF(SUM(RL24,RP24,RT24)&gt;0,SUM(RL24,RP24,RT24),"")</f>
        <v/>
      </c>
      <c r="SI24" s="40" t="str">
        <f>IF(SUM(SF24,SG24)&gt;0,SUM(SF24,SG24),"")</f>
        <v/>
      </c>
      <c r="SJ24" s="40" t="str">
        <f>IF(SUM(RX24,SB24)&gt;0,SUM(RX24,SB24),"")</f>
        <v/>
      </c>
      <c r="SK24" s="40" t="str">
        <f>IF(SUM(RW24:RX24,RZ24:SB24,SD24)-SUM(RY24,SC24)&gt;0,SUM(RW24:RX24,RZ24:SB24,SD24)-SUM(RY24,SC24),"")</f>
        <v/>
      </c>
      <c r="SL24" s="40" t="str">
        <f>IF(SUM(SF24,SG24,SK24)&gt;0,SUM(SF24,SG24,SK24),"")</f>
        <v/>
      </c>
      <c r="SM24" s="26">
        <f>IF($CA24="P",BK24,(BK24+AO24)/2)</f>
        <v>8.4</v>
      </c>
      <c r="SN24" s="26">
        <f>IF($CA24="P",BL24,(BL24+AP24)/2)</f>
        <v>3.4</v>
      </c>
      <c r="SO24" s="26">
        <f>IF($CA24="P",BM24,(BM24+AQ24)/2)</f>
        <v>0.4</v>
      </c>
      <c r="SP24" s="26">
        <f>IF($CA24="P",BN24,(BN24+AR24)/2)</f>
        <v>0</v>
      </c>
      <c r="SQ24" s="26">
        <f>IF($CA24="P",BO24,(BO24+AS24)/2)</f>
        <v>9.15</v>
      </c>
      <c r="SR24" s="26">
        <f>IF($CA24="P",BP24,(BP24+AT24)/2)</f>
        <v>2.8</v>
      </c>
      <c r="SS24" s="26">
        <f>IF($CA24="P",BQ24,(BQ24+AU24)/2)</f>
        <v>0.9</v>
      </c>
      <c r="ST24" s="26">
        <f>IF($CA24="P",BR24,(BR24+AV24)/2)</f>
        <v>0</v>
      </c>
      <c r="SU24" s="26">
        <f>IF($CA24="P",BS24,(BS24+AW24)/2)</f>
        <v>0</v>
      </c>
      <c r="SV24" s="26">
        <f>IF($CA24="P",BT24,(BT24+AX24)/2)</f>
        <v>0</v>
      </c>
      <c r="SW24" s="26">
        <f>IF($CA24="P",BU24,(BU24+AY24)/2)</f>
        <v>0</v>
      </c>
      <c r="SX24" s="26">
        <f>IF($CA24="P",BV24,(BV24+AZ24)/2)</f>
        <v>0</v>
      </c>
      <c r="SY24" s="26">
        <f>IF($CA24="P",BW24,(BW24+BA24)/2)</f>
        <v>0</v>
      </c>
      <c r="SZ24" s="26">
        <f>IF($CA24="P",BX24,(BX24+BB24)/2)</f>
        <v>0</v>
      </c>
      <c r="TA24" s="26">
        <f>IF($CA24="P",BY24,(BY24+BC24)/2)</f>
        <v>0</v>
      </c>
      <c r="TB24" s="26">
        <f>IF($CA24="P",BZ24,(BZ24+BD24)/2)</f>
        <v>0</v>
      </c>
      <c r="TC24" s="28" t="s">
        <v>53</v>
      </c>
      <c r="TD24" s="11">
        <f>IF(SUM(SN24,SR24)&gt;0,SUM(SN24,SR24),"")</f>
        <v>6.1999999999999993</v>
      </c>
      <c r="TE24" s="11">
        <f>IF(SUM(SM24:SN24,SP24:SR24,ST24)-SO24-SS24&gt;0,SUM(SM24:SN24,SP24:SR24,ST24)-SO24-SS24,"")</f>
        <v>22.450000000000006</v>
      </c>
      <c r="TF24" s="11" t="str">
        <f>IF(SUM(SV24,SZ24)&gt;0,SUM(SV24,SZ24),"")</f>
        <v/>
      </c>
      <c r="TG24" s="11" t="str">
        <f>IF(SUM(SU24:SV24,SX24:SZ24,TB24)-SUM(SW24,TA24)&gt;0,SUM(SU24:SV24,SX24:SZ24,TB24)-SUM(SW24,TA24),"")</f>
        <v/>
      </c>
      <c r="TH24" s="11">
        <f>IF(SUM(TE24,TG24)&gt;0,SUM(TE24,TG24),"")</f>
        <v>22.450000000000006</v>
      </c>
    </row>
    <row r="25" spans="1:528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197</v>
      </c>
      <c r="C25" s="4" t="s">
        <v>5</v>
      </c>
      <c r="D25" s="4">
        <v>2007</v>
      </c>
      <c r="E25" s="9">
        <f>SUM(J25:P25)+SUM(J25:M25)*0.0000001+SUM(J25)*0.0000000000001</f>
        <v>90.800009080004656</v>
      </c>
      <c r="F25" s="3" t="str">
        <f>IF(OR(AND(AJ25&gt;=AN$34,AK25&gt;=AN$38,AJ25&lt;&gt;"",AI25=""),AND(AL25&gt;=AN$34,AM25&gt;=AN$38,AL25&lt;&gt;"",AI25=""),AND(BF25&gt;=BJ$34,BG25&gt;=BJ$38,BF25&lt;&gt;"",BE25=""),AND(BH25&gt;=BJ$34,BI25&gt;=BJ$38,BH25&lt;&gt;"",BE25=""),AND(CB25&gt;=CF$34,CC25&gt;=CF$38,CB25&lt;&gt;"",CA25=""),AND(CD25&gt;=CF$34,CE25&gt;=CF$38,CD25&lt;&gt;""),AND(DC25&gt;=DJ$34,DD25&gt;=DJ$38,DC25&lt;&gt;""),AND(DH25&gt;=DJ$34,DI25&gt;=DJ$38,DH25&lt;&gt;""),AND(EE25&gt;=EL$34,EF25&gt;=EL$38,EE25&lt;&gt;""),AND(EJ25&gt;=EL$34,EK25&gt;=EL$38,EJ25&lt;&gt;""),AND(FG25&gt;=FN$34,FH25&gt;=FN$38,FG25&lt;&gt;""),AND(FL25&gt;=FN$34,FM25&gt;=FN$38,FL25&lt;&gt;""),AND(GI25&gt;=GP$34,GJ25&gt;=GP$38,GI25&lt;&gt;""),AND(GN25&gt;=GP$34,GO25&gt;=GP$38,GN25&lt;&gt;""),AND(HK25&gt;=HR$34,HL25&gt;=HR$38,HK25&lt;&gt;""),AND(HP25&gt;=HR$34,HQ25&gt;=HR$38,HP25&lt;&gt;""),AND(IM25&gt;=IT$34,IN25&gt;=IT$38,IM25&lt;&gt;""),AND(IR25&gt;=IT$34,IS25&gt;=IT$38,IR25&lt;&gt;""),AND(JO25&gt;=JV$34,JP25&gt;=JV$38,JO25&lt;&gt;""),AND(JT25&gt;=JV$34,JU25&gt;=JV$38,JT25&lt;&gt;""),AND(KQ25&gt;=KX$34,KR25&gt;=KX$38,KQ25&lt;&gt;""),AND(KV25&gt;=KX$34,KW25&gt;=KX$38,KV25&lt;&gt;""),AND(LS25&gt;=LZ$34,LT25&gt;=LZ$38,LS25&lt;&gt;""),AND(LX25&gt;=LZ$34,LY25&gt;=LZ$38,LX25&lt;&gt;""),AND(MU25&gt;=NB$34,MV25&gt;=NB$38,MU25&lt;&gt;""),AND(MZ25&gt;=NB$34,NA25&gt;=NB$38,MZ25&lt;&gt;""),AND(NW25&gt;=OD$34,NX25&gt;=OD$38,NW25&lt;&gt;""),AND(OB25&gt;=OD$34,OC25&gt;=OD$38,OB25&lt;&gt;""),AND(OY25&gt;=PF$34,OZ25&gt;=PF$38,OY25&lt;&gt;""),AND(PD25&gt;=PF$34,PE25&gt;=PF$38,PD25&lt;&gt;""),AND(QA25&gt;=QH$34,QB25&gt;=QH$38,QA25&lt;&gt;""),AND(QF25&gt;=QH$34,QG25&gt;=QH$38,QF25&lt;&gt;""),AND(RC25&gt;=RJ$34,RD25&gt;=RJ$38,RC25&lt;&gt;""),AND(RH25&gt;=RJ$34,RI25&gt;=RJ$38,RH25&lt;&gt;""),AND(SE25&gt;=SL$34,SF25&gt;=SL$38,SE25&lt;&gt;""),AND(SJ25&gt;=SL$34,SK25&gt;=SL$38,SJ25&lt;&gt;"")),"P","")</f>
        <v/>
      </c>
      <c r="G25" s="3" t="str">
        <f>IF(OR(AND(AK25&gt;=AN$38,AK25&lt;&gt;"",AI25=""),AND(AM25&gt;=AN$38,AM25&lt;&gt;"",AI25=""),AND(BG25&gt;=BJ$38,BG25&lt;&gt;"",BE25=""),AND(BI25&gt;=BJ$38,BI25&lt;&gt;"",BE25=""),AND(CC25&gt;=CF$38,CC25&lt;&gt;"",CA25=""),AND(CE25&gt;=CF$38,CE25&lt;&gt;"",CA25=""),AND(DD25&gt;=DJ$38,DD25&lt;&gt;""),AND(DI25&gt;=DJ$38,DI25&lt;&gt;""),AND(EF25&gt;=EL$38,EF25&lt;&gt;""),AND(EK25&gt;=EL$38,EK25&lt;&gt;""),AND(FH25&gt;=FN$38,FH25&lt;&gt;""),AND(FM25&gt;=FN$38,FM25&lt;&gt;""),AND(GJ25&gt;=GP$38,GJ25&lt;&gt;""),AND(GO25&gt;=GP$38,GO25&lt;&gt;""),AND(HL25&gt;=HR$38,HL25&lt;&gt;""),AND(HQ25&gt;=HR$38,HQ25&lt;&gt;""),AND(IN25&gt;=IT$38,IN25&lt;&gt;""),AND(IS25&gt;=IT$38,IS25&lt;&gt;""),AND(JP25&gt;=JV$38,JP25&lt;&gt;""),AND(JU25&gt;=JV$38,JU25&lt;&gt;""),AND(KR25&gt;=KX$38,KR25&lt;&gt;""),AND(KW25&gt;=KX$38,KW25&lt;&gt;""),AND(LT25&gt;=LZ$38,LT25&lt;&gt;""),AND(LY25&gt;=LZ$38,LY25&lt;&gt;""),AND(MV25&gt;=NB$38,MV25&lt;&gt;""),AND(NA25&gt;=NB$38,NA25&lt;&gt;""),AND(NX25&gt;=OD$38,NX25&lt;&gt;""),AND(OC25&gt;=OD$38,OC25&lt;&gt;""),AND(OZ25&gt;=PF$38,OZ25&lt;&gt;""),AND(PE25&gt;=PF$38,PE25&lt;&gt;""),AND(QB25&gt;=QH$38,QB25&lt;&gt;""),AND(QG25&gt;=QH$38,QG25&lt;&gt;""),AND(RD25&gt;=RJ$38,RD25&lt;&gt;""),AND(RI25&gt;=RJ$38,RI25&lt;&gt;""),AND(SF25&gt;=SL$38,SF25&lt;&gt;""),AND(SK25&gt;=SL$38,SK25&lt;&gt;"")),"P","")</f>
        <v/>
      </c>
      <c r="H25" s="36" t="str">
        <f>IF(AND(G25="P",F25=""),"No DD",IF(OR(AND(AJ25&gt;=AN$37,AK25&gt;=AN$41,AJ25&lt;&gt;"",AI25=""),AND(AL25&gt;=AN$37,AM25&gt;=AN$41,AL25&lt;&gt;"",AI25=""),AND(BF25&gt;=BJ$37,BG25&gt;=BJ$41,BF25&lt;&gt;"",BE25=""),AND(BH25&gt;=BJ$37,BI25&gt;=BJ$41,BH25&lt;&gt;"",BE25=""),AND(CB25&gt;=CF$37,CC25&gt;=CF$41,CB25&lt;&gt;"",CA25=""),AND(CD25&gt;=CF$37,CE25&gt;=CF$41,CD25&lt;&gt;""),AND(DC25&gt;=DJ$37,DD25&gt;=DJ$41,DC25&lt;&gt;""),AND(DH25&gt;=DJ$37,DI25&gt;=DJ$41,DH25&lt;&gt;""),AND(EE25&gt;=EL$37,EF25&gt;=EL$41,EE25&lt;&gt;""),AND(EJ25&gt;=EL$37,EK25&gt;=EL$41,EJ25&lt;&gt;""),AND(FG25&gt;=FN$37,FH25&gt;=FN$41,FG25&lt;&gt;""),AND(FL25&gt;=FN$37,FM25&gt;=FN$41,FL25&lt;&gt;""),AND(GI25&gt;=GP$37,GJ25&gt;=GP$41,GI25&lt;&gt;""),AND(GN25&gt;=GP$37,GO25&gt;=GP$41,GN25&lt;&gt;""),AND(HK25&gt;=HR$37,HL25&gt;=HR$41,HK25&lt;&gt;""),AND(HP25&gt;=HR$37,HQ25&gt;=HR$41,HP25&lt;&gt;""),AND(IM25&gt;=IT$37,IN25&gt;=IT$41,IM25&lt;&gt;""),AND(IR25&gt;=IT$37,IS25&gt;=IT$41,IR25&lt;&gt;""),AND(JO25&gt;=JV$37,JP25&gt;=JV$41,JO25&lt;&gt;""),AND(JT25&gt;=JV$37,JU25&gt;=JV$41,JT25&lt;&gt;""),AND(KQ25&gt;=KX$37,KR25&gt;=KX$41,KQ25&lt;&gt;""),AND(KV25&gt;=KX$37,KW25&gt;=KX$41,KV25&lt;&gt;""),AND(LS25&gt;=LZ$37,LT25&gt;=LZ$41,LS25&lt;&gt;""),AND(LX25&gt;=LZ$37,LY25&gt;=LZ$41,LX25&lt;&gt;""),AND(MU25&gt;=NB$37,MV25&gt;=NB$41,MU25&lt;&gt;""),AND(MZ25&gt;=NB$37,NA25&gt;=NB$41,MZ25&lt;&gt;""),AND(NW25&gt;=OD$37,NX25&gt;=OD$41,NW25&lt;&gt;""),AND(OB25&gt;=OD$37,OC25&gt;=OD$41,OB25&lt;&gt;""),AND(OY25&gt;=PF$37,OZ25&gt;=PF$41,OY25&lt;&gt;""),AND(PD25&gt;=PF$37,PE25&gt;=PF$41,PD25&lt;&gt;""),AND(QA25&gt;=QH$37,QB25&gt;=QH$41,QA25&lt;&gt;""),AND(QF25&gt;=QH$37,QG25&gt;=QH$41,QF25&lt;&gt;""),AND(RC25&gt;=RJ$37,RD25&gt;=RJ$41,RC25&lt;&gt;""),AND(RH25&gt;=RJ$37,RI25&gt;=RJ$41,RH25&lt;&gt;""),AND(SE25&gt;=SL$37,SF25&gt;=SL$41,SE25&lt;&gt;""),AND(SJ25&gt;=SL$37,SK25&gt;=SL$41,SJ25&lt;&gt;"")),"Merit",IF(OR(AND(AJ25&gt;=AN$36,AK25&gt;=AN$40,AJ25&lt;&gt;"",AI25=""),AND(AL25&gt;=AN$36,AM25&gt;=AN$40,AL25&lt;&gt;"",AI25=""),AND(BF25&gt;=BJ$36,BG25&gt;=BJ$40,BF25&lt;&gt;"",BE25=""),AND(BH25&gt;=BJ$36,BI25&gt;=BJ$40,BH25&lt;&gt;"",BE25=""),AND(CB25&gt;=CF$36,CC25&gt;=CF$40,CB25&lt;&gt;"",CA25=""),AND(CD25&gt;=CF$36,CE25&gt;=CF$40,CD25&lt;&gt;""),AND(DC25&gt;=DJ$36,DD25&gt;=DJ$40,DC25&lt;&gt;""),AND(DH25&gt;=DJ$36,DI25&gt;=DJ$40,DH25&lt;&gt;""),AND(EE25&gt;=EL$36,EF25&gt;=EL$40,EE25&lt;&gt;""),AND(EJ25&gt;=EL$36,EK25&gt;=EL$40,EJ25&lt;&gt;""),AND(FG25&gt;=FN$36,FH25&gt;=FN$40,FG25&lt;&gt;""),AND(FL25&gt;=FN$36,FM25&gt;=FN$40,FL25&lt;&gt;""),AND(GI25&gt;=GP$36,GJ25&gt;=GP$40,GI25&lt;&gt;""),AND(GN25&gt;=GP$36,GO25&gt;=GP$40,GN25&lt;&gt;""),AND(HK25&gt;=HR$36,HL25&gt;=HR$40,HK25&lt;&gt;""),AND(HP25&gt;=HR$36,HQ25&gt;=HR$40,HP25&lt;&gt;""),AND(IM25&gt;=IT$36,IN25&gt;=IT$40,IM25&lt;&gt;""),AND(IR25&gt;=IT$36,IS25&gt;=IT$40,IR25&lt;&gt;""),AND(JO25&gt;=JV$36,JP25&gt;=JV$40,JO25&lt;&gt;""),AND(JT25&gt;=JV$36,JU25&gt;=JV$40,JT25&lt;&gt;""),AND(KQ25&gt;=KX$36,KR25&gt;=KX$40,KQ25&lt;&gt;""),AND(KV25&gt;=KX$36,KW25&gt;=KX$40,KV25&lt;&gt;""),AND(LS25&gt;=LZ$36,LT25&gt;=LZ$40,LS25&lt;&gt;""),AND(LX25&gt;=LZ$36,LY25&gt;=LZ$40,LX25&lt;&gt;""),AND(MU25&gt;=NB$36,MV25&gt;=NB$40,MU25&lt;&gt;""),AND(MZ25&gt;=NB$36,NA25&gt;=NB$40,MZ25&lt;&gt;""),AND(NW25&gt;=OD$36,NX25&gt;=OD$40,NW25&lt;&gt;""),AND(OB25&gt;=OD$36,OC25&gt;=OD$40,OB25&lt;&gt;""),AND(OY25&gt;=PF$36,OZ25&gt;=PF$40,OY25&lt;&gt;""),AND(PD25&gt;=PF$36,PE25&gt;=PF$40,PD25&lt;&gt;""),AND(QA25&gt;=QH$36,QB25&gt;=QH$40,QA25&lt;&gt;""),AND(QF25&gt;=QH$36,QG25&gt;=QH$40,QF25&lt;&gt;""),AND(RC25&gt;=RJ$36,RD25&gt;=RJ$40,RC25&lt;&gt;""),AND(RH25&gt;=RJ$36,RI25&gt;=RJ$40,RH25&lt;&gt;""),AND(SE25&gt;=SL$36,SF25&gt;=SL$40,SE25&lt;&gt;""),AND(SJ25&gt;=SL$36,SK25&gt;=SL$40,SJ25&lt;&gt;"")),"Excellence",IF(I25="P","Worlds Team",IF(F25="P","National Team","")))))</f>
        <v/>
      </c>
      <c r="I25" s="3" t="str">
        <f>IF(OR(AND(AJ25&gt;=AN$35,AK25&gt;=AN$39,AJ25&lt;&gt;"",AI25=""),AND(AL25&gt;=AN$35,AM25&gt;=AN$39,AL25&lt;&gt;"",AI25=""),AND(BF25&gt;=BJ$35,BG25&gt;=BJ$39,BF25&lt;&gt;"",BE25=""),AND(BH25&gt;=BJ$35,BI25&gt;=BJ$39,BH25&lt;&gt;"",BE25=""),AND(CB25&gt;=CF$35,CC25&gt;=CF$39,CB25&lt;&gt;"",CA25=""),AND(CD25&gt;=CF$35,CE25&gt;=CF$39,CD25&lt;&gt;""),AND(DC25&gt;=DJ$35,DD25&gt;=DJ$39,DC25&lt;&gt;""),AND(DH25&gt;=DJ$35,DI25&gt;=DJ$39,DH25&lt;&gt;""),AND(EE25&gt;=EL$35,EF25&gt;=EL$39,EE25&lt;&gt;""),AND(EJ25&gt;=EL$35,EK25&gt;=EL$39,EJ25&lt;&gt;""),AND(FG25&gt;=FN$35,FH25&gt;=FN$39,FG25&lt;&gt;""),AND(FL25&gt;=FN$35,FM25&gt;=FN$39,FL25&lt;&gt;""),AND(GI25&gt;=GP$35,GJ25&gt;=GP$39,GI25&lt;&gt;""),AND(GN25&gt;=GP$35,GO25&gt;=GP$39,GN25&lt;&gt;""),AND(HK25&gt;=HR$35,HL25&gt;=HR$39,HK25&lt;&gt;""),AND(HP25&gt;=HR$35,HQ25&gt;=HR$39,HP25&lt;&gt;""),AND(IM25&gt;=IT$35,IN25&gt;=IT$39,IM25&lt;&gt;""),AND(IR25&gt;=IT$35,IS25&gt;=IT$39,IR25&lt;&gt;""),AND(JO25&gt;=JV$35,JP25&gt;=JV$39,JO25&lt;&gt;""),AND(JT25&gt;=JV$35,JU25&gt;=JV$39,JT25&lt;&gt;""),AND(KQ25&gt;=KX$35,KR25&gt;=KX$39,KQ25&lt;&gt;""),AND(KV25&gt;=KX$35,KW25&gt;=KX$39,KV25&lt;&gt;""),AND(LS25&gt;=LZ$35,LT25&gt;=LZ$39,LS25&lt;&gt;""),AND(LX25&gt;=LZ$35,LY25&gt;=LZ$39,LX25&lt;&gt;""),AND(MU25&gt;=NB$35,MV25&gt;=NB$39,MU25&lt;&gt;""),AND(MZ25&gt;=NB$35,NA25&gt;=NB$39,MZ25&lt;&gt;""),AND(NW25&gt;=OD$35,NX25&gt;=OD$39,NW25&lt;&gt;""),AND(OB25&gt;=OD$35,OC25&gt;=OD$39,OB25&lt;&gt;""),AND(OY25&gt;=PF$35,OZ25&gt;=PF$39,OY25&lt;&gt;""),AND(PD25&gt;=PF$35,PE25&gt;=PF$39,PD25&lt;&gt;""),AND(QA25&gt;=QH$35,QB25&gt;=QH$39,QA25&lt;&gt;""),AND(QF25&gt;=QH$35,QG25&gt;=QH$39,QF25&lt;&gt;""),AND(RC25&gt;=RJ$35,RD25&gt;=RJ$39,RC25&lt;&gt;""),AND(RH25&gt;=RJ$35,RI25&gt;=RJ$39,RH25&lt;&gt;""),AND(SE25&gt;=SL$35,SF25&gt;=SL$39,SE25&lt;&gt;""),AND(SJ25&gt;=SL$35,SK25&gt;=SL$39,SJ25&lt;&gt;"")),"P","")</f>
        <v/>
      </c>
      <c r="J25" s="8">
        <f>IF(COUNT(AK25,BG25,CC25)&gt;0,LARGE((AK25,BG25,CC25),1),0)</f>
        <v>46.4</v>
      </c>
      <c r="K25" s="8" t="str">
        <f>IF(J25=0,"",IF(J25=CC25,$BK$1,IF(J25=BG25,$AO$1,IF(J25=AK25,$S$1,""))))</f>
        <v>2025 Elite Canada</v>
      </c>
      <c r="L25" s="8">
        <f>IF(COUNT(AK25,BG25,CC25)&gt;1,LARGE((AK25,BG25,CC25),2),0)</f>
        <v>44.400000000000006</v>
      </c>
      <c r="M25" s="8" t="str">
        <f>IF(K25=0,"",IF(AND(L25=J25,L25=AK25,K25=BG25),$S$1,IF(AND(L25=J25,L25=AK25,L25=CC25),$S$1,IF(AND(L25=J25,L25=CC25,L25=BG25),$AO$1,IF(L25=CC25,$BK$1,IF(L25=BG25,$AO$1,IF(L25=AK25,$S$1,"")))))))</f>
        <v>2025 3rd Domestic Trial</v>
      </c>
      <c r="N25" s="8">
        <f>IF(MAX(AM25,BI25,CE25)&gt;0,MAX(AM25,BI25,CE25),0)</f>
        <v>0</v>
      </c>
      <c r="O25" s="8" t="str">
        <f>IF(N25=0,"",IF(N25=CE25,$BK$1,IF(N25=BI25,$AO$1,IF(N25=AM25,$S$1,""))))</f>
        <v/>
      </c>
      <c r="P25" s="8" t="str">
        <f>IF(MAX(CG25:CH25)&gt;0,MAX(CG25:CH25),"")</f>
        <v/>
      </c>
      <c r="Q25" s="11" t="str">
        <f>IF(P25="","",IF(P25=CG25,"("&amp;CG$2&amp;")",IF(P25=CH25,"("&amp;CH$2&amp;")")))</f>
        <v/>
      </c>
      <c r="R25" s="8" t="str">
        <f>IF(P25="","",IF(P25=CG25,IF(P25+IF(L25="",0,L25)=SF25,$RK$1,IF(P25+IF(L25="",0,L25)=RD25,$QI$1,IF(P25+IF(L25="",0,L25)=QB25,$PG$1,IF(P25+IF(L25="",0,L25)=OZ25,$OE$1,IF(P25+IF(L25="",0,L25)=NX25,$NC$1,IF(P25+IF(L25="",0,L25)=MV25,$MA$1,IF(P25+IF(L25="",0,L25)=LT25,$KY$1,IF(P25+IF(L25="",0,L25)=KR25,$JW$1,IF(P25+IF(L25="",0,L25)=JP25,$IU$1,IF(P25+IF(L25="",0,L25)=IN25,$HS$1,IF(P25+IF(L25="",0,L25)=HL25,$GQ$1,IF(P25+IF(L25="",0,L25)=GJ25,$FO$1,IF(P25+IF(L25="",0,L25)=FH25,$EM$1,IF(P25+IF(L25="",0,L25)=EF25,$DK$1,IF(P25+IF(L25="",0,L25)=DD25,$CI$1))))))))))))))),IF(P25=CH25,IF(P25+IF(N25="",0,N25)=SK25,$RK$1,IF(P25+IF(N25="",0,N25)=RI25,$QI$1,IF(P25+IF(N25="",0,N25)=QG25,$PG$1,IF(P25+IF(N25="",0,N25)=PE25,$OE$1,IF(P25+IF(N25="",0,N25)=OC25,$NC$1,IF(P25+IF(N25="",0,N25)=NA25,$MA$1,IF(P25+IF(N25="",0,N25)=LY25,$KY$1,IF(P25+IF(N25="",0,N25)=KW25,$JW$1,IF(P25+IF(N25="",0,N25)=JU25,$IU$1,IF(P25+IF(N25="",0,N25)=IS25,$HS$1,IF(P25+IF(N25="",0,N25)=HQ25,$GQ$1,IF(P25+IF(N25="",0,N25)=GO25,$FO$1,IF(P25+IF(N25="",0,N25)=FM25,$EM$1,IF(P25+IF(N25="",0,N25)=EK25,$DK$1,IF(P25+IF(N25="",0,N25)=DI25,$CI$1))))))))))))))))))</f>
        <v/>
      </c>
      <c r="S25" s="19">
        <v>19</v>
      </c>
      <c r="T25" s="19">
        <v>7.2</v>
      </c>
      <c r="U25" s="19">
        <v>0.2</v>
      </c>
      <c r="V25" s="19">
        <v>0</v>
      </c>
      <c r="W25" s="19">
        <v>16.2</v>
      </c>
      <c r="X25" s="19">
        <v>6</v>
      </c>
      <c r="Y25" s="19">
        <v>1.8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27"/>
      <c r="AJ25" s="40">
        <f>IF(SUM(T25,X25)&gt;0,SUM(T25,X25),"")</f>
        <v>13.2</v>
      </c>
      <c r="AK25" s="40">
        <f>IF(SUM(S25:T25,V25:X25,Z25)-U25-Y25&gt;0,SUM(S25:T25,V25:X25,Z25)-U25-Y25,"")</f>
        <v>46.4</v>
      </c>
      <c r="AL25" s="40" t="str">
        <f>IF(SUM(AB25,AF25)&gt;0,SUM(AB25,AF25),"")</f>
        <v/>
      </c>
      <c r="AM25" s="40" t="str">
        <f>IF(SUM(AA25:AB25,AD25:AF25,AH25)-SUM(AC25,AG25)&gt;0,SUM(AA25:AB25,AD25:AF25,AH25)-SUM(AC25,AG25),"")</f>
        <v/>
      </c>
      <c r="AN25" s="40">
        <f>IF(SUM(AK25,AM25)&gt;0,SUM(AK25,AM25),"")</f>
        <v>46.4</v>
      </c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28"/>
      <c r="BF25" s="11" t="str">
        <f>IF(SUM(AP25,AT25)&gt;0,SUM(AP25,AT25),"")</f>
        <v/>
      </c>
      <c r="BG25" s="11" t="str">
        <f>IF(SUM(AO25:AP25,AR25:AT25,AV25)-AQ25-AU25&gt;0,SUM(AO25:AP25,AR25:AT25,AV25)-AQ25-AU25,"")</f>
        <v/>
      </c>
      <c r="BH25" s="11" t="str">
        <f>IF(SUM(AX25,BB25)&gt;0,SUM(AX25,BB25),"")</f>
        <v/>
      </c>
      <c r="BI25" s="11" t="str">
        <f>IF(SUM(AW25:AX25,AZ25:BB25,BD25)-SUM(AY25,BC25)&gt;0,SUM(AW25:AX25,AZ25:BB25,BD25)-SUM(AY25,BC25),"")</f>
        <v/>
      </c>
      <c r="BJ25" s="11" t="str">
        <f>IF(SUM(BG25,BI25)&gt;0,SUM(BG25,BI25),"")</f>
        <v/>
      </c>
      <c r="BK25" s="19">
        <v>18.8</v>
      </c>
      <c r="BL25" s="19">
        <v>8</v>
      </c>
      <c r="BM25" s="19">
        <v>0.8</v>
      </c>
      <c r="BN25" s="19">
        <v>0</v>
      </c>
      <c r="BO25" s="19">
        <v>15.2</v>
      </c>
      <c r="BP25" s="19">
        <v>3.2</v>
      </c>
      <c r="BQ25" s="19">
        <v>0</v>
      </c>
      <c r="BR25" s="19">
        <v>0</v>
      </c>
      <c r="BS25" s="19"/>
      <c r="BT25" s="19"/>
      <c r="BU25" s="19"/>
      <c r="BV25" s="19"/>
      <c r="BW25" s="19"/>
      <c r="BX25" s="19"/>
      <c r="BY25" s="19"/>
      <c r="BZ25" s="19"/>
      <c r="CA25" s="27"/>
      <c r="CB25" s="40">
        <f>IF(SUM(BL25,BP25)&gt;0,SUM(BL25,BP25),"")</f>
        <v>11.2</v>
      </c>
      <c r="CC25" s="40">
        <f>IF(SUM(BK25:BL25,BN25:BP25,BR25)-BM25-BQ25&gt;0,SUM(BK25:BL25,BN25:BP25,BR25)-BM25-BQ25,"")</f>
        <v>44.400000000000006</v>
      </c>
      <c r="CD25" s="40" t="str">
        <f>IF(SUM(BT25,BX25)&gt;0,SUM(BT25,BX25),"")</f>
        <v/>
      </c>
      <c r="CE25" s="40" t="str">
        <f>IF(SUM(BS25:BT25,BV25:BX25,BZ25)-SUM(BU25,BY25)&gt;0,SUM(BS25:BT25,BV25:BX25,BZ25)-SUM(BU25,BY25),"")</f>
        <v/>
      </c>
      <c r="CF25" s="40">
        <f>IF(SUM(CC25,CE25)&gt;0,SUM(CC25,CE25),"")</f>
        <v>44.400000000000006</v>
      </c>
      <c r="CG25" s="51" t="str">
        <f>IF(MAX(DD25,EF25,FH25,GJ25,HL25,IN25,JP25,KR25,LT25,MV25,NX25,OZ25,QB25,RD25,SF25)-IF(L25="",0,L25)&gt;0.001,MAX(DD25,EF25,FH25,GJ25,HL25,IN25,JP25,KR25,LT25,MV25,NX25,OZ25,QB25,RD25,SF25)-IF(L25="",0,L25),"")</f>
        <v/>
      </c>
      <c r="CH25" s="51" t="str">
        <f>IF(MAX(DI25,EK25,FM25,GO25,HQ25,IS25,JU25,KW25,LY25,NA25,OC25,PE25,QG25,RI25,SK25)-IF(N25="",0,N25)&gt;0.001,MAX(DI25,EK25,FM25,GO25,HQ25,IS25,JU25,KW25,LY25,NA25,OC25,PE25,QG25,RI25,SK25)-IF(N25="",0,N25),"")</f>
        <v/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40" t="str">
        <f>IF(SUM(CJ25,CN25)&gt;0,SUM(CJ25,CN25),"")</f>
        <v/>
      </c>
      <c r="DD25" s="40" t="str">
        <f>IF(SUM(CI25:CJ25,CL25:CN25,CP25)-CK25-CO25&gt;0,SUM(CI25:CJ25,CL25:CN25,CP25)-CK25-CO25,"")</f>
        <v/>
      </c>
      <c r="DE25" s="40" t="str">
        <f>IF(SUM(CQ25:CR25,CT25)-CS25&gt;0,SUM(CQ25:CR25,CT25)-CS25,"")</f>
        <v/>
      </c>
      <c r="DF25" s="40" t="str">
        <f>IF(SUM(CJ25,CN25,CR25)&gt;0,SUM(CJ25,CN25,CR25),"")</f>
        <v/>
      </c>
      <c r="DG25" s="40" t="str">
        <f>IF(SUM(DD25,DE25)&gt;0,SUM(DD25,DE25),"")</f>
        <v/>
      </c>
      <c r="DH25" s="40" t="str">
        <f>IF(SUM(CV25,CZ25)&gt;0,SUM(CV25,CZ25),"")</f>
        <v/>
      </c>
      <c r="DI25" s="40" t="str">
        <f>IF(SUM(CU25:CV25,CX25:CZ25,DB25)-SUM(CW25,DA25)&gt;0,SUM(CU25:CV25,CX25:CZ25,DB25)-SUM(CW25,DA25),"")</f>
        <v/>
      </c>
      <c r="DJ25" s="40" t="str">
        <f>IF(SUM(DD25,DE25,DI25)&gt;0,SUM(DD25,DE25,DI25),"")</f>
        <v/>
      </c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1" t="str">
        <f>IF(SUM(DL25,DP25)&gt;0,SUM(DL25,DP25),"")</f>
        <v/>
      </c>
      <c r="EF25" s="11" t="str">
        <f>IF(SUM(DK25:DL25,DN25:DP25,DR25)-DM25-DQ25&gt;0,SUM(DK25:DL25,DN25:DP25,DR25)-DM25-DQ25,"")</f>
        <v/>
      </c>
      <c r="EG25" s="11" t="str">
        <f>IF(SUM(DS25:DT25,DV25)-DU25&gt;0,SUM(DS25:DT25,DV25)-DU25,"")</f>
        <v/>
      </c>
      <c r="EH25" s="11" t="str">
        <f>IF(SUM(DL25,DP25,DT25)&gt;0,SUM(DL25,DP25,DT25),"")</f>
        <v/>
      </c>
      <c r="EI25" s="11" t="str">
        <f>IF(SUM(EF25,EG25)&gt;0,SUM(EF25,EG25),"")</f>
        <v/>
      </c>
      <c r="EJ25" s="11" t="str">
        <f>IF(SUM(DX25,EB25)&gt;0,SUM(DX25,EB25),"")</f>
        <v/>
      </c>
      <c r="EK25" s="11" t="str">
        <f>IF(SUM(DW25:DX25,DZ25:EB25,ED25)-SUM(DY25,EC25)&gt;0,SUM(DW25:DX25,DZ25:EB25,ED25)-SUM(DY25,EC25),"")</f>
        <v/>
      </c>
      <c r="EL25" s="11" t="str">
        <f>IF(SUM(EF25,EG25,EK25)&gt;0,SUM(EF25,EG25,EK25),"")</f>
        <v/>
      </c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40" t="str">
        <f>IF(SUM(EN25,ER25)&gt;0,SUM(EN25,ER25),"")</f>
        <v/>
      </c>
      <c r="FH25" s="40" t="str">
        <f>IF(SUM(EM25:EN25,EP25:ER25,ET25)-EO25-ES25&gt;0,SUM(EM25:EN25,EP25:ER25,ET25)-EO25-ES25,"")</f>
        <v/>
      </c>
      <c r="FI25" s="40" t="str">
        <f>IF(SUM(EU25:EV25,EX25)-EW25&gt;0,SUM(EU25:EV25,EX25)-EW25,"")</f>
        <v/>
      </c>
      <c r="FJ25" s="40" t="str">
        <f>IF(SUM(EN25,ER25,EV25)&gt;0,SUM(EN25,ER25,EV25),"")</f>
        <v/>
      </c>
      <c r="FK25" s="40" t="str">
        <f>IF(SUM(FH25,FI25)&gt;0,SUM(FH25,FI25),"")</f>
        <v/>
      </c>
      <c r="FL25" s="40" t="str">
        <f>IF(SUM(EZ25,FD25)&gt;0,SUM(EZ25,FD25),"")</f>
        <v/>
      </c>
      <c r="FM25" s="40" t="str">
        <f>IF(SUM(EY25:EZ25,FB25:FD25,FF25)-SUM(FA25,FE25)&gt;0,SUM(EY25:EZ25,FB25:FD25,FF25)-SUM(FA25,FE25),"")</f>
        <v/>
      </c>
      <c r="FN25" s="40" t="str">
        <f>IF(SUM(FH25,FI25,FM25)&gt;0,SUM(FH25,FI25,FM25),"")</f>
        <v/>
      </c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1" t="str">
        <f>IF(SUM(FP25,FT25)&gt;0,SUM(FP25,FT25),"")</f>
        <v/>
      </c>
      <c r="GJ25" s="11" t="str">
        <f>IF(SUM(FO25:FP25,FR25:FT25,FV25)-FQ25-FU25&gt;0,SUM(FO25:FP25,FR25:FT25,FV25)-FQ25-FU25,"")</f>
        <v/>
      </c>
      <c r="GK25" s="11" t="str">
        <f>IF(SUM(FW25:FX25,FZ25)-FY25&gt;0,SUM(FW25:FX25,FZ25)-FY25,"")</f>
        <v/>
      </c>
      <c r="GL25" s="11" t="str">
        <f>IF(SUM(FP25,FT25,FX25)&gt;0,SUM(FP25,FT25,FX25),"")</f>
        <v/>
      </c>
      <c r="GM25" s="11" t="str">
        <f>IF(SUM(GJ25,GK25)&gt;0,SUM(GJ25,GK25),"")</f>
        <v/>
      </c>
      <c r="GN25" s="11" t="str">
        <f>IF(SUM(GB25,GF25)&gt;0,SUM(GB25,GF25),"")</f>
        <v/>
      </c>
      <c r="GO25" s="11" t="str">
        <f>IF(SUM(GA25:GB25,GD25:GF25,GH25)-SUM(GC25,GG25)&gt;0,SUM(GA25:GB25,GD25:GF25,GH25)-SUM(GC25,GG25),"")</f>
        <v/>
      </c>
      <c r="GP25" s="11" t="str">
        <f>IF(SUM(GJ25,GK25,GO25)&gt;0,SUM(GJ25,GK25,GO25),"")</f>
        <v/>
      </c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40" t="str">
        <f>IF(SUM(GR25,GV25)&gt;0,SUM(GR25,GV25),"")</f>
        <v/>
      </c>
      <c r="HL25" s="40" t="str">
        <f>IF(SUM(GQ25:GR25,GT25:GV25,GX25)-GS25-GW25&gt;0,SUM(GQ25:GR25,GT25:GV25,GX25)-GS25-GW25,"")</f>
        <v/>
      </c>
      <c r="HM25" s="40" t="str">
        <f>IF(SUM(GY25:GZ25,HB25)-HA25&gt;0,SUM(GY25:GZ25,HB25)-HA25,"")</f>
        <v/>
      </c>
      <c r="HN25" s="40" t="str">
        <f>IF(SUM(GR25,GV25,GZ25)&gt;0,SUM(GR25,GV25,GZ25),"")</f>
        <v/>
      </c>
      <c r="HO25" s="40" t="str">
        <f>IF(SUM(HL25,HM25)&gt;0,SUM(HL25,HM25),"")</f>
        <v/>
      </c>
      <c r="HP25" s="40" t="str">
        <f>IF(SUM(HD25,HH25)&gt;0,SUM(HD25,HH25),"")</f>
        <v/>
      </c>
      <c r="HQ25" s="40" t="str">
        <f>IF(SUM(HC25:HD25,HF25:HH25,HJ25)-SUM(HE25,HI25)&gt;0,SUM(HC25:HD25,HF25:HH25,HJ25)-SUM(HE25,HI25),"")</f>
        <v/>
      </c>
      <c r="HR25" s="40" t="str">
        <f>IF(SUM(HL25,HM25,HQ25)&gt;0,SUM(HL25,HM25,HQ25),"")</f>
        <v/>
      </c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1" t="str">
        <f>IF(SUM(HT25,HX25)&gt;0,SUM(HT25,HX25),"")</f>
        <v/>
      </c>
      <c r="IN25" s="11" t="str">
        <f>IF(SUM(HS25:HT25,HV25:HX25,HZ25)-HU25-HY25&gt;0,SUM(HS25:HT25,HV25:HX25,HZ25)-HU25-HY25,"")</f>
        <v/>
      </c>
      <c r="IO25" s="11" t="str">
        <f>IF(SUM(IA25:IB25,ID25)-IC25&gt;0,SUM(IA25:IB25,ID25)-IC25,"")</f>
        <v/>
      </c>
      <c r="IP25" s="11" t="str">
        <f>IF(SUM(HT25,HX25,IB25)&gt;0,SUM(HT25,HX25,IB25),"")</f>
        <v/>
      </c>
      <c r="IQ25" s="11" t="str">
        <f>IF(SUM(IN25,IO25)&gt;0,SUM(IN25,IO25),"")</f>
        <v/>
      </c>
      <c r="IR25" s="11" t="str">
        <f>IF(SUM(IF25,IJ25)&gt;0,SUM(IF25,IJ25),"")</f>
        <v/>
      </c>
      <c r="IS25" s="11" t="str">
        <f>IF(SUM(IE25:IF25,IH25:IJ25,IL25)-SUM(IG25,IK25)&gt;0,SUM(IE25:IF25,IH25:IJ25,IL25)-SUM(IG25,IK25),"")</f>
        <v/>
      </c>
      <c r="IT25" s="11" t="str">
        <f>IF(SUM(IN25,IO25,IS25)&gt;0,SUM(IN25,IO25,IS25),"")</f>
        <v/>
      </c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40" t="str">
        <f>IF(SUM(IV25,IZ25)&gt;0,SUM(IV25,IZ25),"")</f>
        <v/>
      </c>
      <c r="JP25" s="40" t="str">
        <f>IF(SUM(IU25:IV25,IX25:IZ25,JB25)-IW25-JA25&gt;0,SUM(IU25:IV25,IX25:IZ25,JB25)-IW25-JA25,"")</f>
        <v/>
      </c>
      <c r="JQ25" s="40" t="str">
        <f>IF(SUM(JC25:JD25,JF25)-JE25&gt;0,SUM(JC25:JD25,JF25)-JE25,"")</f>
        <v/>
      </c>
      <c r="JR25" s="40" t="str">
        <f>IF(SUM(IV25,IZ25,JD25)&gt;0,SUM(IV25,IZ25,JD25),"")</f>
        <v/>
      </c>
      <c r="JS25" s="40" t="str">
        <f>IF(SUM(JP25,JQ25)&gt;0,SUM(JP25,JQ25),"")</f>
        <v/>
      </c>
      <c r="JT25" s="40" t="str">
        <f>IF(SUM(JH25,JL25)&gt;0,SUM(JH25,JL25),"")</f>
        <v/>
      </c>
      <c r="JU25" s="40" t="str">
        <f>IF(SUM(JG25:JH25,JJ25:JL25,JN25)-SUM(JI25,JM25)&gt;0,SUM(JG25:JH25,JJ25:JL25,JN25)-SUM(JI25,JM25),"")</f>
        <v/>
      </c>
      <c r="JV25" s="40" t="str">
        <f>IF(SUM(JP25,JQ25,JU25)&gt;0,SUM(JP25,JQ25,JU25),"")</f>
        <v/>
      </c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1" t="str">
        <f>IF(SUM(JX25,KB25)&gt;0,SUM(JX25,KB25),"")</f>
        <v/>
      </c>
      <c r="KR25" s="11" t="str">
        <f>IF(SUM(JW25:JX25,JZ25:KB25,KD25)-JY25-KC25&gt;0,SUM(JW25:JX25,JZ25:KB25,KD25)-JY25-KC25,"")</f>
        <v/>
      </c>
      <c r="KS25" s="11" t="str">
        <f>IF(SUM(KE25:KF25,KH25)-KG25&gt;0,SUM(KE25:KF25,KH25)-KG25,"")</f>
        <v/>
      </c>
      <c r="KT25" s="11" t="str">
        <f>IF(SUM(JX25,KB25,KF25)&gt;0,SUM(JX25,KB25,KF25),"")</f>
        <v/>
      </c>
      <c r="KU25" s="11" t="str">
        <f>IF(SUM(KR25,KS25)&gt;0,SUM(KR25,KS25),"")</f>
        <v/>
      </c>
      <c r="KV25" s="11" t="str">
        <f>IF(SUM(KJ25,KN25)&gt;0,SUM(KJ25,KN25),"")</f>
        <v/>
      </c>
      <c r="KW25" s="11" t="str">
        <f>IF(SUM(KI25:KJ25,KL25:KN25,KP25)-SUM(KK25,KO25)&gt;0,SUM(KI25:KJ25,KL25:KN25,KP25)-SUM(KK25,KO25),"")</f>
        <v/>
      </c>
      <c r="KX25" s="11" t="str">
        <f>IF(SUM(KR25,KS25,KW25)&gt;0,SUM(KR25,KS25,KW25),"")</f>
        <v/>
      </c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40" t="str">
        <f>IF(SUM(KZ25,LD25)&gt;0,SUM(KZ25,LD25),"")</f>
        <v/>
      </c>
      <c r="LT25" s="40" t="str">
        <f>IF(SUM(KY25:KZ25,LB25:LD25,LF25)-LA25-LE25&gt;0,SUM(KY25:KZ25,LB25:LD25,LF25)-LA25-LE25,"")</f>
        <v/>
      </c>
      <c r="LU25" s="40" t="str">
        <f>IF(SUM(LG25:LH25,LJ25)-LI25&gt;0,SUM(LG25:LH25,LJ25)-LI25,"")</f>
        <v/>
      </c>
      <c r="LV25" s="40" t="str">
        <f>IF(SUM(KZ25,LD25,LH25)&gt;0,SUM(KZ25,LD25,LH25),"")</f>
        <v/>
      </c>
      <c r="LW25" s="40" t="str">
        <f>IF(SUM(LT25,LU25)&gt;0,SUM(LT25,LU25),"")</f>
        <v/>
      </c>
      <c r="LX25" s="40" t="str">
        <f>IF(SUM(LL25,LP25)&gt;0,SUM(LL25,LP25),"")</f>
        <v/>
      </c>
      <c r="LY25" s="40" t="str">
        <f>IF(SUM(LK25:LL25,LN25:LP25,LR25)-SUM(LM25,LQ25)&gt;0,SUM(LK25:LL25,LN25:LP25,LR25)-SUM(LM25,LQ25),"")</f>
        <v/>
      </c>
      <c r="LZ25" s="40" t="str">
        <f>IF(SUM(LT25,LU25,LY25)&gt;0,SUM(LT25,LU25,LY25),"")</f>
        <v/>
      </c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1" t="str">
        <f>IF(SUM(MB25,MF25)&gt;0,SUM(MB25,MF25),"")</f>
        <v/>
      </c>
      <c r="MV25" s="11" t="str">
        <f>IF(SUM(MA25:MB25,MD25:MF25,MH25)-MC25-MG25&gt;0,SUM(MA25:MB25,MD25:MF25,MH25)-MC25-MG25,"")</f>
        <v/>
      </c>
      <c r="MW25" s="11" t="str">
        <f>IF(SUM(MI25:MJ25,ML25)-MK25&gt;0,SUM(MI25:MJ25,ML25)-MK25,"")</f>
        <v/>
      </c>
      <c r="MX25" s="11" t="str">
        <f>IF(SUM(MB25,MF25,MJ25)&gt;0,SUM(MB25,MF25,MJ25),"")</f>
        <v/>
      </c>
      <c r="MY25" s="11" t="str">
        <f>IF(SUM(MV25,MW25)&gt;0,SUM(MV25,MW25),"")</f>
        <v/>
      </c>
      <c r="MZ25" s="11" t="str">
        <f>IF(SUM(MN25,MR25)&gt;0,SUM(MN25,MR25),"")</f>
        <v/>
      </c>
      <c r="NA25" s="11" t="str">
        <f>IF(SUM(MM25:MN25,MP25:MR25,MT25)-SUM(MO25,MS25)&gt;0,SUM(MM25:MN25,MP25:MR25,MT25)-SUM(MO25,MS25),"")</f>
        <v/>
      </c>
      <c r="NB25" s="11" t="str">
        <f>IF(SUM(MV25,MW25,NA25)&gt;0,SUM(MV25,MW25,NA25),"")</f>
        <v/>
      </c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40" t="str">
        <f>IF(SUM(ND25,NH25)&gt;0,SUM(ND25,NH25),"")</f>
        <v/>
      </c>
      <c r="NX25" s="40" t="str">
        <f>IF(SUM(NC25:ND25,NF25:NH25,NJ25)-NE25-NI25&gt;0,SUM(NC25:ND25,NF25:NH25,NJ25)-NE25-NI25,"")</f>
        <v/>
      </c>
      <c r="NY25" s="40" t="str">
        <f>IF(SUM(NK25:NL25,NN25)-NM25&gt;0,SUM(NK25:NL25,NN25)-NM25,"")</f>
        <v/>
      </c>
      <c r="NZ25" s="40" t="str">
        <f>IF(SUM(ND25,NH25,NL25)&gt;0,SUM(ND25,NH25,NL25),"")</f>
        <v/>
      </c>
      <c r="OA25" s="40" t="str">
        <f>IF(SUM(NX25,NY25)&gt;0,SUM(NX25,NY25),"")</f>
        <v/>
      </c>
      <c r="OB25" s="40" t="str">
        <f>IF(SUM(NP25,NT25)&gt;0,SUM(NP25,NT25),"")</f>
        <v/>
      </c>
      <c r="OC25" s="40" t="str">
        <f>IF(SUM(NO25:NP25,NR25:NT25,NV25)-SUM(NQ25,NU25)&gt;0,SUM(NO25:NP25,NR25:NT25,NV25)-SUM(NQ25,NU25),"")</f>
        <v/>
      </c>
      <c r="OD25" s="40" t="str">
        <f>IF(SUM(NX25,NY25,OC25)&gt;0,SUM(NX25,NY25,OC25),"")</f>
        <v/>
      </c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1" t="str">
        <f>IF(SUM(OF25,OJ25)&gt;0,SUM(OF25,OJ25),"")</f>
        <v/>
      </c>
      <c r="OZ25" s="11" t="str">
        <f>IF(SUM(OE25:OF25,OH25:OJ25,OL25)-OG25-OK25&gt;0,SUM(OE25:OF25,OH25:OJ25,OL25)-OG25-OK25,"")</f>
        <v/>
      </c>
      <c r="PA25" s="11" t="str">
        <f>IF(SUM(OM25:ON25,OP25)-OO25&gt;0,SUM(OM25:ON25,OP25)-OO25,"")</f>
        <v/>
      </c>
      <c r="PB25" s="11" t="str">
        <f>IF(SUM(OF25,OJ25,ON25)&gt;0,SUM(OF25,OJ25,ON25),"")</f>
        <v/>
      </c>
      <c r="PC25" s="11" t="str">
        <f>IF(SUM(OZ25,PA25)&gt;0,SUM(OZ25,PA25),"")</f>
        <v/>
      </c>
      <c r="PD25" s="11" t="str">
        <f>IF(SUM(OR25,OV25)&gt;0,SUM(OR25,OV25),"")</f>
        <v/>
      </c>
      <c r="PE25" s="11" t="str">
        <f>IF(SUM(OQ25:OR25,OT25:OV25,OX25)-SUM(OS25,OW25)&gt;0,SUM(OQ25:OR25,OT25:OV25,OX25)-SUM(OS25,OW25),"")</f>
        <v/>
      </c>
      <c r="PF25" s="11" t="str">
        <f>IF(SUM(OZ25,PA25,PE25)&gt;0,SUM(OZ25,PA25,PE25),"")</f>
        <v/>
      </c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40" t="str">
        <f>IF(SUM(PH25,PL25)&gt;0,SUM(PH25,PL25),"")</f>
        <v/>
      </c>
      <c r="QB25" s="40" t="str">
        <f>IF(SUM(PG25:PH25,PJ25:PL25,PN25)-PI25-PM25&gt;0,SUM(PG25:PH25,PJ25:PL25,PN25)-PI25-PM25,"")</f>
        <v/>
      </c>
      <c r="QC25" s="40" t="str">
        <f>IF(SUM(PO25:PP25,PR25)-PQ25&gt;0,SUM(PO25:PP25,PR25)-PQ25,"")</f>
        <v/>
      </c>
      <c r="QD25" s="40" t="str">
        <f>IF(SUM(PH25,PL25,PP25)&gt;0,SUM(PH25,PL25,PP25),"")</f>
        <v/>
      </c>
      <c r="QE25" s="40" t="str">
        <f>IF(SUM(QB25,QC25)&gt;0,SUM(QB25,QC25),"")</f>
        <v/>
      </c>
      <c r="QF25" s="40" t="str">
        <f>IF(SUM(PT25,PX25)&gt;0,SUM(PT25,PX25),"")</f>
        <v/>
      </c>
      <c r="QG25" s="40" t="str">
        <f>IF(SUM(PS25:PT25,PV25:PX25,PZ25)-SUM(PU25,PY25)&gt;0,SUM(PS25:PT25,PV25:PX25,PZ25)-SUM(PU25,PY25),"")</f>
        <v/>
      </c>
      <c r="QH25" s="40" t="str">
        <f>IF(SUM(QB25,QC25,QG25)&gt;0,SUM(QB25,QC25,QG25),"")</f>
        <v/>
      </c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1" t="str">
        <f>IF(SUM(QJ25,QN25)&gt;0,SUM(QJ25,QN25),"")</f>
        <v/>
      </c>
      <c r="RD25" s="11" t="str">
        <f>IF(SUM(QI25:QJ25,QL25:QN25,QP25)-QK25-QO25&gt;0,SUM(QI25:QJ25,QL25:QN25,QP25)-QK25-QO25,"")</f>
        <v/>
      </c>
      <c r="RE25" s="11" t="str">
        <f>IF(SUM(QQ25:QR25,QT25)-QS25&gt;0,SUM(QQ25:QR25,QT25)-QS25,"")</f>
        <v/>
      </c>
      <c r="RF25" s="11" t="str">
        <f>IF(SUM(QJ25,QN25,QR25)&gt;0,SUM(QJ25,QN25,QR25),"")</f>
        <v/>
      </c>
      <c r="RG25" s="11" t="str">
        <f>IF(SUM(RD25,RE25)&gt;0,SUM(RD25,RE25),"")</f>
        <v/>
      </c>
      <c r="RH25" s="11" t="str">
        <f>IF(SUM(QV25,QZ25)&gt;0,SUM(QV25,QZ25),"")</f>
        <v/>
      </c>
      <c r="RI25" s="11" t="str">
        <f>IF(SUM(QU25:QV25,QX25:QZ25,RB25)-SUM(QW25,RA25)&gt;0,SUM(QU25:QV25,QX25:QZ25,RB25)-SUM(QW25,RA25),"")</f>
        <v/>
      </c>
      <c r="RJ25" s="11" t="str">
        <f>IF(SUM(RD25,RE25,RI25)&gt;0,SUM(RD25,RE25,RI25),"")</f>
        <v/>
      </c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40" t="str">
        <f>IF(SUM(RL25,RP25)&gt;0,SUM(RL25,RP25),"")</f>
        <v/>
      </c>
      <c r="SF25" s="40" t="str">
        <f>IF(SUM(RK25:RL25,RN25:RP25,RR25)-RM25-RQ25&gt;0,SUM(RK25:RL25,RN25:RP25,RR25)-RM25-RQ25,"")</f>
        <v/>
      </c>
      <c r="SG25" s="40" t="str">
        <f>IF(SUM(RS25:RT25,RV25)-RU25&gt;0,SUM(RS25:RT25,RV25)-RU25,"")</f>
        <v/>
      </c>
      <c r="SH25" s="40" t="str">
        <f>IF(SUM(RL25,RP25,RT25)&gt;0,SUM(RL25,RP25,RT25),"")</f>
        <v/>
      </c>
      <c r="SI25" s="40" t="str">
        <f>IF(SUM(SF25,SG25)&gt;0,SUM(SF25,SG25),"")</f>
        <v/>
      </c>
      <c r="SJ25" s="40" t="str">
        <f>IF(SUM(RX25,SB25)&gt;0,SUM(RX25,SB25),"")</f>
        <v/>
      </c>
      <c r="SK25" s="40" t="str">
        <f>IF(SUM(RW25:RX25,RZ25:SB25,SD25)-SUM(RY25,SC25)&gt;0,SUM(RW25:RX25,RZ25:SB25,SD25)-SUM(RY25,SC25),"")</f>
        <v/>
      </c>
      <c r="SL25" s="40" t="str">
        <f>IF(SUM(SF25,SG25,SK25)&gt;0,SUM(SF25,SG25,SK25),"")</f>
        <v/>
      </c>
      <c r="SM25" s="26">
        <f>IF($CA25="P",BK25,(BK25+AO25)/2)</f>
        <v>9.4</v>
      </c>
      <c r="SN25" s="26">
        <f>IF($CA25="P",BL25,(BL25+AP25)/2)</f>
        <v>4</v>
      </c>
      <c r="SO25" s="26">
        <f>IF($CA25="P",BM25,(BM25+AQ25)/2)</f>
        <v>0.4</v>
      </c>
      <c r="SP25" s="26">
        <f>IF($CA25="P",BN25,(BN25+AR25)/2)</f>
        <v>0</v>
      </c>
      <c r="SQ25" s="26">
        <f>IF($CA25="P",BO25,(BO25+AS25)/2)</f>
        <v>7.6</v>
      </c>
      <c r="SR25" s="26">
        <f>IF($CA25="P",BP25,(BP25+AT25)/2)</f>
        <v>1.6</v>
      </c>
      <c r="SS25" s="26">
        <f>IF($CA25="P",BQ25,(BQ25+AU25)/2)</f>
        <v>0</v>
      </c>
      <c r="ST25" s="26">
        <f>IF($CA25="P",BR25,(BR25+AV25)/2)</f>
        <v>0</v>
      </c>
      <c r="SU25" s="26">
        <f>IF($CA25="P",BS25,(BS25+AW25)/2)</f>
        <v>0</v>
      </c>
      <c r="SV25" s="26">
        <f>IF($CA25="P",BT25,(BT25+AX25)/2)</f>
        <v>0</v>
      </c>
      <c r="SW25" s="26">
        <f>IF($CA25="P",BU25,(BU25+AY25)/2)</f>
        <v>0</v>
      </c>
      <c r="SX25" s="26">
        <f>IF($CA25="P",BV25,(BV25+AZ25)/2)</f>
        <v>0</v>
      </c>
      <c r="SY25" s="26">
        <f>IF($CA25="P",BW25,(BW25+BA25)/2)</f>
        <v>0</v>
      </c>
      <c r="SZ25" s="26">
        <f>IF($CA25="P",BX25,(BX25+BB25)/2)</f>
        <v>0</v>
      </c>
      <c r="TA25" s="26">
        <f>IF($CA25="P",BY25,(BY25+BC25)/2)</f>
        <v>0</v>
      </c>
      <c r="TB25" s="26">
        <f>IF($CA25="P",BZ25,(BZ25+BD25)/2)</f>
        <v>0</v>
      </c>
      <c r="TC25" s="28" t="s">
        <v>53</v>
      </c>
      <c r="TD25" s="11">
        <f>IF(SUM(SN25,SR25)&gt;0,SUM(SN25,SR25),"")</f>
        <v>5.6</v>
      </c>
      <c r="TE25" s="11">
        <f>IF(SUM(SM25:SN25,SP25:SR25,ST25)-SO25-SS25&gt;0,SUM(SM25:SN25,SP25:SR25,ST25)-SO25-SS25,"")</f>
        <v>22.200000000000003</v>
      </c>
      <c r="TF25" s="11" t="str">
        <f>IF(SUM(SV25,SZ25)&gt;0,SUM(SV25,SZ25),"")</f>
        <v/>
      </c>
      <c r="TG25" s="11" t="str">
        <f>IF(SUM(SU25:SV25,SX25:SZ25,TB25)-SUM(SW25,TA25)&gt;0,SUM(SU25:SV25,SX25:SZ25,TB25)-SUM(SW25,TA25),"")</f>
        <v/>
      </c>
      <c r="TH25" s="11">
        <f>IF(SUM(TE25,TG25)&gt;0,SUM(TE25,TG25),"")</f>
        <v>22.200000000000003</v>
      </c>
    </row>
    <row r="26" spans="1:528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147</v>
      </c>
      <c r="C26" s="4" t="s">
        <v>132</v>
      </c>
      <c r="D26" s="4">
        <v>2005</v>
      </c>
      <c r="E26" s="9">
        <f>SUM(J26:P26)+SUM(J26:M26)*0.0000001+SUM(J26)*0.0000000000001</f>
        <v>88.500008850004505</v>
      </c>
      <c r="F26" s="3" t="str">
        <f>IF(OR(AND(AJ26&gt;=AN$34,AK26&gt;=AN$38,AJ26&lt;&gt;"",AI26=""),AND(AL26&gt;=AN$34,AM26&gt;=AN$38,AL26&lt;&gt;"",AI26=""),AND(BF26&gt;=BJ$34,BG26&gt;=BJ$38,BF26&lt;&gt;"",BE26=""),AND(BH26&gt;=BJ$34,BI26&gt;=BJ$38,BH26&lt;&gt;"",BE26=""),AND(CB26&gt;=CF$34,CC26&gt;=CF$38,CB26&lt;&gt;"",CA26=""),AND(CD26&gt;=CF$34,CE26&gt;=CF$38,CD26&lt;&gt;""),AND(DC26&gt;=DJ$34,DD26&gt;=DJ$38,DC26&lt;&gt;""),AND(DH26&gt;=DJ$34,DI26&gt;=DJ$38,DH26&lt;&gt;""),AND(EE26&gt;=EL$34,EF26&gt;=EL$38,EE26&lt;&gt;""),AND(EJ26&gt;=EL$34,EK26&gt;=EL$38,EJ26&lt;&gt;""),AND(FG26&gt;=FN$34,FH26&gt;=FN$38,FG26&lt;&gt;""),AND(FL26&gt;=FN$34,FM26&gt;=FN$38,FL26&lt;&gt;""),AND(GI26&gt;=GP$34,GJ26&gt;=GP$38,GI26&lt;&gt;""),AND(GN26&gt;=GP$34,GO26&gt;=GP$38,GN26&lt;&gt;""),AND(HK26&gt;=HR$34,HL26&gt;=HR$38,HK26&lt;&gt;""),AND(HP26&gt;=HR$34,HQ26&gt;=HR$38,HP26&lt;&gt;""),AND(IM26&gt;=IT$34,IN26&gt;=IT$38,IM26&lt;&gt;""),AND(IR26&gt;=IT$34,IS26&gt;=IT$38,IR26&lt;&gt;""),AND(JO26&gt;=JV$34,JP26&gt;=JV$38,JO26&lt;&gt;""),AND(JT26&gt;=JV$34,JU26&gt;=JV$38,JT26&lt;&gt;""),AND(KQ26&gt;=KX$34,KR26&gt;=KX$38,KQ26&lt;&gt;""),AND(KV26&gt;=KX$34,KW26&gt;=KX$38,KV26&lt;&gt;""),AND(LS26&gt;=LZ$34,LT26&gt;=LZ$38,LS26&lt;&gt;""),AND(LX26&gt;=LZ$34,LY26&gt;=LZ$38,LX26&lt;&gt;""),AND(MU26&gt;=NB$34,MV26&gt;=NB$38,MU26&lt;&gt;""),AND(MZ26&gt;=NB$34,NA26&gt;=NB$38,MZ26&lt;&gt;""),AND(NW26&gt;=OD$34,NX26&gt;=OD$38,NW26&lt;&gt;""),AND(OB26&gt;=OD$34,OC26&gt;=OD$38,OB26&lt;&gt;""),AND(OY26&gt;=PF$34,OZ26&gt;=PF$38,OY26&lt;&gt;""),AND(PD26&gt;=PF$34,PE26&gt;=PF$38,PD26&lt;&gt;""),AND(QA26&gt;=QH$34,QB26&gt;=QH$38,QA26&lt;&gt;""),AND(QF26&gt;=QH$34,QG26&gt;=QH$38,QF26&lt;&gt;""),AND(RC26&gt;=RJ$34,RD26&gt;=RJ$38,RC26&lt;&gt;""),AND(RH26&gt;=RJ$34,RI26&gt;=RJ$38,RH26&lt;&gt;""),AND(SE26&gt;=SL$34,SF26&gt;=SL$38,SE26&lt;&gt;""),AND(SJ26&gt;=SL$34,SK26&gt;=SL$38,SJ26&lt;&gt;"")),"P","")</f>
        <v/>
      </c>
      <c r="G26" s="3" t="str">
        <f>IF(OR(AND(AK26&gt;=AN$38,AK26&lt;&gt;"",AI26=""),AND(AM26&gt;=AN$38,AM26&lt;&gt;"",AI26=""),AND(BG26&gt;=BJ$38,BG26&lt;&gt;"",BE26=""),AND(BI26&gt;=BJ$38,BI26&lt;&gt;"",BE26=""),AND(CC26&gt;=CF$38,CC26&lt;&gt;"",CA26=""),AND(CE26&gt;=CF$38,CE26&lt;&gt;"",CA26=""),AND(DD26&gt;=DJ$38,DD26&lt;&gt;""),AND(DI26&gt;=DJ$38,DI26&lt;&gt;""),AND(EF26&gt;=EL$38,EF26&lt;&gt;""),AND(EK26&gt;=EL$38,EK26&lt;&gt;""),AND(FH26&gt;=FN$38,FH26&lt;&gt;""),AND(FM26&gt;=FN$38,FM26&lt;&gt;""),AND(GJ26&gt;=GP$38,GJ26&lt;&gt;""),AND(GO26&gt;=GP$38,GO26&lt;&gt;""),AND(HL26&gt;=HR$38,HL26&lt;&gt;""),AND(HQ26&gt;=HR$38,HQ26&lt;&gt;""),AND(IN26&gt;=IT$38,IN26&lt;&gt;""),AND(IS26&gt;=IT$38,IS26&lt;&gt;""),AND(JP26&gt;=JV$38,JP26&lt;&gt;""),AND(JU26&gt;=JV$38,JU26&lt;&gt;""),AND(KR26&gt;=KX$38,KR26&lt;&gt;""),AND(KW26&gt;=KX$38,KW26&lt;&gt;""),AND(LT26&gt;=LZ$38,LT26&lt;&gt;""),AND(LY26&gt;=LZ$38,LY26&lt;&gt;""),AND(MV26&gt;=NB$38,MV26&lt;&gt;""),AND(NA26&gt;=NB$38,NA26&lt;&gt;""),AND(NX26&gt;=OD$38,NX26&lt;&gt;""),AND(OC26&gt;=OD$38,OC26&lt;&gt;""),AND(OZ26&gt;=PF$38,OZ26&lt;&gt;""),AND(PE26&gt;=PF$38,PE26&lt;&gt;""),AND(QB26&gt;=QH$38,QB26&lt;&gt;""),AND(QG26&gt;=QH$38,QG26&lt;&gt;""),AND(RD26&gt;=RJ$38,RD26&lt;&gt;""),AND(RI26&gt;=RJ$38,RI26&lt;&gt;""),AND(SF26&gt;=SL$38,SF26&lt;&gt;""),AND(SK26&gt;=SL$38,SK26&lt;&gt;"")),"P","")</f>
        <v/>
      </c>
      <c r="H26" s="36" t="str">
        <f>IF(AND(G26="P",F26=""),"No DD",IF(OR(AND(AJ26&gt;=AN$37,AK26&gt;=AN$41,AJ26&lt;&gt;"",AI26=""),AND(AL26&gt;=AN$37,AM26&gt;=AN$41,AL26&lt;&gt;"",AI26=""),AND(BF26&gt;=BJ$37,BG26&gt;=BJ$41,BF26&lt;&gt;"",BE26=""),AND(BH26&gt;=BJ$37,BI26&gt;=BJ$41,BH26&lt;&gt;"",BE26=""),AND(CB26&gt;=CF$37,CC26&gt;=CF$41,CB26&lt;&gt;"",CA26=""),AND(CD26&gt;=CF$37,CE26&gt;=CF$41,CD26&lt;&gt;""),AND(DC26&gt;=DJ$37,DD26&gt;=DJ$41,DC26&lt;&gt;""),AND(DH26&gt;=DJ$37,DI26&gt;=DJ$41,DH26&lt;&gt;""),AND(EE26&gt;=EL$37,EF26&gt;=EL$41,EE26&lt;&gt;""),AND(EJ26&gt;=EL$37,EK26&gt;=EL$41,EJ26&lt;&gt;""),AND(FG26&gt;=FN$37,FH26&gt;=FN$41,FG26&lt;&gt;""),AND(FL26&gt;=FN$37,FM26&gt;=FN$41,FL26&lt;&gt;""),AND(GI26&gt;=GP$37,GJ26&gt;=GP$41,GI26&lt;&gt;""),AND(GN26&gt;=GP$37,GO26&gt;=GP$41,GN26&lt;&gt;""),AND(HK26&gt;=HR$37,HL26&gt;=HR$41,HK26&lt;&gt;""),AND(HP26&gt;=HR$37,HQ26&gt;=HR$41,HP26&lt;&gt;""),AND(IM26&gt;=IT$37,IN26&gt;=IT$41,IM26&lt;&gt;""),AND(IR26&gt;=IT$37,IS26&gt;=IT$41,IR26&lt;&gt;""),AND(JO26&gt;=JV$37,JP26&gt;=JV$41,JO26&lt;&gt;""),AND(JT26&gt;=JV$37,JU26&gt;=JV$41,JT26&lt;&gt;""),AND(KQ26&gt;=KX$37,KR26&gt;=KX$41,KQ26&lt;&gt;""),AND(KV26&gt;=KX$37,KW26&gt;=KX$41,KV26&lt;&gt;""),AND(LS26&gt;=LZ$37,LT26&gt;=LZ$41,LS26&lt;&gt;""),AND(LX26&gt;=LZ$37,LY26&gt;=LZ$41,LX26&lt;&gt;""),AND(MU26&gt;=NB$37,MV26&gt;=NB$41,MU26&lt;&gt;""),AND(MZ26&gt;=NB$37,NA26&gt;=NB$41,MZ26&lt;&gt;""),AND(NW26&gt;=OD$37,NX26&gt;=OD$41,NW26&lt;&gt;""),AND(OB26&gt;=OD$37,OC26&gt;=OD$41,OB26&lt;&gt;""),AND(OY26&gt;=PF$37,OZ26&gt;=PF$41,OY26&lt;&gt;""),AND(PD26&gt;=PF$37,PE26&gt;=PF$41,PD26&lt;&gt;""),AND(QA26&gt;=QH$37,QB26&gt;=QH$41,QA26&lt;&gt;""),AND(QF26&gt;=QH$37,QG26&gt;=QH$41,QF26&lt;&gt;""),AND(RC26&gt;=RJ$37,RD26&gt;=RJ$41,RC26&lt;&gt;""),AND(RH26&gt;=RJ$37,RI26&gt;=RJ$41,RH26&lt;&gt;""),AND(SE26&gt;=SL$37,SF26&gt;=SL$41,SE26&lt;&gt;""),AND(SJ26&gt;=SL$37,SK26&gt;=SL$41,SJ26&lt;&gt;"")),"Merit",IF(OR(AND(AJ26&gt;=AN$36,AK26&gt;=AN$40,AJ26&lt;&gt;"",AI26=""),AND(AL26&gt;=AN$36,AM26&gt;=AN$40,AL26&lt;&gt;"",AI26=""),AND(BF26&gt;=BJ$36,BG26&gt;=BJ$40,BF26&lt;&gt;"",BE26=""),AND(BH26&gt;=BJ$36,BI26&gt;=BJ$40,BH26&lt;&gt;"",BE26=""),AND(CB26&gt;=CF$36,CC26&gt;=CF$40,CB26&lt;&gt;"",CA26=""),AND(CD26&gt;=CF$36,CE26&gt;=CF$40,CD26&lt;&gt;""),AND(DC26&gt;=DJ$36,DD26&gt;=DJ$40,DC26&lt;&gt;""),AND(DH26&gt;=DJ$36,DI26&gt;=DJ$40,DH26&lt;&gt;""),AND(EE26&gt;=EL$36,EF26&gt;=EL$40,EE26&lt;&gt;""),AND(EJ26&gt;=EL$36,EK26&gt;=EL$40,EJ26&lt;&gt;""),AND(FG26&gt;=FN$36,FH26&gt;=FN$40,FG26&lt;&gt;""),AND(FL26&gt;=FN$36,FM26&gt;=FN$40,FL26&lt;&gt;""),AND(GI26&gt;=GP$36,GJ26&gt;=GP$40,GI26&lt;&gt;""),AND(GN26&gt;=GP$36,GO26&gt;=GP$40,GN26&lt;&gt;""),AND(HK26&gt;=HR$36,HL26&gt;=HR$40,HK26&lt;&gt;""),AND(HP26&gt;=HR$36,HQ26&gt;=HR$40,HP26&lt;&gt;""),AND(IM26&gt;=IT$36,IN26&gt;=IT$40,IM26&lt;&gt;""),AND(IR26&gt;=IT$36,IS26&gt;=IT$40,IR26&lt;&gt;""),AND(JO26&gt;=JV$36,JP26&gt;=JV$40,JO26&lt;&gt;""),AND(JT26&gt;=JV$36,JU26&gt;=JV$40,JT26&lt;&gt;""),AND(KQ26&gt;=KX$36,KR26&gt;=KX$40,KQ26&lt;&gt;""),AND(KV26&gt;=KX$36,KW26&gt;=KX$40,KV26&lt;&gt;""),AND(LS26&gt;=LZ$36,LT26&gt;=LZ$40,LS26&lt;&gt;""),AND(LX26&gt;=LZ$36,LY26&gt;=LZ$40,LX26&lt;&gt;""),AND(MU26&gt;=NB$36,MV26&gt;=NB$40,MU26&lt;&gt;""),AND(MZ26&gt;=NB$36,NA26&gt;=NB$40,MZ26&lt;&gt;""),AND(NW26&gt;=OD$36,NX26&gt;=OD$40,NW26&lt;&gt;""),AND(OB26&gt;=OD$36,OC26&gt;=OD$40,OB26&lt;&gt;""),AND(OY26&gt;=PF$36,OZ26&gt;=PF$40,OY26&lt;&gt;""),AND(PD26&gt;=PF$36,PE26&gt;=PF$40,PD26&lt;&gt;""),AND(QA26&gt;=QH$36,QB26&gt;=QH$40,QA26&lt;&gt;""),AND(QF26&gt;=QH$36,QG26&gt;=QH$40,QF26&lt;&gt;""),AND(RC26&gt;=RJ$36,RD26&gt;=RJ$40,RC26&lt;&gt;""),AND(RH26&gt;=RJ$36,RI26&gt;=RJ$40,RH26&lt;&gt;""),AND(SE26&gt;=SL$36,SF26&gt;=SL$40,SE26&lt;&gt;""),AND(SJ26&gt;=SL$36,SK26&gt;=SL$40,SJ26&lt;&gt;"")),"Excellence",IF(I26="P","Worlds Team",IF(F26="P","National Team","")))))</f>
        <v/>
      </c>
      <c r="I26" s="3" t="str">
        <f>IF(OR(AND(AJ26&gt;=AN$35,AK26&gt;=AN$39,AJ26&lt;&gt;"",AI26=""),AND(AL26&gt;=AN$35,AM26&gt;=AN$39,AL26&lt;&gt;"",AI26=""),AND(BF26&gt;=BJ$35,BG26&gt;=BJ$39,BF26&lt;&gt;"",BE26=""),AND(BH26&gt;=BJ$35,BI26&gt;=BJ$39,BH26&lt;&gt;"",BE26=""),AND(CB26&gt;=CF$35,CC26&gt;=CF$39,CB26&lt;&gt;"",CA26=""),AND(CD26&gt;=CF$35,CE26&gt;=CF$39,CD26&lt;&gt;""),AND(DC26&gt;=DJ$35,DD26&gt;=DJ$39,DC26&lt;&gt;""),AND(DH26&gt;=DJ$35,DI26&gt;=DJ$39,DH26&lt;&gt;""),AND(EE26&gt;=EL$35,EF26&gt;=EL$39,EE26&lt;&gt;""),AND(EJ26&gt;=EL$35,EK26&gt;=EL$39,EJ26&lt;&gt;""),AND(FG26&gt;=FN$35,FH26&gt;=FN$39,FG26&lt;&gt;""),AND(FL26&gt;=FN$35,FM26&gt;=FN$39,FL26&lt;&gt;""),AND(GI26&gt;=GP$35,GJ26&gt;=GP$39,GI26&lt;&gt;""),AND(GN26&gt;=GP$35,GO26&gt;=GP$39,GN26&lt;&gt;""),AND(HK26&gt;=HR$35,HL26&gt;=HR$39,HK26&lt;&gt;""),AND(HP26&gt;=HR$35,HQ26&gt;=HR$39,HP26&lt;&gt;""),AND(IM26&gt;=IT$35,IN26&gt;=IT$39,IM26&lt;&gt;""),AND(IR26&gt;=IT$35,IS26&gt;=IT$39,IR26&lt;&gt;""),AND(JO26&gt;=JV$35,JP26&gt;=JV$39,JO26&lt;&gt;""),AND(JT26&gt;=JV$35,JU26&gt;=JV$39,JT26&lt;&gt;""),AND(KQ26&gt;=KX$35,KR26&gt;=KX$39,KQ26&lt;&gt;""),AND(KV26&gt;=KX$35,KW26&gt;=KX$39,KV26&lt;&gt;""),AND(LS26&gt;=LZ$35,LT26&gt;=LZ$39,LS26&lt;&gt;""),AND(LX26&gt;=LZ$35,LY26&gt;=LZ$39,LX26&lt;&gt;""),AND(MU26&gt;=NB$35,MV26&gt;=NB$39,MU26&lt;&gt;""),AND(MZ26&gt;=NB$35,NA26&gt;=NB$39,MZ26&lt;&gt;""),AND(NW26&gt;=OD$35,NX26&gt;=OD$39,NW26&lt;&gt;""),AND(OB26&gt;=OD$35,OC26&gt;=OD$39,OB26&lt;&gt;""),AND(OY26&gt;=PF$35,OZ26&gt;=PF$39,OY26&lt;&gt;""),AND(PD26&gt;=PF$35,PE26&gt;=PF$39,PD26&lt;&gt;""),AND(QA26&gt;=QH$35,QB26&gt;=QH$39,QA26&lt;&gt;""),AND(QF26&gt;=QH$35,QG26&gt;=QH$39,QF26&lt;&gt;""),AND(RC26&gt;=RJ$35,RD26&gt;=RJ$39,RC26&lt;&gt;""),AND(RH26&gt;=RJ$35,RI26&gt;=RJ$39,RH26&lt;&gt;""),AND(SE26&gt;=SL$35,SF26&gt;=SL$39,SE26&lt;&gt;""),AND(SJ26&gt;=SL$35,SK26&gt;=SL$39,SJ26&lt;&gt;"")),"P","")</f>
        <v/>
      </c>
      <c r="J26" s="8">
        <f>IF(COUNT(AK26,BG26,CC26)&gt;0,LARGE((AK26,BG26,CC26),1),0)</f>
        <v>45.1</v>
      </c>
      <c r="K26" s="8" t="str">
        <f>IF(J26=0,"",IF(J26=CC26,$BK$1,IF(J26=BG26,$AO$1,IF(J26=AK26,$S$1,""))))</f>
        <v>2025 3rd Domestic Trial</v>
      </c>
      <c r="L26" s="8">
        <f>IF(COUNT(AK26,BG26,CC26)&gt;1,LARGE((AK26,BG26,CC26),2),0)</f>
        <v>43.4</v>
      </c>
      <c r="M26" s="8" t="str">
        <f>IF(K26=0,"",IF(AND(L26=J26,L26=AK26,K26=BG26),$S$1,IF(AND(L26=J26,L26=AK26,L26=CC26),$S$1,IF(AND(L26=J26,L26=CC26,L26=BG26),$AO$1,IF(L26=CC26,$BK$1,IF(L26=BG26,$AO$1,IF(L26=AK26,$S$1,"")))))))</f>
        <v>2025 Elite Canada</v>
      </c>
      <c r="N26" s="8">
        <f>IF(MAX(AM26,BI26,CE26)&gt;0,MAX(AM26,BI26,CE26),0)</f>
        <v>0</v>
      </c>
      <c r="O26" s="8" t="str">
        <f>IF(N26=0,"",IF(N26=CE26,$BK$1,IF(N26=BI26,$AO$1,IF(N26=AM26,$S$1,""))))</f>
        <v/>
      </c>
      <c r="P26" s="8" t="str">
        <f>IF(MAX(CG26:CH26)&gt;0,MAX(CG26:CH26),"")</f>
        <v/>
      </c>
      <c r="Q26" s="11" t="str">
        <f>IF(P26="","",IF(P26=CG26,"("&amp;CG$2&amp;")",IF(P26=CH26,"("&amp;CH$2&amp;")")))</f>
        <v/>
      </c>
      <c r="R26" s="8" t="str">
        <f>IF(P26="","",IF(P26=CG26,IF(P26+IF(L26="",0,L26)=SF26,$RK$1,IF(P26+IF(L26="",0,L26)=RD26,$QI$1,IF(P26+IF(L26="",0,L26)=QB26,$PG$1,IF(P26+IF(L26="",0,L26)=OZ26,$OE$1,IF(P26+IF(L26="",0,L26)=NX26,$NC$1,IF(P26+IF(L26="",0,L26)=MV26,$MA$1,IF(P26+IF(L26="",0,L26)=LT26,$KY$1,IF(P26+IF(L26="",0,L26)=KR26,$JW$1,IF(P26+IF(L26="",0,L26)=JP26,$IU$1,IF(P26+IF(L26="",0,L26)=IN26,$HS$1,IF(P26+IF(L26="",0,L26)=HL26,$GQ$1,IF(P26+IF(L26="",0,L26)=GJ26,$FO$1,IF(P26+IF(L26="",0,L26)=FH26,$EM$1,IF(P26+IF(L26="",0,L26)=EF26,$DK$1,IF(P26+IF(L26="",0,L26)=DD26,$CI$1))))))))))))))),IF(P26=CH26,IF(P26+IF(N26="",0,N26)=SK26,$RK$1,IF(P26+IF(N26="",0,N26)=RI26,$QI$1,IF(P26+IF(N26="",0,N26)=QG26,$PG$1,IF(P26+IF(N26="",0,N26)=PE26,$OE$1,IF(P26+IF(N26="",0,N26)=OC26,$NC$1,IF(P26+IF(N26="",0,N26)=NA26,$MA$1,IF(P26+IF(N26="",0,N26)=LY26,$KY$1,IF(P26+IF(N26="",0,N26)=KW26,$JW$1,IF(P26+IF(N26="",0,N26)=JU26,$IU$1,IF(P26+IF(N26="",0,N26)=IS26,$HS$1,IF(P26+IF(N26="",0,N26)=HQ26,$GQ$1,IF(P26+IF(N26="",0,N26)=GO26,$FO$1,IF(P26+IF(N26="",0,N26)=FM26,$EM$1,IF(P26+IF(N26="",0,N26)=EK26,$DK$1,IF(P26+IF(N26="",0,N26)=DI26,$CI$1))))))))))))))))))</f>
        <v/>
      </c>
      <c r="S26" s="19">
        <v>15.4</v>
      </c>
      <c r="T26" s="19">
        <v>2.8</v>
      </c>
      <c r="U26" s="19">
        <v>0</v>
      </c>
      <c r="V26" s="19">
        <v>0</v>
      </c>
      <c r="W26" s="19">
        <v>18.2</v>
      </c>
      <c r="X26" s="19">
        <v>7.2</v>
      </c>
      <c r="Y26" s="19">
        <v>0.2</v>
      </c>
      <c r="Z26" s="19">
        <v>0</v>
      </c>
      <c r="AA26" s="19"/>
      <c r="AB26" s="19"/>
      <c r="AC26" s="19"/>
      <c r="AD26" s="19"/>
      <c r="AE26" s="19"/>
      <c r="AF26" s="19"/>
      <c r="AG26" s="19"/>
      <c r="AH26" s="19"/>
      <c r="AI26" s="27"/>
      <c r="AJ26" s="40">
        <f>IF(SUM(T26,X26)&gt;0,SUM(T26,X26),"")</f>
        <v>10</v>
      </c>
      <c r="AK26" s="40">
        <f>IF(SUM(S26:T26,V26:X26,Z26)-U26-Y26&gt;0,SUM(S26:T26,V26:X26,Z26)-U26-Y26,"")</f>
        <v>43.4</v>
      </c>
      <c r="AL26" s="40" t="str">
        <f>IF(SUM(AB26,AF26)&gt;0,SUM(AB26,AF26),"")</f>
        <v/>
      </c>
      <c r="AM26" s="40" t="str">
        <f>IF(SUM(AA26:AB26,AD26:AF26,AH26)-SUM(AC26,AG26)&gt;0,SUM(AA26:AB26,AD26:AF26,AH26)-SUM(AC26,AG26),"")</f>
        <v/>
      </c>
      <c r="AN26" s="40">
        <f>IF(SUM(AK26,AM26)&gt;0,SUM(AK26,AM26),"")</f>
        <v>43.4</v>
      </c>
      <c r="AO26" s="18">
        <v>16.7</v>
      </c>
      <c r="AP26" s="18">
        <v>8</v>
      </c>
      <c r="AQ26" s="18">
        <v>0.2</v>
      </c>
      <c r="AR26" s="18">
        <v>0.3</v>
      </c>
      <c r="AS26" s="18">
        <v>15.2</v>
      </c>
      <c r="AT26" s="18">
        <v>3.2</v>
      </c>
      <c r="AU26" s="18">
        <v>0</v>
      </c>
      <c r="AV26" s="18">
        <v>0</v>
      </c>
      <c r="AW26" s="18"/>
      <c r="AX26" s="18"/>
      <c r="AY26" s="18"/>
      <c r="AZ26" s="18"/>
      <c r="BA26" s="18"/>
      <c r="BB26" s="18"/>
      <c r="BC26" s="18"/>
      <c r="BD26" s="18"/>
      <c r="BE26" s="28"/>
      <c r="BF26" s="11">
        <f>IF(SUM(AP26,AT26)&gt;0,SUM(AP26,AT26),"")</f>
        <v>11.2</v>
      </c>
      <c r="BG26" s="11">
        <f>IF(SUM(AO26:AP26,AR26:AT26,AV26)-AQ26-AU26&gt;0,SUM(AO26:AP26,AR26:AT26,AV26)-AQ26-AU26,"")</f>
        <v>43.2</v>
      </c>
      <c r="BH26" s="11" t="str">
        <f>IF(SUM(AX26,BB26)&gt;0,SUM(AX26,BB26),"")</f>
        <v/>
      </c>
      <c r="BI26" s="11" t="str">
        <f>IF(SUM(AW26:AX26,AZ26:BB26,BD26)-SUM(AY26,BC26)&gt;0,SUM(AW26:AX26,AZ26:BB26,BD26)-SUM(AY26,BC26),"")</f>
        <v/>
      </c>
      <c r="BJ26" s="11">
        <f>IF(SUM(BG26,BI26)&gt;0,SUM(BG26,BI26),"")</f>
        <v>43.2</v>
      </c>
      <c r="BK26" s="19">
        <v>18.8</v>
      </c>
      <c r="BL26" s="19">
        <v>8</v>
      </c>
      <c r="BM26" s="19">
        <v>0.2</v>
      </c>
      <c r="BN26" s="19">
        <v>0</v>
      </c>
      <c r="BO26" s="19">
        <v>15.3</v>
      </c>
      <c r="BP26" s="19">
        <v>3.2</v>
      </c>
      <c r="BQ26" s="19">
        <v>0</v>
      </c>
      <c r="BR26" s="19">
        <v>0</v>
      </c>
      <c r="BS26" s="19"/>
      <c r="BT26" s="19"/>
      <c r="BU26" s="19"/>
      <c r="BV26" s="19"/>
      <c r="BW26" s="19"/>
      <c r="BX26" s="19"/>
      <c r="BY26" s="19"/>
      <c r="BZ26" s="19"/>
      <c r="CA26" s="27"/>
      <c r="CB26" s="40">
        <f>IF(SUM(BL26,BP26)&gt;0,SUM(BL26,BP26),"")</f>
        <v>11.2</v>
      </c>
      <c r="CC26" s="40">
        <f>IF(SUM(BK26:BL26,BN26:BP26,BR26)-BM26-BQ26&gt;0,SUM(BK26:BL26,BN26:BP26,BR26)-BM26-BQ26,"")</f>
        <v>45.1</v>
      </c>
      <c r="CD26" s="40" t="str">
        <f>IF(SUM(BT26,BX26)&gt;0,SUM(BT26,BX26),"")</f>
        <v/>
      </c>
      <c r="CE26" s="40" t="str">
        <f>IF(SUM(BS26:BT26,BV26:BX26,BZ26)-SUM(BU26,BY26)&gt;0,SUM(BS26:BT26,BV26:BX26,BZ26)-SUM(BU26,BY26),"")</f>
        <v/>
      </c>
      <c r="CF26" s="40">
        <f>IF(SUM(CC26,CE26)&gt;0,SUM(CC26,CE26),"")</f>
        <v>45.1</v>
      </c>
      <c r="CG26" s="51" t="str">
        <f>IF(MAX(DD26,EF26,FH26,GJ26,HL26,IN26,JP26,KR26,LT26,MV26,NX26,OZ26,QB26,RD26,SF26)-IF(L26="",0,L26)&gt;0.001,MAX(DD26,EF26,FH26,GJ26,HL26,IN26,JP26,KR26,LT26,MV26,NX26,OZ26,QB26,RD26,SF26)-IF(L26="",0,L26),"")</f>
        <v/>
      </c>
      <c r="CH26" s="51" t="str">
        <f>IF(MAX(DI26,EK26,FM26,GO26,HQ26,IS26,JU26,KW26,LY26,NA26,OC26,PE26,QG26,RI26,SK26)-IF(N26="",0,N26)&gt;0.001,MAX(DI26,EK26,FM26,GO26,HQ26,IS26,JU26,KW26,LY26,NA26,OC26,PE26,QG26,RI26,SK26)-IF(N26="",0,N26),"")</f>
        <v/>
      </c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40" t="str">
        <f>IF(SUM(CJ26,CN26)&gt;0,SUM(CJ26,CN26),"")</f>
        <v/>
      </c>
      <c r="DD26" s="40" t="str">
        <f>IF(SUM(CI26:CJ26,CL26:CN26,CP26)-CK26-CO26&gt;0,SUM(CI26:CJ26,CL26:CN26,CP26)-CK26-CO26,"")</f>
        <v/>
      </c>
      <c r="DE26" s="40" t="str">
        <f>IF(SUM(CQ26:CR26,CT26)-CS26&gt;0,SUM(CQ26:CR26,CT26)-CS26,"")</f>
        <v/>
      </c>
      <c r="DF26" s="40" t="str">
        <f>IF(SUM(CJ26,CN26,CR26)&gt;0,SUM(CJ26,CN26,CR26),"")</f>
        <v/>
      </c>
      <c r="DG26" s="40" t="str">
        <f>IF(SUM(DD26,DE26)&gt;0,SUM(DD26,DE26),"")</f>
        <v/>
      </c>
      <c r="DH26" s="40" t="str">
        <f>IF(SUM(CV26,CZ26)&gt;0,SUM(CV26,CZ26),"")</f>
        <v/>
      </c>
      <c r="DI26" s="40" t="str">
        <f>IF(SUM(CU26:CV26,CX26:CZ26,DB26)-SUM(CW26,DA26)&gt;0,SUM(CU26:CV26,CX26:CZ26,DB26)-SUM(CW26,DA26),"")</f>
        <v/>
      </c>
      <c r="DJ26" s="40" t="str">
        <f>IF(SUM(DD26,DE26,DI26)&gt;0,SUM(DD26,DE26,DI26),"")</f>
        <v/>
      </c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1" t="str">
        <f>IF(SUM(DL26,DP26)&gt;0,SUM(DL26,DP26),"")</f>
        <v/>
      </c>
      <c r="EF26" s="11" t="str">
        <f>IF(SUM(DK26:DL26,DN26:DP26,DR26)-DM26-DQ26&gt;0,SUM(DK26:DL26,DN26:DP26,DR26)-DM26-DQ26,"")</f>
        <v/>
      </c>
      <c r="EG26" s="11" t="str">
        <f>IF(SUM(DS26:DT26,DV26)-DU26&gt;0,SUM(DS26:DT26,DV26)-DU26,"")</f>
        <v/>
      </c>
      <c r="EH26" s="11" t="str">
        <f>IF(SUM(DL26,DP26,DT26)&gt;0,SUM(DL26,DP26,DT26),"")</f>
        <v/>
      </c>
      <c r="EI26" s="11" t="str">
        <f>IF(SUM(EF26,EG26)&gt;0,SUM(EF26,EG26),"")</f>
        <v/>
      </c>
      <c r="EJ26" s="11" t="str">
        <f>IF(SUM(DX26,EB26)&gt;0,SUM(DX26,EB26),"")</f>
        <v/>
      </c>
      <c r="EK26" s="11" t="str">
        <f>IF(SUM(DW26:DX26,DZ26:EB26,ED26)-SUM(DY26,EC26)&gt;0,SUM(DW26:DX26,DZ26:EB26,ED26)-SUM(DY26,EC26),"")</f>
        <v/>
      </c>
      <c r="EL26" s="11" t="str">
        <f>IF(SUM(EF26,EG26,EK26)&gt;0,SUM(EF26,EG26,EK26),"")</f>
        <v/>
      </c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40" t="str">
        <f>IF(SUM(EN26,ER26)&gt;0,SUM(EN26,ER26),"")</f>
        <v/>
      </c>
      <c r="FH26" s="40" t="str">
        <f>IF(SUM(EM26:EN26,EP26:ER26,ET26)-EO26-ES26&gt;0,SUM(EM26:EN26,EP26:ER26,ET26)-EO26-ES26,"")</f>
        <v/>
      </c>
      <c r="FI26" s="40" t="str">
        <f>IF(SUM(EU26:EV26,EX26)-EW26&gt;0,SUM(EU26:EV26,EX26)-EW26,"")</f>
        <v/>
      </c>
      <c r="FJ26" s="40" t="str">
        <f>IF(SUM(EN26,ER26,EV26)&gt;0,SUM(EN26,ER26,EV26),"")</f>
        <v/>
      </c>
      <c r="FK26" s="40" t="str">
        <f>IF(SUM(FH26,FI26)&gt;0,SUM(FH26,FI26),"")</f>
        <v/>
      </c>
      <c r="FL26" s="40" t="str">
        <f>IF(SUM(EZ26,FD26)&gt;0,SUM(EZ26,FD26),"")</f>
        <v/>
      </c>
      <c r="FM26" s="40" t="str">
        <f>IF(SUM(EY26:EZ26,FB26:FD26,FF26)-SUM(FA26,FE26)&gt;0,SUM(EY26:EZ26,FB26:FD26,FF26)-SUM(FA26,FE26),"")</f>
        <v/>
      </c>
      <c r="FN26" s="40" t="str">
        <f>IF(SUM(FH26,FI26,FM26)&gt;0,SUM(FH26,FI26,FM26),"")</f>
        <v/>
      </c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1" t="str">
        <f>IF(SUM(FP26,FT26)&gt;0,SUM(FP26,FT26),"")</f>
        <v/>
      </c>
      <c r="GJ26" s="11" t="str">
        <f>IF(SUM(FO26:FP26,FR26:FT26,FV26)-FQ26-FU26&gt;0,SUM(FO26:FP26,FR26:FT26,FV26)-FQ26-FU26,"")</f>
        <v/>
      </c>
      <c r="GK26" s="11" t="str">
        <f>IF(SUM(FW26:FX26,FZ26)-FY26&gt;0,SUM(FW26:FX26,FZ26)-FY26,"")</f>
        <v/>
      </c>
      <c r="GL26" s="11" t="str">
        <f>IF(SUM(FP26,FT26,FX26)&gt;0,SUM(FP26,FT26,FX26),"")</f>
        <v/>
      </c>
      <c r="GM26" s="11" t="str">
        <f>IF(SUM(GJ26,GK26)&gt;0,SUM(GJ26,GK26),"")</f>
        <v/>
      </c>
      <c r="GN26" s="11" t="str">
        <f>IF(SUM(GB26,GF26)&gt;0,SUM(GB26,GF26),"")</f>
        <v/>
      </c>
      <c r="GO26" s="11" t="str">
        <f>IF(SUM(GA26:GB26,GD26:GF26,GH26)-SUM(GC26,GG26)&gt;0,SUM(GA26:GB26,GD26:GF26,GH26)-SUM(GC26,GG26),"")</f>
        <v/>
      </c>
      <c r="GP26" s="11" t="str">
        <f>IF(SUM(GJ26,GK26,GO26)&gt;0,SUM(GJ26,GK26,GO26),"")</f>
        <v/>
      </c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40" t="str">
        <f>IF(SUM(GR26,GV26)&gt;0,SUM(GR26,GV26),"")</f>
        <v/>
      </c>
      <c r="HL26" s="40" t="str">
        <f>IF(SUM(GQ26:GR26,GT26:GV26,GX26)-GS26-GW26&gt;0,SUM(GQ26:GR26,GT26:GV26,GX26)-GS26-GW26,"")</f>
        <v/>
      </c>
      <c r="HM26" s="40" t="str">
        <f>IF(SUM(GY26:GZ26,HB26)-HA26&gt;0,SUM(GY26:GZ26,HB26)-HA26,"")</f>
        <v/>
      </c>
      <c r="HN26" s="40" t="str">
        <f>IF(SUM(GR26,GV26,GZ26)&gt;0,SUM(GR26,GV26,GZ26),"")</f>
        <v/>
      </c>
      <c r="HO26" s="40" t="str">
        <f>IF(SUM(HL26,HM26)&gt;0,SUM(HL26,HM26),"")</f>
        <v/>
      </c>
      <c r="HP26" s="40" t="str">
        <f>IF(SUM(HD26,HH26)&gt;0,SUM(HD26,HH26),"")</f>
        <v/>
      </c>
      <c r="HQ26" s="40" t="str">
        <f>IF(SUM(HC26:HD26,HF26:HH26,HJ26)-SUM(HE26,HI26)&gt;0,SUM(HC26:HD26,HF26:HH26,HJ26)-SUM(HE26,HI26),"")</f>
        <v/>
      </c>
      <c r="HR26" s="40" t="str">
        <f>IF(SUM(HL26,HM26,HQ26)&gt;0,SUM(HL26,HM26,HQ26),"")</f>
        <v/>
      </c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1" t="str">
        <f>IF(SUM(HT26,HX26)&gt;0,SUM(HT26,HX26),"")</f>
        <v/>
      </c>
      <c r="IN26" s="11" t="str">
        <f>IF(SUM(HS26:HT26,HV26:HX26,HZ26)-HU26-HY26&gt;0,SUM(HS26:HT26,HV26:HX26,HZ26)-HU26-HY26,"")</f>
        <v/>
      </c>
      <c r="IO26" s="11" t="str">
        <f>IF(SUM(IA26:IB26,ID26)-IC26&gt;0,SUM(IA26:IB26,ID26)-IC26,"")</f>
        <v/>
      </c>
      <c r="IP26" s="11" t="str">
        <f>IF(SUM(HT26,HX26,IB26)&gt;0,SUM(HT26,HX26,IB26),"")</f>
        <v/>
      </c>
      <c r="IQ26" s="11" t="str">
        <f>IF(SUM(IN26,IO26)&gt;0,SUM(IN26,IO26),"")</f>
        <v/>
      </c>
      <c r="IR26" s="11" t="str">
        <f>IF(SUM(IF26,IJ26)&gt;0,SUM(IF26,IJ26),"")</f>
        <v/>
      </c>
      <c r="IS26" s="11" t="str">
        <f>IF(SUM(IE26:IF26,IH26:IJ26,IL26)-SUM(IG26,IK26)&gt;0,SUM(IE26:IF26,IH26:IJ26,IL26)-SUM(IG26,IK26),"")</f>
        <v/>
      </c>
      <c r="IT26" s="11" t="str">
        <f>IF(SUM(IN26,IO26,IS26)&gt;0,SUM(IN26,IO26,IS26),"")</f>
        <v/>
      </c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40" t="str">
        <f>IF(SUM(IV26,IZ26)&gt;0,SUM(IV26,IZ26),"")</f>
        <v/>
      </c>
      <c r="JP26" s="40" t="str">
        <f>IF(SUM(IU26:IV26,IX26:IZ26,JB26)-IW26-JA26&gt;0,SUM(IU26:IV26,IX26:IZ26,JB26)-IW26-JA26,"")</f>
        <v/>
      </c>
      <c r="JQ26" s="40" t="str">
        <f>IF(SUM(JC26:JD26,JF26)-JE26&gt;0,SUM(JC26:JD26,JF26)-JE26,"")</f>
        <v/>
      </c>
      <c r="JR26" s="40" t="str">
        <f>IF(SUM(IV26,IZ26,JD26)&gt;0,SUM(IV26,IZ26,JD26),"")</f>
        <v/>
      </c>
      <c r="JS26" s="40" t="str">
        <f>IF(SUM(JP26,JQ26)&gt;0,SUM(JP26,JQ26),"")</f>
        <v/>
      </c>
      <c r="JT26" s="40" t="str">
        <f>IF(SUM(JH26,JL26)&gt;0,SUM(JH26,JL26),"")</f>
        <v/>
      </c>
      <c r="JU26" s="40" t="str">
        <f>IF(SUM(JG26:JH26,JJ26:JL26,JN26)-SUM(JI26,JM26)&gt;0,SUM(JG26:JH26,JJ26:JL26,JN26)-SUM(JI26,JM26),"")</f>
        <v/>
      </c>
      <c r="JV26" s="40" t="str">
        <f>IF(SUM(JP26,JQ26,JU26)&gt;0,SUM(JP26,JQ26,JU26),"")</f>
        <v/>
      </c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1" t="str">
        <f>IF(SUM(JX26,KB26)&gt;0,SUM(JX26,KB26),"")</f>
        <v/>
      </c>
      <c r="KR26" s="11" t="str">
        <f>IF(SUM(JW26:JX26,JZ26:KB26,KD26)-JY26-KC26&gt;0,SUM(JW26:JX26,JZ26:KB26,KD26)-JY26-KC26,"")</f>
        <v/>
      </c>
      <c r="KS26" s="11" t="str">
        <f>IF(SUM(KE26:KF26,KH26)-KG26&gt;0,SUM(KE26:KF26,KH26)-KG26,"")</f>
        <v/>
      </c>
      <c r="KT26" s="11" t="str">
        <f>IF(SUM(JX26,KB26,KF26)&gt;0,SUM(JX26,KB26,KF26),"")</f>
        <v/>
      </c>
      <c r="KU26" s="11" t="str">
        <f>IF(SUM(KR26,KS26)&gt;0,SUM(KR26,KS26),"")</f>
        <v/>
      </c>
      <c r="KV26" s="11" t="str">
        <f>IF(SUM(KJ26,KN26)&gt;0,SUM(KJ26,KN26),"")</f>
        <v/>
      </c>
      <c r="KW26" s="11" t="str">
        <f>IF(SUM(KI26:KJ26,KL26:KN26,KP26)-SUM(KK26,KO26)&gt;0,SUM(KI26:KJ26,KL26:KN26,KP26)-SUM(KK26,KO26),"")</f>
        <v/>
      </c>
      <c r="KX26" s="11" t="str">
        <f>IF(SUM(KR26,KS26,KW26)&gt;0,SUM(KR26,KS26,KW26),"")</f>
        <v/>
      </c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40" t="str">
        <f>IF(SUM(KZ26,LD26)&gt;0,SUM(KZ26,LD26),"")</f>
        <v/>
      </c>
      <c r="LT26" s="40" t="str">
        <f>IF(SUM(KY26:KZ26,LB26:LD26,LF26)-LA26-LE26&gt;0,SUM(KY26:KZ26,LB26:LD26,LF26)-LA26-LE26,"")</f>
        <v/>
      </c>
      <c r="LU26" s="40" t="str">
        <f>IF(SUM(LG26:LH26,LJ26)-LI26&gt;0,SUM(LG26:LH26,LJ26)-LI26,"")</f>
        <v/>
      </c>
      <c r="LV26" s="40" t="str">
        <f>IF(SUM(KZ26,LD26,LH26)&gt;0,SUM(KZ26,LD26,LH26),"")</f>
        <v/>
      </c>
      <c r="LW26" s="40" t="str">
        <f>IF(SUM(LT26,LU26)&gt;0,SUM(LT26,LU26),"")</f>
        <v/>
      </c>
      <c r="LX26" s="40" t="str">
        <f>IF(SUM(LL26,LP26)&gt;0,SUM(LL26,LP26),"")</f>
        <v/>
      </c>
      <c r="LY26" s="40" t="str">
        <f>IF(SUM(LK26:LL26,LN26:LP26,LR26)-SUM(LM26,LQ26)&gt;0,SUM(LK26:LL26,LN26:LP26,LR26)-SUM(LM26,LQ26),"")</f>
        <v/>
      </c>
      <c r="LZ26" s="40" t="str">
        <f>IF(SUM(LT26,LU26,LY26)&gt;0,SUM(LT26,LU26,LY26),"")</f>
        <v/>
      </c>
      <c r="MA26" s="18"/>
      <c r="MB26" s="18"/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1" t="str">
        <f>IF(SUM(MB26,MF26)&gt;0,SUM(MB26,MF26),"")</f>
        <v/>
      </c>
      <c r="MV26" s="11" t="str">
        <f>IF(SUM(MA26:MB26,MD26:MF26,MH26)-MC26-MG26&gt;0,SUM(MA26:MB26,MD26:MF26,MH26)-MC26-MG26,"")</f>
        <v/>
      </c>
      <c r="MW26" s="11" t="str">
        <f>IF(SUM(MI26:MJ26,ML26)-MK26&gt;0,SUM(MI26:MJ26,ML26)-MK26,"")</f>
        <v/>
      </c>
      <c r="MX26" s="11" t="str">
        <f>IF(SUM(MB26,MF26,MJ26)&gt;0,SUM(MB26,MF26,MJ26),"")</f>
        <v/>
      </c>
      <c r="MY26" s="11" t="str">
        <f>IF(SUM(MV26,MW26)&gt;0,SUM(MV26,MW26),"")</f>
        <v/>
      </c>
      <c r="MZ26" s="11" t="str">
        <f>IF(SUM(MN26,MR26)&gt;0,SUM(MN26,MR26),"")</f>
        <v/>
      </c>
      <c r="NA26" s="11" t="str">
        <f>IF(SUM(MM26:MN26,MP26:MR26,MT26)-SUM(MO26,MS26)&gt;0,SUM(MM26:MN26,MP26:MR26,MT26)-SUM(MO26,MS26),"")</f>
        <v/>
      </c>
      <c r="NB26" s="11" t="str">
        <f>IF(SUM(MV26,MW26,NA26)&gt;0,SUM(MV26,MW26,NA26),"")</f>
        <v/>
      </c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40" t="str">
        <f>IF(SUM(ND26,NH26)&gt;0,SUM(ND26,NH26),"")</f>
        <v/>
      </c>
      <c r="NX26" s="40" t="str">
        <f>IF(SUM(NC26:ND26,NF26:NH26,NJ26)-NE26-NI26&gt;0,SUM(NC26:ND26,NF26:NH26,NJ26)-NE26-NI26,"")</f>
        <v/>
      </c>
      <c r="NY26" s="40" t="str">
        <f>IF(SUM(NK26:NL26,NN26)-NM26&gt;0,SUM(NK26:NL26,NN26)-NM26,"")</f>
        <v/>
      </c>
      <c r="NZ26" s="40" t="str">
        <f>IF(SUM(ND26,NH26,NL26)&gt;0,SUM(ND26,NH26,NL26),"")</f>
        <v/>
      </c>
      <c r="OA26" s="40" t="str">
        <f>IF(SUM(NX26,NY26)&gt;0,SUM(NX26,NY26),"")</f>
        <v/>
      </c>
      <c r="OB26" s="40" t="str">
        <f>IF(SUM(NP26,NT26)&gt;0,SUM(NP26,NT26),"")</f>
        <v/>
      </c>
      <c r="OC26" s="40" t="str">
        <f>IF(SUM(NO26:NP26,NR26:NT26,NV26)-SUM(NQ26,NU26)&gt;0,SUM(NO26:NP26,NR26:NT26,NV26)-SUM(NQ26,NU26),"")</f>
        <v/>
      </c>
      <c r="OD26" s="40" t="str">
        <f>IF(SUM(NX26,NY26,OC26)&gt;0,SUM(NX26,NY26,OC26),"")</f>
        <v/>
      </c>
      <c r="OE26" s="18"/>
      <c r="OF26" s="18"/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1" t="str">
        <f>IF(SUM(OF26,OJ26)&gt;0,SUM(OF26,OJ26),"")</f>
        <v/>
      </c>
      <c r="OZ26" s="11" t="str">
        <f>IF(SUM(OE26:OF26,OH26:OJ26,OL26)-OG26-OK26&gt;0,SUM(OE26:OF26,OH26:OJ26,OL26)-OG26-OK26,"")</f>
        <v/>
      </c>
      <c r="PA26" s="11" t="str">
        <f>IF(SUM(OM26:ON26,OP26)-OO26&gt;0,SUM(OM26:ON26,OP26)-OO26,"")</f>
        <v/>
      </c>
      <c r="PB26" s="11" t="str">
        <f>IF(SUM(OF26,OJ26,ON26)&gt;0,SUM(OF26,OJ26,ON26),"")</f>
        <v/>
      </c>
      <c r="PC26" s="11" t="str">
        <f>IF(SUM(OZ26,PA26)&gt;0,SUM(OZ26,PA26),"")</f>
        <v/>
      </c>
      <c r="PD26" s="11" t="str">
        <f>IF(SUM(OR26,OV26)&gt;0,SUM(OR26,OV26),"")</f>
        <v/>
      </c>
      <c r="PE26" s="11" t="str">
        <f>IF(SUM(OQ26:OR26,OT26:OV26,OX26)-SUM(OS26,OW26)&gt;0,SUM(OQ26:OR26,OT26:OV26,OX26)-SUM(OS26,OW26),"")</f>
        <v/>
      </c>
      <c r="PF26" s="11" t="str">
        <f>IF(SUM(OZ26,PA26,PE26)&gt;0,SUM(OZ26,PA26,PE26),"")</f>
        <v/>
      </c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40" t="str">
        <f>IF(SUM(PH26,PL26)&gt;0,SUM(PH26,PL26),"")</f>
        <v/>
      </c>
      <c r="QB26" s="40" t="str">
        <f>IF(SUM(PG26:PH26,PJ26:PL26,PN26)-PI26-PM26&gt;0,SUM(PG26:PH26,PJ26:PL26,PN26)-PI26-PM26,"")</f>
        <v/>
      </c>
      <c r="QC26" s="40" t="str">
        <f>IF(SUM(PO26:PP26,PR26)-PQ26&gt;0,SUM(PO26:PP26,PR26)-PQ26,"")</f>
        <v/>
      </c>
      <c r="QD26" s="40" t="str">
        <f>IF(SUM(PH26,PL26,PP26)&gt;0,SUM(PH26,PL26,PP26),"")</f>
        <v/>
      </c>
      <c r="QE26" s="40" t="str">
        <f>IF(SUM(QB26,QC26)&gt;0,SUM(QB26,QC26),"")</f>
        <v/>
      </c>
      <c r="QF26" s="40" t="str">
        <f>IF(SUM(PT26,PX26)&gt;0,SUM(PT26,PX26),"")</f>
        <v/>
      </c>
      <c r="QG26" s="40" t="str">
        <f>IF(SUM(PS26:PT26,PV26:PX26,PZ26)-SUM(PU26,PY26)&gt;0,SUM(PS26:PT26,PV26:PX26,PZ26)-SUM(PU26,PY26),"")</f>
        <v/>
      </c>
      <c r="QH26" s="40" t="str">
        <f>IF(SUM(QB26,QC26,QG26)&gt;0,SUM(QB26,QC26,QG26),"")</f>
        <v/>
      </c>
      <c r="QI26" s="18"/>
      <c r="QJ26" s="18"/>
      <c r="QK26" s="18"/>
      <c r="QL26" s="18"/>
      <c r="QM26" s="18"/>
      <c r="QN26" s="18"/>
      <c r="QO26" s="18"/>
      <c r="QP26" s="18"/>
      <c r="QQ26" s="18"/>
      <c r="QR26" s="18"/>
      <c r="QS26" s="18"/>
      <c r="QT26" s="18"/>
      <c r="QU26" s="18"/>
      <c r="QV26" s="18"/>
      <c r="QW26" s="18"/>
      <c r="QX26" s="18"/>
      <c r="QY26" s="18"/>
      <c r="QZ26" s="18"/>
      <c r="RA26" s="18"/>
      <c r="RB26" s="18"/>
      <c r="RC26" s="11" t="str">
        <f>IF(SUM(QJ26,QN26)&gt;0,SUM(QJ26,QN26),"")</f>
        <v/>
      </c>
      <c r="RD26" s="11" t="str">
        <f>IF(SUM(QI26:QJ26,QL26:QN26,QP26)-QK26-QO26&gt;0,SUM(QI26:QJ26,QL26:QN26,QP26)-QK26-QO26,"")</f>
        <v/>
      </c>
      <c r="RE26" s="11" t="str">
        <f>IF(SUM(QQ26:QR26,QT26)-QS26&gt;0,SUM(QQ26:QR26,QT26)-QS26,"")</f>
        <v/>
      </c>
      <c r="RF26" s="11" t="str">
        <f>IF(SUM(QJ26,QN26,QR26)&gt;0,SUM(QJ26,QN26,QR26),"")</f>
        <v/>
      </c>
      <c r="RG26" s="11" t="str">
        <f>IF(SUM(RD26,RE26)&gt;0,SUM(RD26,RE26),"")</f>
        <v/>
      </c>
      <c r="RH26" s="11" t="str">
        <f>IF(SUM(QV26,QZ26)&gt;0,SUM(QV26,QZ26),"")</f>
        <v/>
      </c>
      <c r="RI26" s="11" t="str">
        <f>IF(SUM(QU26:QV26,QX26:QZ26,RB26)-SUM(QW26,RA26)&gt;0,SUM(QU26:QV26,QX26:QZ26,RB26)-SUM(QW26,RA26),"")</f>
        <v/>
      </c>
      <c r="RJ26" s="11" t="str">
        <f>IF(SUM(RD26,RE26,RI26)&gt;0,SUM(RD26,RE26,RI26),"")</f>
        <v/>
      </c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40" t="str">
        <f>IF(SUM(RL26,RP26)&gt;0,SUM(RL26,RP26),"")</f>
        <v/>
      </c>
      <c r="SF26" s="40" t="str">
        <f>IF(SUM(RK26:RL26,RN26:RP26,RR26)-RM26-RQ26&gt;0,SUM(RK26:RL26,RN26:RP26,RR26)-RM26-RQ26,"")</f>
        <v/>
      </c>
      <c r="SG26" s="40" t="str">
        <f>IF(SUM(RS26:RT26,RV26)-RU26&gt;0,SUM(RS26:RT26,RV26)-RU26,"")</f>
        <v/>
      </c>
      <c r="SH26" s="40" t="str">
        <f>IF(SUM(RL26,RP26,RT26)&gt;0,SUM(RL26,RP26,RT26),"")</f>
        <v/>
      </c>
      <c r="SI26" s="40" t="str">
        <f>IF(SUM(SF26,SG26)&gt;0,SUM(SF26,SG26),"")</f>
        <v/>
      </c>
      <c r="SJ26" s="40" t="str">
        <f>IF(SUM(RX26,SB26)&gt;0,SUM(RX26,SB26),"")</f>
        <v/>
      </c>
      <c r="SK26" s="40" t="str">
        <f>IF(SUM(RW26:RX26,RZ26:SB26,SD26)-SUM(RY26,SC26)&gt;0,SUM(RW26:RX26,RZ26:SB26,SD26)-SUM(RY26,SC26),"")</f>
        <v/>
      </c>
      <c r="SL26" s="40" t="str">
        <f>IF(SUM(SF26,SG26,SK26)&gt;0,SUM(SF26,SG26,SK26),"")</f>
        <v/>
      </c>
      <c r="SM26" s="26">
        <f>IF($CA26="P",BK26,(BK26+AO26)/2)</f>
        <v>17.75</v>
      </c>
      <c r="SN26" s="26">
        <f>IF($CA26="P",BL26,(BL26+AP26)/2)</f>
        <v>8</v>
      </c>
      <c r="SO26" s="26">
        <f>IF($CA26="P",BM26,(BM26+AQ26)/2)</f>
        <v>0.2</v>
      </c>
      <c r="SP26" s="26">
        <f>IF($CA26="P",BN26,(BN26+AR26)/2)</f>
        <v>0.15</v>
      </c>
      <c r="SQ26" s="26">
        <f>IF($CA26="P",BO26,(BO26+AS26)/2)</f>
        <v>15.25</v>
      </c>
      <c r="SR26" s="26">
        <f>IF($CA26="P",BP26,(BP26+AT26)/2)</f>
        <v>3.2</v>
      </c>
      <c r="SS26" s="26">
        <f>IF($CA26="P",BQ26,(BQ26+AU26)/2)</f>
        <v>0</v>
      </c>
      <c r="ST26" s="26">
        <f>IF($CA26="P",BR26,(BR26+AV26)/2)</f>
        <v>0</v>
      </c>
      <c r="SU26" s="26">
        <f>IF($CA26="P",BS26,(BS26+AW26)/2)</f>
        <v>0</v>
      </c>
      <c r="SV26" s="26">
        <f>IF($CA26="P",BT26,(BT26+AX26)/2)</f>
        <v>0</v>
      </c>
      <c r="SW26" s="26">
        <f>IF($CA26="P",BU26,(BU26+AY26)/2)</f>
        <v>0</v>
      </c>
      <c r="SX26" s="26">
        <f>IF($CA26="P",BV26,(BV26+AZ26)/2)</f>
        <v>0</v>
      </c>
      <c r="SY26" s="26">
        <f>IF($CA26="P",BW26,(BW26+BA26)/2)</f>
        <v>0</v>
      </c>
      <c r="SZ26" s="26">
        <f>IF($CA26="P",BX26,(BX26+BB26)/2)</f>
        <v>0</v>
      </c>
      <c r="TA26" s="26">
        <f>IF($CA26="P",BY26,(BY26+BC26)/2)</f>
        <v>0</v>
      </c>
      <c r="TB26" s="26">
        <f>IF($CA26="P",BZ26,(BZ26+BD26)/2)</f>
        <v>0</v>
      </c>
      <c r="TC26" s="28" t="s">
        <v>53</v>
      </c>
      <c r="TD26" s="11">
        <f>IF(SUM(SN26,SR26)&gt;0,SUM(SN26,SR26),"")</f>
        <v>11.2</v>
      </c>
      <c r="TE26" s="11">
        <f>IF(SUM(SM26:SN26,SP26:SR26,ST26)-SO26-SS26&gt;0,SUM(SM26:SN26,SP26:SR26,ST26)-SO26-SS26,"")</f>
        <v>44.15</v>
      </c>
      <c r="TF26" s="11" t="str">
        <f>IF(SUM(SV26,SZ26)&gt;0,SUM(SV26,SZ26),"")</f>
        <v/>
      </c>
      <c r="TG26" s="11" t="str">
        <f>IF(SUM(SU26:SV26,SX26:SZ26,TB26)-SUM(SW26,TA26)&gt;0,SUM(SU26:SV26,SX26:SZ26,TB26)-SUM(SW26,TA26),"")</f>
        <v/>
      </c>
      <c r="TH26" s="11">
        <f>IF(SUM(TE26,TG26)&gt;0,SUM(TE26,TG26),"")</f>
        <v>44.15</v>
      </c>
    </row>
    <row r="27" spans="1:528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202</v>
      </c>
      <c r="C27" s="4" t="s">
        <v>5</v>
      </c>
      <c r="D27" s="4">
        <v>2008</v>
      </c>
      <c r="E27" s="9">
        <f>SUM(J27:P27)+SUM(J27:M27)*0.0000001+SUM(J27)*0.0000000000001</f>
        <v>83.200008320004429</v>
      </c>
      <c r="F27" s="3" t="str">
        <f>IF(OR(AND(AJ27&gt;=AN$34,AK27&gt;=AN$38,AJ27&lt;&gt;"",AI27=""),AND(AL27&gt;=AN$34,AM27&gt;=AN$38,AL27&lt;&gt;"",AI27=""),AND(BF27&gt;=BJ$34,BG27&gt;=BJ$38,BF27&lt;&gt;"",BE27=""),AND(BH27&gt;=BJ$34,BI27&gt;=BJ$38,BH27&lt;&gt;"",BE27=""),AND(CB27&gt;=CF$34,CC27&gt;=CF$38,CB27&lt;&gt;"",CA27=""),AND(CD27&gt;=CF$34,CE27&gt;=CF$38,CD27&lt;&gt;""),AND(DC27&gt;=DJ$34,DD27&gt;=DJ$38,DC27&lt;&gt;""),AND(DH27&gt;=DJ$34,DI27&gt;=DJ$38,DH27&lt;&gt;""),AND(EE27&gt;=EL$34,EF27&gt;=EL$38,EE27&lt;&gt;""),AND(EJ27&gt;=EL$34,EK27&gt;=EL$38,EJ27&lt;&gt;""),AND(FG27&gt;=FN$34,FH27&gt;=FN$38,FG27&lt;&gt;""),AND(FL27&gt;=FN$34,FM27&gt;=FN$38,FL27&lt;&gt;""),AND(GI27&gt;=GP$34,GJ27&gt;=GP$38,GI27&lt;&gt;""),AND(GN27&gt;=GP$34,GO27&gt;=GP$38,GN27&lt;&gt;""),AND(HK27&gt;=HR$34,HL27&gt;=HR$38,HK27&lt;&gt;""),AND(HP27&gt;=HR$34,HQ27&gt;=HR$38,HP27&lt;&gt;""),AND(IM27&gt;=IT$34,IN27&gt;=IT$38,IM27&lt;&gt;""),AND(IR27&gt;=IT$34,IS27&gt;=IT$38,IR27&lt;&gt;""),AND(JO27&gt;=JV$34,JP27&gt;=JV$38,JO27&lt;&gt;""),AND(JT27&gt;=JV$34,JU27&gt;=JV$38,JT27&lt;&gt;""),AND(KQ27&gt;=KX$34,KR27&gt;=KX$38,KQ27&lt;&gt;""),AND(KV27&gt;=KX$34,KW27&gt;=KX$38,KV27&lt;&gt;""),AND(LS27&gt;=LZ$34,LT27&gt;=LZ$38,LS27&lt;&gt;""),AND(LX27&gt;=LZ$34,LY27&gt;=LZ$38,LX27&lt;&gt;""),AND(MU27&gt;=NB$34,MV27&gt;=NB$38,MU27&lt;&gt;""),AND(MZ27&gt;=NB$34,NA27&gt;=NB$38,MZ27&lt;&gt;""),AND(NW27&gt;=OD$34,NX27&gt;=OD$38,NW27&lt;&gt;""),AND(OB27&gt;=OD$34,OC27&gt;=OD$38,OB27&lt;&gt;""),AND(OY27&gt;=PF$34,OZ27&gt;=PF$38,OY27&lt;&gt;""),AND(PD27&gt;=PF$34,PE27&gt;=PF$38,PD27&lt;&gt;""),AND(QA27&gt;=QH$34,QB27&gt;=QH$38,QA27&lt;&gt;""),AND(QF27&gt;=QH$34,QG27&gt;=QH$38,QF27&lt;&gt;""),AND(RC27&gt;=RJ$34,RD27&gt;=RJ$38,RC27&lt;&gt;""),AND(RH27&gt;=RJ$34,RI27&gt;=RJ$38,RH27&lt;&gt;""),AND(SE27&gt;=SL$34,SF27&gt;=SL$38,SE27&lt;&gt;""),AND(SJ27&gt;=SL$34,SK27&gt;=SL$38,SJ27&lt;&gt;"")),"P","")</f>
        <v/>
      </c>
      <c r="G27" s="3" t="str">
        <f>IF(OR(AND(AK27&gt;=AN$38,AK27&lt;&gt;"",AI27=""),AND(AM27&gt;=AN$38,AM27&lt;&gt;"",AI27=""),AND(BG27&gt;=BJ$38,BG27&lt;&gt;"",BE27=""),AND(BI27&gt;=BJ$38,BI27&lt;&gt;"",BE27=""),AND(CC27&gt;=CF$38,CC27&lt;&gt;"",CA27=""),AND(CE27&gt;=CF$38,CE27&lt;&gt;"",CA27=""),AND(DD27&gt;=DJ$38,DD27&lt;&gt;""),AND(DI27&gt;=DJ$38,DI27&lt;&gt;""),AND(EF27&gt;=EL$38,EF27&lt;&gt;""),AND(EK27&gt;=EL$38,EK27&lt;&gt;""),AND(FH27&gt;=FN$38,FH27&lt;&gt;""),AND(FM27&gt;=FN$38,FM27&lt;&gt;""),AND(GJ27&gt;=GP$38,GJ27&lt;&gt;""),AND(GO27&gt;=GP$38,GO27&lt;&gt;""),AND(HL27&gt;=HR$38,HL27&lt;&gt;""),AND(HQ27&gt;=HR$38,HQ27&lt;&gt;""),AND(IN27&gt;=IT$38,IN27&lt;&gt;""),AND(IS27&gt;=IT$38,IS27&lt;&gt;""),AND(JP27&gt;=JV$38,JP27&lt;&gt;""),AND(JU27&gt;=JV$38,JU27&lt;&gt;""),AND(KR27&gt;=KX$38,KR27&lt;&gt;""),AND(KW27&gt;=KX$38,KW27&lt;&gt;""),AND(LT27&gt;=LZ$38,LT27&lt;&gt;""),AND(LY27&gt;=LZ$38,LY27&lt;&gt;""),AND(MV27&gt;=NB$38,MV27&lt;&gt;""),AND(NA27&gt;=NB$38,NA27&lt;&gt;""),AND(NX27&gt;=OD$38,NX27&lt;&gt;""),AND(OC27&gt;=OD$38,OC27&lt;&gt;""),AND(OZ27&gt;=PF$38,OZ27&lt;&gt;""),AND(PE27&gt;=PF$38,PE27&lt;&gt;""),AND(QB27&gt;=QH$38,QB27&lt;&gt;""),AND(QG27&gt;=QH$38,QG27&lt;&gt;""),AND(RD27&gt;=RJ$38,RD27&lt;&gt;""),AND(RI27&gt;=RJ$38,RI27&lt;&gt;""),AND(SF27&gt;=SL$38,SF27&lt;&gt;""),AND(SK27&gt;=SL$38,SK27&lt;&gt;"")),"P","")</f>
        <v/>
      </c>
      <c r="H27" s="36" t="str">
        <f>IF(AND(G27="P",F27=""),"No DD",IF(OR(AND(AJ27&gt;=AN$37,AK27&gt;=AN$41,AJ27&lt;&gt;"",AI27=""),AND(AL27&gt;=AN$37,AM27&gt;=AN$41,AL27&lt;&gt;"",AI27=""),AND(BF27&gt;=BJ$37,BG27&gt;=BJ$41,BF27&lt;&gt;"",BE27=""),AND(BH27&gt;=BJ$37,BI27&gt;=BJ$41,BH27&lt;&gt;"",BE27=""),AND(CB27&gt;=CF$37,CC27&gt;=CF$41,CB27&lt;&gt;"",CA27=""),AND(CD27&gt;=CF$37,CE27&gt;=CF$41,CD27&lt;&gt;""),AND(DC27&gt;=DJ$37,DD27&gt;=DJ$41,DC27&lt;&gt;""),AND(DH27&gt;=DJ$37,DI27&gt;=DJ$41,DH27&lt;&gt;""),AND(EE27&gt;=EL$37,EF27&gt;=EL$41,EE27&lt;&gt;""),AND(EJ27&gt;=EL$37,EK27&gt;=EL$41,EJ27&lt;&gt;""),AND(FG27&gt;=FN$37,FH27&gt;=FN$41,FG27&lt;&gt;""),AND(FL27&gt;=FN$37,FM27&gt;=FN$41,FL27&lt;&gt;""),AND(GI27&gt;=GP$37,GJ27&gt;=GP$41,GI27&lt;&gt;""),AND(GN27&gt;=GP$37,GO27&gt;=GP$41,GN27&lt;&gt;""),AND(HK27&gt;=HR$37,HL27&gt;=HR$41,HK27&lt;&gt;""),AND(HP27&gt;=HR$37,HQ27&gt;=HR$41,HP27&lt;&gt;""),AND(IM27&gt;=IT$37,IN27&gt;=IT$41,IM27&lt;&gt;""),AND(IR27&gt;=IT$37,IS27&gt;=IT$41,IR27&lt;&gt;""),AND(JO27&gt;=JV$37,JP27&gt;=JV$41,JO27&lt;&gt;""),AND(JT27&gt;=JV$37,JU27&gt;=JV$41,JT27&lt;&gt;""),AND(KQ27&gt;=KX$37,KR27&gt;=KX$41,KQ27&lt;&gt;""),AND(KV27&gt;=KX$37,KW27&gt;=KX$41,KV27&lt;&gt;""),AND(LS27&gt;=LZ$37,LT27&gt;=LZ$41,LS27&lt;&gt;""),AND(LX27&gt;=LZ$37,LY27&gt;=LZ$41,LX27&lt;&gt;""),AND(MU27&gt;=NB$37,MV27&gt;=NB$41,MU27&lt;&gt;""),AND(MZ27&gt;=NB$37,NA27&gt;=NB$41,MZ27&lt;&gt;""),AND(NW27&gt;=OD$37,NX27&gt;=OD$41,NW27&lt;&gt;""),AND(OB27&gt;=OD$37,OC27&gt;=OD$41,OB27&lt;&gt;""),AND(OY27&gt;=PF$37,OZ27&gt;=PF$41,OY27&lt;&gt;""),AND(PD27&gt;=PF$37,PE27&gt;=PF$41,PD27&lt;&gt;""),AND(QA27&gt;=QH$37,QB27&gt;=QH$41,QA27&lt;&gt;""),AND(QF27&gt;=QH$37,QG27&gt;=QH$41,QF27&lt;&gt;""),AND(RC27&gt;=RJ$37,RD27&gt;=RJ$41,RC27&lt;&gt;""),AND(RH27&gt;=RJ$37,RI27&gt;=RJ$41,RH27&lt;&gt;""),AND(SE27&gt;=SL$37,SF27&gt;=SL$41,SE27&lt;&gt;""),AND(SJ27&gt;=SL$37,SK27&gt;=SL$41,SJ27&lt;&gt;"")),"Merit",IF(OR(AND(AJ27&gt;=AN$36,AK27&gt;=AN$40,AJ27&lt;&gt;"",AI27=""),AND(AL27&gt;=AN$36,AM27&gt;=AN$40,AL27&lt;&gt;"",AI27=""),AND(BF27&gt;=BJ$36,BG27&gt;=BJ$40,BF27&lt;&gt;"",BE27=""),AND(BH27&gt;=BJ$36,BI27&gt;=BJ$40,BH27&lt;&gt;"",BE27=""),AND(CB27&gt;=CF$36,CC27&gt;=CF$40,CB27&lt;&gt;"",CA27=""),AND(CD27&gt;=CF$36,CE27&gt;=CF$40,CD27&lt;&gt;""),AND(DC27&gt;=DJ$36,DD27&gt;=DJ$40,DC27&lt;&gt;""),AND(DH27&gt;=DJ$36,DI27&gt;=DJ$40,DH27&lt;&gt;""),AND(EE27&gt;=EL$36,EF27&gt;=EL$40,EE27&lt;&gt;""),AND(EJ27&gt;=EL$36,EK27&gt;=EL$40,EJ27&lt;&gt;""),AND(FG27&gt;=FN$36,FH27&gt;=FN$40,FG27&lt;&gt;""),AND(FL27&gt;=FN$36,FM27&gt;=FN$40,FL27&lt;&gt;""),AND(GI27&gt;=GP$36,GJ27&gt;=GP$40,GI27&lt;&gt;""),AND(GN27&gt;=GP$36,GO27&gt;=GP$40,GN27&lt;&gt;""),AND(HK27&gt;=HR$36,HL27&gt;=HR$40,HK27&lt;&gt;""),AND(HP27&gt;=HR$36,HQ27&gt;=HR$40,HP27&lt;&gt;""),AND(IM27&gt;=IT$36,IN27&gt;=IT$40,IM27&lt;&gt;""),AND(IR27&gt;=IT$36,IS27&gt;=IT$40,IR27&lt;&gt;""),AND(JO27&gt;=JV$36,JP27&gt;=JV$40,JO27&lt;&gt;""),AND(JT27&gt;=JV$36,JU27&gt;=JV$40,JT27&lt;&gt;""),AND(KQ27&gt;=KX$36,KR27&gt;=KX$40,KQ27&lt;&gt;""),AND(KV27&gt;=KX$36,KW27&gt;=KX$40,KV27&lt;&gt;""),AND(LS27&gt;=LZ$36,LT27&gt;=LZ$40,LS27&lt;&gt;""),AND(LX27&gt;=LZ$36,LY27&gt;=LZ$40,LX27&lt;&gt;""),AND(MU27&gt;=NB$36,MV27&gt;=NB$40,MU27&lt;&gt;""),AND(MZ27&gt;=NB$36,NA27&gt;=NB$40,MZ27&lt;&gt;""),AND(NW27&gt;=OD$36,NX27&gt;=OD$40,NW27&lt;&gt;""),AND(OB27&gt;=OD$36,OC27&gt;=OD$40,OB27&lt;&gt;""),AND(OY27&gt;=PF$36,OZ27&gt;=PF$40,OY27&lt;&gt;""),AND(PD27&gt;=PF$36,PE27&gt;=PF$40,PD27&lt;&gt;""),AND(QA27&gt;=QH$36,QB27&gt;=QH$40,QA27&lt;&gt;""),AND(QF27&gt;=QH$36,QG27&gt;=QH$40,QF27&lt;&gt;""),AND(RC27&gt;=RJ$36,RD27&gt;=RJ$40,RC27&lt;&gt;""),AND(RH27&gt;=RJ$36,RI27&gt;=RJ$40,RH27&lt;&gt;""),AND(SE27&gt;=SL$36,SF27&gt;=SL$40,SE27&lt;&gt;""),AND(SJ27&gt;=SL$36,SK27&gt;=SL$40,SJ27&lt;&gt;"")),"Excellence",IF(I27="P","Worlds Team",IF(F27="P","National Team","")))))</f>
        <v/>
      </c>
      <c r="I27" s="3" t="str">
        <f>IF(OR(AND(AJ27&gt;=AN$35,AK27&gt;=AN$39,AJ27&lt;&gt;"",AI27=""),AND(AL27&gt;=AN$35,AM27&gt;=AN$39,AL27&lt;&gt;"",AI27=""),AND(BF27&gt;=BJ$35,BG27&gt;=BJ$39,BF27&lt;&gt;"",BE27=""),AND(BH27&gt;=BJ$35,BI27&gt;=BJ$39,BH27&lt;&gt;"",BE27=""),AND(CB27&gt;=CF$35,CC27&gt;=CF$39,CB27&lt;&gt;"",CA27=""),AND(CD27&gt;=CF$35,CE27&gt;=CF$39,CD27&lt;&gt;""),AND(DC27&gt;=DJ$35,DD27&gt;=DJ$39,DC27&lt;&gt;""),AND(DH27&gt;=DJ$35,DI27&gt;=DJ$39,DH27&lt;&gt;""),AND(EE27&gt;=EL$35,EF27&gt;=EL$39,EE27&lt;&gt;""),AND(EJ27&gt;=EL$35,EK27&gt;=EL$39,EJ27&lt;&gt;""),AND(FG27&gt;=FN$35,FH27&gt;=FN$39,FG27&lt;&gt;""),AND(FL27&gt;=FN$35,FM27&gt;=FN$39,FL27&lt;&gt;""),AND(GI27&gt;=GP$35,GJ27&gt;=GP$39,GI27&lt;&gt;""),AND(GN27&gt;=GP$35,GO27&gt;=GP$39,GN27&lt;&gt;""),AND(HK27&gt;=HR$35,HL27&gt;=HR$39,HK27&lt;&gt;""),AND(HP27&gt;=HR$35,HQ27&gt;=HR$39,HP27&lt;&gt;""),AND(IM27&gt;=IT$35,IN27&gt;=IT$39,IM27&lt;&gt;""),AND(IR27&gt;=IT$35,IS27&gt;=IT$39,IR27&lt;&gt;""),AND(JO27&gt;=JV$35,JP27&gt;=JV$39,JO27&lt;&gt;""),AND(JT27&gt;=JV$35,JU27&gt;=JV$39,JT27&lt;&gt;""),AND(KQ27&gt;=KX$35,KR27&gt;=KX$39,KQ27&lt;&gt;""),AND(KV27&gt;=KX$35,KW27&gt;=KX$39,KV27&lt;&gt;""),AND(LS27&gt;=LZ$35,LT27&gt;=LZ$39,LS27&lt;&gt;""),AND(LX27&gt;=LZ$35,LY27&gt;=LZ$39,LX27&lt;&gt;""),AND(MU27&gt;=NB$35,MV27&gt;=NB$39,MU27&lt;&gt;""),AND(MZ27&gt;=NB$35,NA27&gt;=NB$39,MZ27&lt;&gt;""),AND(NW27&gt;=OD$35,NX27&gt;=OD$39,NW27&lt;&gt;""),AND(OB27&gt;=OD$35,OC27&gt;=OD$39,OB27&lt;&gt;""),AND(OY27&gt;=PF$35,OZ27&gt;=PF$39,OY27&lt;&gt;""),AND(PD27&gt;=PF$35,PE27&gt;=PF$39,PD27&lt;&gt;""),AND(QA27&gt;=QH$35,QB27&gt;=QH$39,QA27&lt;&gt;""),AND(QF27&gt;=QH$35,QG27&gt;=QH$39,QF27&lt;&gt;""),AND(RC27&gt;=RJ$35,RD27&gt;=RJ$39,RC27&lt;&gt;""),AND(RH27&gt;=RJ$35,RI27&gt;=RJ$39,RH27&lt;&gt;""),AND(SE27&gt;=SL$35,SF27&gt;=SL$39,SE27&lt;&gt;""),AND(SJ27&gt;=SL$35,SK27&gt;=SL$39,SJ27&lt;&gt;"")),"P","")</f>
        <v/>
      </c>
      <c r="J27" s="8">
        <f>IF(COUNT(AK27,BG27,CC27)&gt;0,LARGE((AK27,BG27,CC27),1),0)</f>
        <v>44.300000000000004</v>
      </c>
      <c r="K27" s="8" t="str">
        <f>IF(J27=0,"",IF(J27=CC27,$BK$1,IF(J27=BG27,$AO$1,IF(J27=AK27,$S$1,""))))</f>
        <v>2025 Elite Canada</v>
      </c>
      <c r="L27" s="8">
        <f>IF(COUNT(AK27,BG27,CC27)&gt;1,LARGE((AK27,BG27,CC27),2),0)</f>
        <v>38.899999999999991</v>
      </c>
      <c r="M27" s="8" t="str">
        <f>IF(K27=0,"",IF(AND(L27=J27,L27=AK27,K27=BG27),$S$1,IF(AND(L27=J27,L27=AK27,L27=CC27),$S$1,IF(AND(L27=J27,L27=CC27,L27=BG27),$AO$1,IF(L27=CC27,$BK$1,IF(L27=BG27,$AO$1,IF(L27=AK27,$S$1,"")))))))</f>
        <v>2025 Nationals</v>
      </c>
      <c r="N27" s="8">
        <f>IF(MAX(AM27,BI27,CE27)&gt;0,MAX(AM27,BI27,CE27),0)</f>
        <v>0</v>
      </c>
      <c r="O27" s="8" t="str">
        <f>IF(N27=0,"",IF(N27=CE27,$BK$1,IF(N27=BI27,$AO$1,IF(N27=AM27,$S$1,""))))</f>
        <v/>
      </c>
      <c r="P27" s="8" t="str">
        <f>IF(MAX(CG27:CH27)&gt;0,MAX(CG27:CH27),"")</f>
        <v/>
      </c>
      <c r="Q27" s="11" t="str">
        <f>IF(P27="","",IF(P27=CG27,"("&amp;CG$2&amp;")",IF(P27=CH27,"("&amp;CH$2&amp;")")))</f>
        <v/>
      </c>
      <c r="R27" s="8" t="str">
        <f>IF(P27="","",IF(P27=CG27,IF(P27+IF(L27="",0,L27)=SF27,$RK$1,IF(P27+IF(L27="",0,L27)=RD27,$QI$1,IF(P27+IF(L27="",0,L27)=QB27,$PG$1,IF(P27+IF(L27="",0,L27)=OZ27,$OE$1,IF(P27+IF(L27="",0,L27)=NX27,$NC$1,IF(P27+IF(L27="",0,L27)=MV27,$MA$1,IF(P27+IF(L27="",0,L27)=LT27,$KY$1,IF(P27+IF(L27="",0,L27)=KR27,$JW$1,IF(P27+IF(L27="",0,L27)=JP27,$IU$1,IF(P27+IF(L27="",0,L27)=IN27,$HS$1,IF(P27+IF(L27="",0,L27)=HL27,$GQ$1,IF(P27+IF(L27="",0,L27)=GJ27,$FO$1,IF(P27+IF(L27="",0,L27)=FH27,$EM$1,IF(P27+IF(L27="",0,L27)=EF27,$DK$1,IF(P27+IF(L27="",0,L27)=DD27,$CI$1))))))))))))))),IF(P27=CH27,IF(P27+IF(N27="",0,N27)=SK27,$RK$1,IF(P27+IF(N27="",0,N27)=RI27,$QI$1,IF(P27+IF(N27="",0,N27)=QG27,$PG$1,IF(P27+IF(N27="",0,N27)=PE27,$OE$1,IF(P27+IF(N27="",0,N27)=OC27,$NC$1,IF(P27+IF(N27="",0,N27)=NA27,$MA$1,IF(P27+IF(N27="",0,N27)=LY27,$KY$1,IF(P27+IF(N27="",0,N27)=KW27,$JW$1,IF(P27+IF(N27="",0,N27)=JU27,$IU$1,IF(P27+IF(N27="",0,N27)=IS27,$HS$1,IF(P27+IF(N27="",0,N27)=HQ27,$GQ$1,IF(P27+IF(N27="",0,N27)=GO27,$FO$1,IF(P27+IF(N27="",0,N27)=FM27,$EM$1,IF(P27+IF(N27="",0,N27)=EK27,$DK$1,IF(P27+IF(N27="",0,N27)=DI27,$CI$1))))))))))))))))))</f>
        <v/>
      </c>
      <c r="S27" s="19">
        <v>18.600000000000001</v>
      </c>
      <c r="T27" s="19">
        <v>7.3</v>
      </c>
      <c r="U27" s="19">
        <v>0</v>
      </c>
      <c r="V27" s="19">
        <v>0</v>
      </c>
      <c r="W27" s="19">
        <v>15.2</v>
      </c>
      <c r="X27" s="19">
        <v>3.2</v>
      </c>
      <c r="Y27" s="19">
        <v>0</v>
      </c>
      <c r="Z27" s="19">
        <v>0</v>
      </c>
      <c r="AA27" s="19"/>
      <c r="AB27" s="19"/>
      <c r="AC27" s="19"/>
      <c r="AD27" s="19"/>
      <c r="AE27" s="19"/>
      <c r="AF27" s="19"/>
      <c r="AG27" s="19"/>
      <c r="AH27" s="19"/>
      <c r="AI27" s="27"/>
      <c r="AJ27" s="40">
        <f>IF(SUM(T27,X27)&gt;0,SUM(T27,X27),"")</f>
        <v>10.5</v>
      </c>
      <c r="AK27" s="40">
        <f>IF(SUM(S27:T27,V27:X27,Z27)-U27-Y27&gt;0,SUM(S27:T27,V27:X27,Z27)-U27-Y27,"")</f>
        <v>44.300000000000004</v>
      </c>
      <c r="AL27" s="40" t="str">
        <f>IF(SUM(AB27,AF27)&gt;0,SUM(AB27,AF27),"")</f>
        <v/>
      </c>
      <c r="AM27" s="40" t="str">
        <f>IF(SUM(AA27:AB27,AD27:AF27,AH27)-SUM(AC27,AG27)&gt;0,SUM(AA27:AB27,AD27:AF27,AH27)-SUM(AC27,AG27),"")</f>
        <v/>
      </c>
      <c r="AN27" s="40">
        <f>IF(SUM(AK27,AM27)&gt;0,SUM(AK27,AM27),"")</f>
        <v>44.300000000000004</v>
      </c>
      <c r="AO27" s="18">
        <v>15.2</v>
      </c>
      <c r="AP27" s="18">
        <v>3.2</v>
      </c>
      <c r="AQ27" s="18">
        <v>0</v>
      </c>
      <c r="AR27" s="18">
        <v>0</v>
      </c>
      <c r="AS27" s="18">
        <v>15.4</v>
      </c>
      <c r="AT27" s="18">
        <v>4.8</v>
      </c>
      <c r="AU27" s="18">
        <v>0</v>
      </c>
      <c r="AV27" s="18">
        <v>0.3</v>
      </c>
      <c r="AW27" s="18"/>
      <c r="AX27" s="18"/>
      <c r="AY27" s="18"/>
      <c r="AZ27" s="18"/>
      <c r="BA27" s="18"/>
      <c r="BB27" s="18"/>
      <c r="BC27" s="18"/>
      <c r="BD27" s="18"/>
      <c r="BE27" s="28"/>
      <c r="BF27" s="11">
        <f>IF(SUM(AP27,AT27)&gt;0,SUM(AP27,AT27),"")</f>
        <v>8</v>
      </c>
      <c r="BG27" s="11">
        <f>IF(SUM(AO27:AP27,AR27:AT27,AV27)-AQ27-AU27&gt;0,SUM(AO27:AP27,AR27:AT27,AV27)-AQ27-AU27,"")</f>
        <v>38.899999999999991</v>
      </c>
      <c r="BH27" s="11" t="str">
        <f>IF(SUM(AX27,BB27)&gt;0,SUM(AX27,BB27),"")</f>
        <v/>
      </c>
      <c r="BI27" s="11" t="str">
        <f>IF(SUM(AW27:AX27,AZ27:BB27,BD27)-SUM(AY27,BC27)&gt;0,SUM(AW27:AX27,AZ27:BB27,BD27)-SUM(AY27,BC27),"")</f>
        <v/>
      </c>
      <c r="BJ27" s="11">
        <f>IF(SUM(BG27,BI27)&gt;0,SUM(BG27,BI27),"")</f>
        <v>38.899999999999991</v>
      </c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27"/>
      <c r="CB27" s="40" t="str">
        <f>IF(SUM(BL27,BP27)&gt;0,SUM(BL27,BP27),"")</f>
        <v/>
      </c>
      <c r="CC27" s="40" t="str">
        <f>IF(SUM(BK27:BL27,BN27:BP27,BR27)-BM27-BQ27&gt;0,SUM(BK27:BL27,BN27:BP27,BR27)-BM27-BQ27,"")</f>
        <v/>
      </c>
      <c r="CD27" s="40" t="str">
        <f>IF(SUM(BT27,BX27)&gt;0,SUM(BT27,BX27),"")</f>
        <v/>
      </c>
      <c r="CE27" s="40" t="str">
        <f>IF(SUM(BS27:BT27,BV27:BX27,BZ27)-SUM(BU27,BY27)&gt;0,SUM(BS27:BT27,BV27:BX27,BZ27)-SUM(BU27,BY27),"")</f>
        <v/>
      </c>
      <c r="CF27" s="40" t="str">
        <f>IF(SUM(CC27,CE27)&gt;0,SUM(CC27,CE27),"")</f>
        <v/>
      </c>
      <c r="CG27" s="51" t="str">
        <f>IF(MAX(DD27,EF27,FH27,GJ27,HL27,IN27,JP27,KR27,LT27,MV27,NX27,OZ27,QB27,RD27,SF27)-IF(L27="",0,L27)&gt;0.001,MAX(DD27,EF27,FH27,GJ27,HL27,IN27,JP27,KR27,LT27,MV27,NX27,OZ27,QB27,RD27,SF27)-IF(L27="",0,L27),"")</f>
        <v/>
      </c>
      <c r="CH27" s="51" t="str">
        <f>IF(MAX(DI27,EK27,FM27,GO27,HQ27,IS27,JU27,KW27,LY27,NA27,OC27,PE27,QG27,RI27,SK27)-IF(N27="",0,N27)&gt;0.001,MAX(DI27,EK27,FM27,GO27,HQ27,IS27,JU27,KW27,LY27,NA27,OC27,PE27,QG27,RI27,SK27)-IF(N27="",0,N27),"")</f>
        <v/>
      </c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40" t="str">
        <f>IF(SUM(CJ27,CN27)&gt;0,SUM(CJ27,CN27),"")</f>
        <v/>
      </c>
      <c r="DD27" s="40" t="str">
        <f>IF(SUM(CI27:CJ27,CL27:CN27,CP27)-CK27-CO27&gt;0,SUM(CI27:CJ27,CL27:CN27,CP27)-CK27-CO27,"")</f>
        <v/>
      </c>
      <c r="DE27" s="40" t="str">
        <f>IF(SUM(CQ27:CR27,CT27)-CS27&gt;0,SUM(CQ27:CR27,CT27)-CS27,"")</f>
        <v/>
      </c>
      <c r="DF27" s="40" t="str">
        <f>IF(SUM(CJ27,CN27,CR27)&gt;0,SUM(CJ27,CN27,CR27),"")</f>
        <v/>
      </c>
      <c r="DG27" s="40" t="str">
        <f>IF(SUM(DD27,DE27)&gt;0,SUM(DD27,DE27),"")</f>
        <v/>
      </c>
      <c r="DH27" s="40" t="str">
        <f>IF(SUM(CV27,CZ27)&gt;0,SUM(CV27,CZ27),"")</f>
        <v/>
      </c>
      <c r="DI27" s="40" t="str">
        <f>IF(SUM(CU27:CV27,CX27:CZ27,DB27)-SUM(CW27,DA27)&gt;0,SUM(CU27:CV27,CX27:CZ27,DB27)-SUM(CW27,DA27),"")</f>
        <v/>
      </c>
      <c r="DJ27" s="40" t="str">
        <f>IF(SUM(DD27,DE27,DI27)&gt;0,SUM(DD27,DE27,DI27),"")</f>
        <v/>
      </c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1" t="str">
        <f>IF(SUM(DL27,DP27)&gt;0,SUM(DL27,DP27),"")</f>
        <v/>
      </c>
      <c r="EF27" s="11" t="str">
        <f>IF(SUM(DK27:DL27,DN27:DP27,DR27)-DM27-DQ27&gt;0,SUM(DK27:DL27,DN27:DP27,DR27)-DM27-DQ27,"")</f>
        <v/>
      </c>
      <c r="EG27" s="11" t="str">
        <f>IF(SUM(DS27:DT27,DV27)-DU27&gt;0,SUM(DS27:DT27,DV27)-DU27,"")</f>
        <v/>
      </c>
      <c r="EH27" s="11" t="str">
        <f>IF(SUM(DL27,DP27,DT27)&gt;0,SUM(DL27,DP27,DT27),"")</f>
        <v/>
      </c>
      <c r="EI27" s="11" t="str">
        <f>IF(SUM(EF27,EG27)&gt;0,SUM(EF27,EG27),"")</f>
        <v/>
      </c>
      <c r="EJ27" s="11" t="str">
        <f>IF(SUM(DX27,EB27)&gt;0,SUM(DX27,EB27),"")</f>
        <v/>
      </c>
      <c r="EK27" s="11" t="str">
        <f>IF(SUM(DW27:DX27,DZ27:EB27,ED27)-SUM(DY27,EC27)&gt;0,SUM(DW27:DX27,DZ27:EB27,ED27)-SUM(DY27,EC27),"")</f>
        <v/>
      </c>
      <c r="EL27" s="11" t="str">
        <f>IF(SUM(EF27,EG27,EK27)&gt;0,SUM(EF27,EG27,EK27),"")</f>
        <v/>
      </c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40" t="str">
        <f>IF(SUM(EN27,ER27)&gt;0,SUM(EN27,ER27),"")</f>
        <v/>
      </c>
      <c r="FH27" s="40" t="str">
        <f>IF(SUM(EM27:EN27,EP27:ER27,ET27)-EO27-ES27&gt;0,SUM(EM27:EN27,EP27:ER27,ET27)-EO27-ES27,"")</f>
        <v/>
      </c>
      <c r="FI27" s="40" t="str">
        <f>IF(SUM(EU27:EV27,EX27)-EW27&gt;0,SUM(EU27:EV27,EX27)-EW27,"")</f>
        <v/>
      </c>
      <c r="FJ27" s="40" t="str">
        <f>IF(SUM(EN27,ER27,EV27)&gt;0,SUM(EN27,ER27,EV27),"")</f>
        <v/>
      </c>
      <c r="FK27" s="40" t="str">
        <f>IF(SUM(FH27,FI27)&gt;0,SUM(FH27,FI27),"")</f>
        <v/>
      </c>
      <c r="FL27" s="40" t="str">
        <f>IF(SUM(EZ27,FD27)&gt;0,SUM(EZ27,FD27),"")</f>
        <v/>
      </c>
      <c r="FM27" s="40" t="str">
        <f>IF(SUM(EY27:EZ27,FB27:FD27,FF27)-SUM(FA27,FE27)&gt;0,SUM(EY27:EZ27,FB27:FD27,FF27)-SUM(FA27,FE27),"")</f>
        <v/>
      </c>
      <c r="FN27" s="40" t="str">
        <f>IF(SUM(FH27,FI27,FM27)&gt;0,SUM(FH27,FI27,FM27),"")</f>
        <v/>
      </c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1" t="str">
        <f>IF(SUM(FP27,FT27)&gt;0,SUM(FP27,FT27),"")</f>
        <v/>
      </c>
      <c r="GJ27" s="11" t="str">
        <f>IF(SUM(FO27:FP27,FR27:FT27,FV27)-FQ27-FU27&gt;0,SUM(FO27:FP27,FR27:FT27,FV27)-FQ27-FU27,"")</f>
        <v/>
      </c>
      <c r="GK27" s="11" t="str">
        <f>IF(SUM(FW27:FX27,FZ27)-FY27&gt;0,SUM(FW27:FX27,FZ27)-FY27,"")</f>
        <v/>
      </c>
      <c r="GL27" s="11" t="str">
        <f>IF(SUM(FP27,FT27,FX27)&gt;0,SUM(FP27,FT27,FX27),"")</f>
        <v/>
      </c>
      <c r="GM27" s="11" t="str">
        <f>IF(SUM(GJ27,GK27)&gt;0,SUM(GJ27,GK27),"")</f>
        <v/>
      </c>
      <c r="GN27" s="11" t="str">
        <f>IF(SUM(GB27,GF27)&gt;0,SUM(GB27,GF27),"")</f>
        <v/>
      </c>
      <c r="GO27" s="11" t="str">
        <f>IF(SUM(GA27:GB27,GD27:GF27,GH27)-SUM(GC27,GG27)&gt;0,SUM(GA27:GB27,GD27:GF27,GH27)-SUM(GC27,GG27),"")</f>
        <v/>
      </c>
      <c r="GP27" s="11" t="str">
        <f>IF(SUM(GJ27,GK27,GO27)&gt;0,SUM(GJ27,GK27,GO27),"")</f>
        <v/>
      </c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40" t="str">
        <f>IF(SUM(GR27,GV27)&gt;0,SUM(GR27,GV27),"")</f>
        <v/>
      </c>
      <c r="HL27" s="40" t="str">
        <f>IF(SUM(GQ27:GR27,GT27:GV27,GX27)-GS27-GW27&gt;0,SUM(GQ27:GR27,GT27:GV27,GX27)-GS27-GW27,"")</f>
        <v/>
      </c>
      <c r="HM27" s="40" t="str">
        <f>IF(SUM(GY27:GZ27,HB27)-HA27&gt;0,SUM(GY27:GZ27,HB27)-HA27,"")</f>
        <v/>
      </c>
      <c r="HN27" s="40" t="str">
        <f>IF(SUM(GR27,GV27,GZ27)&gt;0,SUM(GR27,GV27,GZ27),"")</f>
        <v/>
      </c>
      <c r="HO27" s="40" t="str">
        <f>IF(SUM(HL27,HM27)&gt;0,SUM(HL27,HM27),"")</f>
        <v/>
      </c>
      <c r="HP27" s="40" t="str">
        <f>IF(SUM(HD27,HH27)&gt;0,SUM(HD27,HH27),"")</f>
        <v/>
      </c>
      <c r="HQ27" s="40" t="str">
        <f>IF(SUM(HC27:HD27,HF27:HH27,HJ27)-SUM(HE27,HI27)&gt;0,SUM(HC27:HD27,HF27:HH27,HJ27)-SUM(HE27,HI27),"")</f>
        <v/>
      </c>
      <c r="HR27" s="40" t="str">
        <f>IF(SUM(HL27,HM27,HQ27)&gt;0,SUM(HL27,HM27,HQ27),"")</f>
        <v/>
      </c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1" t="str">
        <f>IF(SUM(HT27,HX27)&gt;0,SUM(HT27,HX27),"")</f>
        <v/>
      </c>
      <c r="IN27" s="11" t="str">
        <f>IF(SUM(HS27:HT27,HV27:HX27,HZ27)-HU27-HY27&gt;0,SUM(HS27:HT27,HV27:HX27,HZ27)-HU27-HY27,"")</f>
        <v/>
      </c>
      <c r="IO27" s="11" t="str">
        <f>IF(SUM(IA27:IB27,ID27)-IC27&gt;0,SUM(IA27:IB27,ID27)-IC27,"")</f>
        <v/>
      </c>
      <c r="IP27" s="11" t="str">
        <f>IF(SUM(HT27,HX27,IB27)&gt;0,SUM(HT27,HX27,IB27),"")</f>
        <v/>
      </c>
      <c r="IQ27" s="11" t="str">
        <f>IF(SUM(IN27,IO27)&gt;0,SUM(IN27,IO27),"")</f>
        <v/>
      </c>
      <c r="IR27" s="11" t="str">
        <f>IF(SUM(IF27,IJ27)&gt;0,SUM(IF27,IJ27),"")</f>
        <v/>
      </c>
      <c r="IS27" s="11" t="str">
        <f>IF(SUM(IE27:IF27,IH27:IJ27,IL27)-SUM(IG27,IK27)&gt;0,SUM(IE27:IF27,IH27:IJ27,IL27)-SUM(IG27,IK27),"")</f>
        <v/>
      </c>
      <c r="IT27" s="11" t="str">
        <f>IF(SUM(IN27,IO27,IS27)&gt;0,SUM(IN27,IO27,IS27),"")</f>
        <v/>
      </c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40" t="str">
        <f>IF(SUM(IV27,IZ27)&gt;0,SUM(IV27,IZ27),"")</f>
        <v/>
      </c>
      <c r="JP27" s="40" t="str">
        <f>IF(SUM(IU27:IV27,IX27:IZ27,JB27)-IW27-JA27&gt;0,SUM(IU27:IV27,IX27:IZ27,JB27)-IW27-JA27,"")</f>
        <v/>
      </c>
      <c r="JQ27" s="40" t="str">
        <f>IF(SUM(JC27:JD27,JF27)-JE27&gt;0,SUM(JC27:JD27,JF27)-JE27,"")</f>
        <v/>
      </c>
      <c r="JR27" s="40" t="str">
        <f>IF(SUM(IV27,IZ27,JD27)&gt;0,SUM(IV27,IZ27,JD27),"")</f>
        <v/>
      </c>
      <c r="JS27" s="40" t="str">
        <f>IF(SUM(JP27,JQ27)&gt;0,SUM(JP27,JQ27),"")</f>
        <v/>
      </c>
      <c r="JT27" s="40" t="str">
        <f>IF(SUM(JH27,JL27)&gt;0,SUM(JH27,JL27),"")</f>
        <v/>
      </c>
      <c r="JU27" s="40" t="str">
        <f>IF(SUM(JG27:JH27,JJ27:JL27,JN27)-SUM(JI27,JM27)&gt;0,SUM(JG27:JH27,JJ27:JL27,JN27)-SUM(JI27,JM27),"")</f>
        <v/>
      </c>
      <c r="JV27" s="40" t="str">
        <f>IF(SUM(JP27,JQ27,JU27)&gt;0,SUM(JP27,JQ27,JU27),"")</f>
        <v/>
      </c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1" t="str">
        <f>IF(SUM(JX27,KB27)&gt;0,SUM(JX27,KB27),"")</f>
        <v/>
      </c>
      <c r="KR27" s="11" t="str">
        <f>IF(SUM(JW27:JX27,JZ27:KB27,KD27)-JY27-KC27&gt;0,SUM(JW27:JX27,JZ27:KB27,KD27)-JY27-KC27,"")</f>
        <v/>
      </c>
      <c r="KS27" s="11" t="str">
        <f>IF(SUM(KE27:KF27,KH27)-KG27&gt;0,SUM(KE27:KF27,KH27)-KG27,"")</f>
        <v/>
      </c>
      <c r="KT27" s="11" t="str">
        <f>IF(SUM(JX27,KB27,KF27)&gt;0,SUM(JX27,KB27,KF27),"")</f>
        <v/>
      </c>
      <c r="KU27" s="11" t="str">
        <f>IF(SUM(KR27,KS27)&gt;0,SUM(KR27,KS27),"")</f>
        <v/>
      </c>
      <c r="KV27" s="11" t="str">
        <f>IF(SUM(KJ27,KN27)&gt;0,SUM(KJ27,KN27),"")</f>
        <v/>
      </c>
      <c r="KW27" s="11" t="str">
        <f>IF(SUM(KI27:KJ27,KL27:KN27,KP27)-SUM(KK27,KO27)&gt;0,SUM(KI27:KJ27,KL27:KN27,KP27)-SUM(KK27,KO27),"")</f>
        <v/>
      </c>
      <c r="KX27" s="11" t="str">
        <f>IF(SUM(KR27,KS27,KW27)&gt;0,SUM(KR27,KS27,KW27),"")</f>
        <v/>
      </c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40" t="str">
        <f>IF(SUM(KZ27,LD27)&gt;0,SUM(KZ27,LD27),"")</f>
        <v/>
      </c>
      <c r="LT27" s="40" t="str">
        <f>IF(SUM(KY27:KZ27,LB27:LD27,LF27)-LA27-LE27&gt;0,SUM(KY27:KZ27,LB27:LD27,LF27)-LA27-LE27,"")</f>
        <v/>
      </c>
      <c r="LU27" s="40" t="str">
        <f>IF(SUM(LG27:LH27,LJ27)-LI27&gt;0,SUM(LG27:LH27,LJ27)-LI27,"")</f>
        <v/>
      </c>
      <c r="LV27" s="40" t="str">
        <f>IF(SUM(KZ27,LD27,LH27)&gt;0,SUM(KZ27,LD27,LH27),"")</f>
        <v/>
      </c>
      <c r="LW27" s="40" t="str">
        <f>IF(SUM(LT27,LU27)&gt;0,SUM(LT27,LU27),"")</f>
        <v/>
      </c>
      <c r="LX27" s="40" t="str">
        <f>IF(SUM(LL27,LP27)&gt;0,SUM(LL27,LP27),"")</f>
        <v/>
      </c>
      <c r="LY27" s="40" t="str">
        <f>IF(SUM(LK27:LL27,LN27:LP27,LR27)-SUM(LM27,LQ27)&gt;0,SUM(LK27:LL27,LN27:LP27,LR27)-SUM(LM27,LQ27),"")</f>
        <v/>
      </c>
      <c r="LZ27" s="40" t="str">
        <f>IF(SUM(LT27,LU27,LY27)&gt;0,SUM(LT27,LU27,LY27),"")</f>
        <v/>
      </c>
      <c r="MA27" s="18"/>
      <c r="MB27" s="18"/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1" t="str">
        <f>IF(SUM(MB27,MF27)&gt;0,SUM(MB27,MF27),"")</f>
        <v/>
      </c>
      <c r="MV27" s="11" t="str">
        <f>IF(SUM(MA27:MB27,MD27:MF27,MH27)-MC27-MG27&gt;0,SUM(MA27:MB27,MD27:MF27,MH27)-MC27-MG27,"")</f>
        <v/>
      </c>
      <c r="MW27" s="11" t="str">
        <f>IF(SUM(MI27:MJ27,ML27)-MK27&gt;0,SUM(MI27:MJ27,ML27)-MK27,"")</f>
        <v/>
      </c>
      <c r="MX27" s="11" t="str">
        <f>IF(SUM(MB27,MF27,MJ27)&gt;0,SUM(MB27,MF27,MJ27),"")</f>
        <v/>
      </c>
      <c r="MY27" s="11" t="str">
        <f>IF(SUM(MV27,MW27)&gt;0,SUM(MV27,MW27),"")</f>
        <v/>
      </c>
      <c r="MZ27" s="11" t="str">
        <f>IF(SUM(MN27,MR27)&gt;0,SUM(MN27,MR27),"")</f>
        <v/>
      </c>
      <c r="NA27" s="11" t="str">
        <f>IF(SUM(MM27:MN27,MP27:MR27,MT27)-SUM(MO27,MS27)&gt;0,SUM(MM27:MN27,MP27:MR27,MT27)-SUM(MO27,MS27),"")</f>
        <v/>
      </c>
      <c r="NB27" s="11" t="str">
        <f>IF(SUM(MV27,MW27,NA27)&gt;0,SUM(MV27,MW27,NA27),"")</f>
        <v/>
      </c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40" t="str">
        <f>IF(SUM(ND27,NH27)&gt;0,SUM(ND27,NH27),"")</f>
        <v/>
      </c>
      <c r="NX27" s="40" t="str">
        <f>IF(SUM(NC27:ND27,NF27:NH27,NJ27)-NE27-NI27&gt;0,SUM(NC27:ND27,NF27:NH27,NJ27)-NE27-NI27,"")</f>
        <v/>
      </c>
      <c r="NY27" s="40" t="str">
        <f>IF(SUM(NK27:NL27,NN27)-NM27&gt;0,SUM(NK27:NL27,NN27)-NM27,"")</f>
        <v/>
      </c>
      <c r="NZ27" s="40" t="str">
        <f>IF(SUM(ND27,NH27,NL27)&gt;0,SUM(ND27,NH27,NL27),"")</f>
        <v/>
      </c>
      <c r="OA27" s="40" t="str">
        <f>IF(SUM(NX27,NY27)&gt;0,SUM(NX27,NY27),"")</f>
        <v/>
      </c>
      <c r="OB27" s="40" t="str">
        <f>IF(SUM(NP27,NT27)&gt;0,SUM(NP27,NT27),"")</f>
        <v/>
      </c>
      <c r="OC27" s="40" t="str">
        <f>IF(SUM(NO27:NP27,NR27:NT27,NV27)-SUM(NQ27,NU27)&gt;0,SUM(NO27:NP27,NR27:NT27,NV27)-SUM(NQ27,NU27),"")</f>
        <v/>
      </c>
      <c r="OD27" s="40" t="str">
        <f>IF(SUM(NX27,NY27,OC27)&gt;0,SUM(NX27,NY27,OC27),"")</f>
        <v/>
      </c>
      <c r="OE27" s="18"/>
      <c r="OF27" s="18"/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1" t="str">
        <f>IF(SUM(OF27,OJ27)&gt;0,SUM(OF27,OJ27),"")</f>
        <v/>
      </c>
      <c r="OZ27" s="11" t="str">
        <f>IF(SUM(OE27:OF27,OH27:OJ27,OL27)-OG27-OK27&gt;0,SUM(OE27:OF27,OH27:OJ27,OL27)-OG27-OK27,"")</f>
        <v/>
      </c>
      <c r="PA27" s="11" t="str">
        <f>IF(SUM(OM27:ON27,OP27)-OO27&gt;0,SUM(OM27:ON27,OP27)-OO27,"")</f>
        <v/>
      </c>
      <c r="PB27" s="11" t="str">
        <f>IF(SUM(OF27,OJ27,ON27)&gt;0,SUM(OF27,OJ27,ON27),"")</f>
        <v/>
      </c>
      <c r="PC27" s="11" t="str">
        <f>IF(SUM(OZ27,PA27)&gt;0,SUM(OZ27,PA27),"")</f>
        <v/>
      </c>
      <c r="PD27" s="11" t="str">
        <f>IF(SUM(OR27,OV27)&gt;0,SUM(OR27,OV27),"")</f>
        <v/>
      </c>
      <c r="PE27" s="11" t="str">
        <f>IF(SUM(OQ27:OR27,OT27:OV27,OX27)-SUM(OS27,OW27)&gt;0,SUM(OQ27:OR27,OT27:OV27,OX27)-SUM(OS27,OW27),"")</f>
        <v/>
      </c>
      <c r="PF27" s="11" t="str">
        <f>IF(SUM(OZ27,PA27,PE27)&gt;0,SUM(OZ27,PA27,PE27),"")</f>
        <v/>
      </c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40" t="str">
        <f>IF(SUM(PH27,PL27)&gt;0,SUM(PH27,PL27),"")</f>
        <v/>
      </c>
      <c r="QB27" s="40" t="str">
        <f>IF(SUM(PG27:PH27,PJ27:PL27,PN27)-PI27-PM27&gt;0,SUM(PG27:PH27,PJ27:PL27,PN27)-PI27-PM27,"")</f>
        <v/>
      </c>
      <c r="QC27" s="40" t="str">
        <f>IF(SUM(PO27:PP27,PR27)-PQ27&gt;0,SUM(PO27:PP27,PR27)-PQ27,"")</f>
        <v/>
      </c>
      <c r="QD27" s="40" t="str">
        <f>IF(SUM(PH27,PL27,PP27)&gt;0,SUM(PH27,PL27,PP27),"")</f>
        <v/>
      </c>
      <c r="QE27" s="40" t="str">
        <f>IF(SUM(QB27,QC27)&gt;0,SUM(QB27,QC27),"")</f>
        <v/>
      </c>
      <c r="QF27" s="40" t="str">
        <f>IF(SUM(PT27,PX27)&gt;0,SUM(PT27,PX27),"")</f>
        <v/>
      </c>
      <c r="QG27" s="40" t="str">
        <f>IF(SUM(PS27:PT27,PV27:PX27,PZ27)-SUM(PU27,PY27)&gt;0,SUM(PS27:PT27,PV27:PX27,PZ27)-SUM(PU27,PY27),"")</f>
        <v/>
      </c>
      <c r="QH27" s="40" t="str">
        <f>IF(SUM(QB27,QC27,QG27)&gt;0,SUM(QB27,QC27,QG27),"")</f>
        <v/>
      </c>
      <c r="QI27" s="18"/>
      <c r="QJ27" s="18"/>
      <c r="QK27" s="18"/>
      <c r="QL27" s="18"/>
      <c r="QM27" s="18"/>
      <c r="QN27" s="18"/>
      <c r="QO27" s="18"/>
      <c r="QP27" s="18"/>
      <c r="QQ27" s="18"/>
      <c r="QR27" s="18"/>
      <c r="QS27" s="18"/>
      <c r="QT27" s="18"/>
      <c r="QU27" s="18"/>
      <c r="QV27" s="18"/>
      <c r="QW27" s="18"/>
      <c r="QX27" s="18"/>
      <c r="QY27" s="18"/>
      <c r="QZ27" s="18"/>
      <c r="RA27" s="18"/>
      <c r="RB27" s="18"/>
      <c r="RC27" s="11" t="str">
        <f>IF(SUM(QJ27,QN27)&gt;0,SUM(QJ27,QN27),"")</f>
        <v/>
      </c>
      <c r="RD27" s="11" t="str">
        <f>IF(SUM(QI27:QJ27,QL27:QN27,QP27)-QK27-QO27&gt;0,SUM(QI27:QJ27,QL27:QN27,QP27)-QK27-QO27,"")</f>
        <v/>
      </c>
      <c r="RE27" s="11" t="str">
        <f>IF(SUM(QQ27:QR27,QT27)-QS27&gt;0,SUM(QQ27:QR27,QT27)-QS27,"")</f>
        <v/>
      </c>
      <c r="RF27" s="11" t="str">
        <f>IF(SUM(QJ27,QN27,QR27)&gt;0,SUM(QJ27,QN27,QR27),"")</f>
        <v/>
      </c>
      <c r="RG27" s="11" t="str">
        <f>IF(SUM(RD27,RE27)&gt;0,SUM(RD27,RE27),"")</f>
        <v/>
      </c>
      <c r="RH27" s="11" t="str">
        <f>IF(SUM(QV27,QZ27)&gt;0,SUM(QV27,QZ27),"")</f>
        <v/>
      </c>
      <c r="RI27" s="11" t="str">
        <f>IF(SUM(QU27:QV27,QX27:QZ27,RB27)-SUM(QW27,RA27)&gt;0,SUM(QU27:QV27,QX27:QZ27,RB27)-SUM(QW27,RA27),"")</f>
        <v/>
      </c>
      <c r="RJ27" s="11" t="str">
        <f>IF(SUM(RD27,RE27,RI27)&gt;0,SUM(RD27,RE27,RI27),"")</f>
        <v/>
      </c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40" t="str">
        <f>IF(SUM(RL27,RP27)&gt;0,SUM(RL27,RP27),"")</f>
        <v/>
      </c>
      <c r="SF27" s="40" t="str">
        <f>IF(SUM(RK27:RL27,RN27:RP27,RR27)-RM27-RQ27&gt;0,SUM(RK27:RL27,RN27:RP27,RR27)-RM27-RQ27,"")</f>
        <v/>
      </c>
      <c r="SG27" s="40" t="str">
        <f>IF(SUM(RS27:RT27,RV27)-RU27&gt;0,SUM(RS27:RT27,RV27)-RU27,"")</f>
        <v/>
      </c>
      <c r="SH27" s="40" t="str">
        <f>IF(SUM(RL27,RP27,RT27)&gt;0,SUM(RL27,RP27,RT27),"")</f>
        <v/>
      </c>
      <c r="SI27" s="40" t="str">
        <f>IF(SUM(SF27,SG27)&gt;0,SUM(SF27,SG27),"")</f>
        <v/>
      </c>
      <c r="SJ27" s="40" t="str">
        <f>IF(SUM(RX27,SB27)&gt;0,SUM(RX27,SB27),"")</f>
        <v/>
      </c>
      <c r="SK27" s="40" t="str">
        <f>IF(SUM(RW27:RX27,RZ27:SB27,SD27)-SUM(RY27,SC27)&gt;0,SUM(RW27:RX27,RZ27:SB27,SD27)-SUM(RY27,SC27),"")</f>
        <v/>
      </c>
      <c r="SL27" s="40" t="str">
        <f>IF(SUM(SF27,SG27,SK27)&gt;0,SUM(SF27,SG27,SK27),"")</f>
        <v/>
      </c>
      <c r="SM27" s="26">
        <f>IF($CA27="P",BK27,(BK27+AO27)/2)</f>
        <v>7.6</v>
      </c>
      <c r="SN27" s="26">
        <f>IF($CA27="P",BL27,(BL27+AP27)/2)</f>
        <v>1.6</v>
      </c>
      <c r="SO27" s="26">
        <f>IF($CA27="P",BM27,(BM27+AQ27)/2)</f>
        <v>0</v>
      </c>
      <c r="SP27" s="26">
        <f>IF($CA27="P",BN27,(BN27+AR27)/2)</f>
        <v>0</v>
      </c>
      <c r="SQ27" s="26">
        <f>IF($CA27="P",BO27,(BO27+AS27)/2)</f>
        <v>7.7</v>
      </c>
      <c r="SR27" s="26">
        <f>IF($CA27="P",BP27,(BP27+AT27)/2)</f>
        <v>2.4</v>
      </c>
      <c r="SS27" s="26">
        <f>IF($CA27="P",BQ27,(BQ27+AU27)/2)</f>
        <v>0</v>
      </c>
      <c r="ST27" s="26">
        <f>IF($CA27="P",BR27,(BR27+AV27)/2)</f>
        <v>0.15</v>
      </c>
      <c r="SU27" s="26">
        <f>IF($CA27="P",BS27,(BS27+AW27)/2)</f>
        <v>0</v>
      </c>
      <c r="SV27" s="26">
        <f>IF($CA27="P",BT27,(BT27+AX27)/2)</f>
        <v>0</v>
      </c>
      <c r="SW27" s="26">
        <f>IF($CA27="P",BU27,(BU27+AY27)/2)</f>
        <v>0</v>
      </c>
      <c r="SX27" s="26">
        <f>IF($CA27="P",BV27,(BV27+AZ27)/2)</f>
        <v>0</v>
      </c>
      <c r="SY27" s="26">
        <f>IF($CA27="P",BW27,(BW27+BA27)/2)</f>
        <v>0</v>
      </c>
      <c r="SZ27" s="26">
        <f>IF($CA27="P",BX27,(BX27+BB27)/2)</f>
        <v>0</v>
      </c>
      <c r="TA27" s="26">
        <f>IF($CA27="P",BY27,(BY27+BC27)/2)</f>
        <v>0</v>
      </c>
      <c r="TB27" s="26">
        <f>IF($CA27="P",BZ27,(BZ27+BD27)/2)</f>
        <v>0</v>
      </c>
      <c r="TC27" s="28" t="s">
        <v>53</v>
      </c>
      <c r="TD27" s="11">
        <f>IF(SUM(SN27,SR27)&gt;0,SUM(SN27,SR27),"")</f>
        <v>4</v>
      </c>
      <c r="TE27" s="11">
        <f>IF(SUM(SM27:SN27,SP27:SR27,ST27)-SO27-SS27&gt;0,SUM(SM27:SN27,SP27:SR27,ST27)-SO27-SS27,"")</f>
        <v>19.449999999999996</v>
      </c>
      <c r="TF27" s="11" t="str">
        <f>IF(SUM(SV27,SZ27)&gt;0,SUM(SV27,SZ27),"")</f>
        <v/>
      </c>
      <c r="TG27" s="11" t="str">
        <f>IF(SUM(SU27:SV27,SX27:SZ27,TB27)-SUM(SW27,TA27)&gt;0,SUM(SU27:SV27,SX27:SZ27,TB27)-SUM(SW27,TA27),"")</f>
        <v/>
      </c>
      <c r="TH27" s="11">
        <f>IF(SUM(TE27,TG27)&gt;0,SUM(TE27,TG27),"")</f>
        <v>19.449999999999996</v>
      </c>
    </row>
    <row r="28" spans="1:528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113</v>
      </c>
      <c r="C28" s="4" t="s">
        <v>6</v>
      </c>
      <c r="D28" s="4">
        <v>2003</v>
      </c>
      <c r="E28" s="9">
        <f>SUM(J28:P28)+SUM(J28:M28)*0.0000001+SUM(J28)*0.0000000000001</f>
        <v>64.600006460004664</v>
      </c>
      <c r="F28" s="3" t="str">
        <f>IF(OR(AND(AJ28&gt;=AN$34,AK28&gt;=AN$38,AJ28&lt;&gt;"",AI28=""),AND(AL28&gt;=AN$34,AM28&gt;=AN$38,AL28&lt;&gt;"",AI28=""),AND(BF28&gt;=BJ$34,BG28&gt;=BJ$38,BF28&lt;&gt;"",BE28=""),AND(BH28&gt;=BJ$34,BI28&gt;=BJ$38,BH28&lt;&gt;"",BE28=""),AND(CB28&gt;=CF$34,CC28&gt;=CF$38,CB28&lt;&gt;"",CA28=""),AND(CD28&gt;=CF$34,CE28&gt;=CF$38,CD28&lt;&gt;""),AND(DC28&gt;=DJ$34,DD28&gt;=DJ$38,DC28&lt;&gt;""),AND(DH28&gt;=DJ$34,DI28&gt;=DJ$38,DH28&lt;&gt;""),AND(EE28&gt;=EL$34,EF28&gt;=EL$38,EE28&lt;&gt;""),AND(EJ28&gt;=EL$34,EK28&gt;=EL$38,EJ28&lt;&gt;""),AND(FG28&gt;=FN$34,FH28&gt;=FN$38,FG28&lt;&gt;""),AND(FL28&gt;=FN$34,FM28&gt;=FN$38,FL28&lt;&gt;""),AND(GI28&gt;=GP$34,GJ28&gt;=GP$38,GI28&lt;&gt;""),AND(GN28&gt;=GP$34,GO28&gt;=GP$38,GN28&lt;&gt;""),AND(HK28&gt;=HR$34,HL28&gt;=HR$38,HK28&lt;&gt;""),AND(HP28&gt;=HR$34,HQ28&gt;=HR$38,HP28&lt;&gt;""),AND(IM28&gt;=IT$34,IN28&gt;=IT$38,IM28&lt;&gt;""),AND(IR28&gt;=IT$34,IS28&gt;=IT$38,IR28&lt;&gt;""),AND(JO28&gt;=JV$34,JP28&gt;=JV$38,JO28&lt;&gt;""),AND(JT28&gt;=JV$34,JU28&gt;=JV$38,JT28&lt;&gt;""),AND(KQ28&gt;=KX$34,KR28&gt;=KX$38,KQ28&lt;&gt;""),AND(KV28&gt;=KX$34,KW28&gt;=KX$38,KV28&lt;&gt;""),AND(LS28&gt;=LZ$34,LT28&gt;=LZ$38,LS28&lt;&gt;""),AND(LX28&gt;=LZ$34,LY28&gt;=LZ$38,LX28&lt;&gt;""),AND(MU28&gt;=NB$34,MV28&gt;=NB$38,MU28&lt;&gt;""),AND(MZ28&gt;=NB$34,NA28&gt;=NB$38,MZ28&lt;&gt;""),AND(NW28&gt;=OD$34,NX28&gt;=OD$38,NW28&lt;&gt;""),AND(OB28&gt;=OD$34,OC28&gt;=OD$38,OB28&lt;&gt;""),AND(OY28&gt;=PF$34,OZ28&gt;=PF$38,OY28&lt;&gt;""),AND(PD28&gt;=PF$34,PE28&gt;=PF$38,PD28&lt;&gt;""),AND(QA28&gt;=QH$34,QB28&gt;=QH$38,QA28&lt;&gt;""),AND(QF28&gt;=QH$34,QG28&gt;=QH$38,QF28&lt;&gt;""),AND(RC28&gt;=RJ$34,RD28&gt;=RJ$38,RC28&lt;&gt;""),AND(RH28&gt;=RJ$34,RI28&gt;=RJ$38,RH28&lt;&gt;""),AND(SE28&gt;=SL$34,SF28&gt;=SL$38,SE28&lt;&gt;""),AND(SJ28&gt;=SL$34,SK28&gt;=SL$38,SJ28&lt;&gt;"")),"P","")</f>
        <v/>
      </c>
      <c r="G28" s="3" t="str">
        <f>IF(OR(AND(AK28&gt;=AN$38,AK28&lt;&gt;"",AI28=""),AND(AM28&gt;=AN$38,AM28&lt;&gt;"",AI28=""),AND(BG28&gt;=BJ$38,BG28&lt;&gt;"",BE28=""),AND(BI28&gt;=BJ$38,BI28&lt;&gt;"",BE28=""),AND(CC28&gt;=CF$38,CC28&lt;&gt;"",CA28=""),AND(CE28&gt;=CF$38,CE28&lt;&gt;"",CA28=""),AND(DD28&gt;=DJ$38,DD28&lt;&gt;""),AND(DI28&gt;=DJ$38,DI28&lt;&gt;""),AND(EF28&gt;=EL$38,EF28&lt;&gt;""),AND(EK28&gt;=EL$38,EK28&lt;&gt;""),AND(FH28&gt;=FN$38,FH28&lt;&gt;""),AND(FM28&gt;=FN$38,FM28&lt;&gt;""),AND(GJ28&gt;=GP$38,GJ28&lt;&gt;""),AND(GO28&gt;=GP$38,GO28&lt;&gt;""),AND(HL28&gt;=HR$38,HL28&lt;&gt;""),AND(HQ28&gt;=HR$38,HQ28&lt;&gt;""),AND(IN28&gt;=IT$38,IN28&lt;&gt;""),AND(IS28&gt;=IT$38,IS28&lt;&gt;""),AND(JP28&gt;=JV$38,JP28&lt;&gt;""),AND(JU28&gt;=JV$38,JU28&lt;&gt;""),AND(KR28&gt;=KX$38,KR28&lt;&gt;""),AND(KW28&gt;=KX$38,KW28&lt;&gt;""),AND(LT28&gt;=LZ$38,LT28&lt;&gt;""),AND(LY28&gt;=LZ$38,LY28&lt;&gt;""),AND(MV28&gt;=NB$38,MV28&lt;&gt;""),AND(NA28&gt;=NB$38,NA28&lt;&gt;""),AND(NX28&gt;=OD$38,NX28&lt;&gt;""),AND(OC28&gt;=OD$38,OC28&lt;&gt;""),AND(OZ28&gt;=PF$38,OZ28&lt;&gt;""),AND(PE28&gt;=PF$38,PE28&lt;&gt;""),AND(QB28&gt;=QH$38,QB28&lt;&gt;""),AND(QG28&gt;=QH$38,QG28&lt;&gt;""),AND(RD28&gt;=RJ$38,RD28&lt;&gt;""),AND(RI28&gt;=RJ$38,RI28&lt;&gt;""),AND(SF28&gt;=SL$38,SF28&lt;&gt;""),AND(SK28&gt;=SL$38,SK28&lt;&gt;"")),"P","")</f>
        <v/>
      </c>
      <c r="H28" s="36" t="str">
        <f>IF(AND(G28="P",F28=""),"No DD",IF(OR(AND(AJ28&gt;=AN$37,AK28&gt;=AN$41,AJ28&lt;&gt;"",AI28=""),AND(AL28&gt;=AN$37,AM28&gt;=AN$41,AL28&lt;&gt;"",AI28=""),AND(BF28&gt;=BJ$37,BG28&gt;=BJ$41,BF28&lt;&gt;"",BE28=""),AND(BH28&gt;=BJ$37,BI28&gt;=BJ$41,BH28&lt;&gt;"",BE28=""),AND(CB28&gt;=CF$37,CC28&gt;=CF$41,CB28&lt;&gt;"",CA28=""),AND(CD28&gt;=CF$37,CE28&gt;=CF$41,CD28&lt;&gt;""),AND(DC28&gt;=DJ$37,DD28&gt;=DJ$41,DC28&lt;&gt;""),AND(DH28&gt;=DJ$37,DI28&gt;=DJ$41,DH28&lt;&gt;""),AND(EE28&gt;=EL$37,EF28&gt;=EL$41,EE28&lt;&gt;""),AND(EJ28&gt;=EL$37,EK28&gt;=EL$41,EJ28&lt;&gt;""),AND(FG28&gt;=FN$37,FH28&gt;=FN$41,FG28&lt;&gt;""),AND(FL28&gt;=FN$37,FM28&gt;=FN$41,FL28&lt;&gt;""),AND(GI28&gt;=GP$37,GJ28&gt;=GP$41,GI28&lt;&gt;""),AND(GN28&gt;=GP$37,GO28&gt;=GP$41,GN28&lt;&gt;""),AND(HK28&gt;=HR$37,HL28&gt;=HR$41,HK28&lt;&gt;""),AND(HP28&gt;=HR$37,HQ28&gt;=HR$41,HP28&lt;&gt;""),AND(IM28&gt;=IT$37,IN28&gt;=IT$41,IM28&lt;&gt;""),AND(IR28&gt;=IT$37,IS28&gt;=IT$41,IR28&lt;&gt;""),AND(JO28&gt;=JV$37,JP28&gt;=JV$41,JO28&lt;&gt;""),AND(JT28&gt;=JV$37,JU28&gt;=JV$41,JT28&lt;&gt;""),AND(KQ28&gt;=KX$37,KR28&gt;=KX$41,KQ28&lt;&gt;""),AND(KV28&gt;=KX$37,KW28&gt;=KX$41,KV28&lt;&gt;""),AND(LS28&gt;=LZ$37,LT28&gt;=LZ$41,LS28&lt;&gt;""),AND(LX28&gt;=LZ$37,LY28&gt;=LZ$41,LX28&lt;&gt;""),AND(MU28&gt;=NB$37,MV28&gt;=NB$41,MU28&lt;&gt;""),AND(MZ28&gt;=NB$37,NA28&gt;=NB$41,MZ28&lt;&gt;""),AND(NW28&gt;=OD$37,NX28&gt;=OD$41,NW28&lt;&gt;""),AND(OB28&gt;=OD$37,OC28&gt;=OD$41,OB28&lt;&gt;""),AND(OY28&gt;=PF$37,OZ28&gt;=PF$41,OY28&lt;&gt;""),AND(PD28&gt;=PF$37,PE28&gt;=PF$41,PD28&lt;&gt;""),AND(QA28&gt;=QH$37,QB28&gt;=QH$41,QA28&lt;&gt;""),AND(QF28&gt;=QH$37,QG28&gt;=QH$41,QF28&lt;&gt;""),AND(RC28&gt;=RJ$37,RD28&gt;=RJ$41,RC28&lt;&gt;""),AND(RH28&gt;=RJ$37,RI28&gt;=RJ$41,RH28&lt;&gt;""),AND(SE28&gt;=SL$37,SF28&gt;=SL$41,SE28&lt;&gt;""),AND(SJ28&gt;=SL$37,SK28&gt;=SL$41,SJ28&lt;&gt;"")),"Merit",IF(OR(AND(AJ28&gt;=AN$36,AK28&gt;=AN$40,AJ28&lt;&gt;"",AI28=""),AND(AL28&gt;=AN$36,AM28&gt;=AN$40,AL28&lt;&gt;"",AI28=""),AND(BF28&gt;=BJ$36,BG28&gt;=BJ$40,BF28&lt;&gt;"",BE28=""),AND(BH28&gt;=BJ$36,BI28&gt;=BJ$40,BH28&lt;&gt;"",BE28=""),AND(CB28&gt;=CF$36,CC28&gt;=CF$40,CB28&lt;&gt;"",CA28=""),AND(CD28&gt;=CF$36,CE28&gt;=CF$40,CD28&lt;&gt;""),AND(DC28&gt;=DJ$36,DD28&gt;=DJ$40,DC28&lt;&gt;""),AND(DH28&gt;=DJ$36,DI28&gt;=DJ$40,DH28&lt;&gt;""),AND(EE28&gt;=EL$36,EF28&gt;=EL$40,EE28&lt;&gt;""),AND(EJ28&gt;=EL$36,EK28&gt;=EL$40,EJ28&lt;&gt;""),AND(FG28&gt;=FN$36,FH28&gt;=FN$40,FG28&lt;&gt;""),AND(FL28&gt;=FN$36,FM28&gt;=FN$40,FL28&lt;&gt;""),AND(GI28&gt;=GP$36,GJ28&gt;=GP$40,GI28&lt;&gt;""),AND(GN28&gt;=GP$36,GO28&gt;=GP$40,GN28&lt;&gt;""),AND(HK28&gt;=HR$36,HL28&gt;=HR$40,HK28&lt;&gt;""),AND(HP28&gt;=HR$36,HQ28&gt;=HR$40,HP28&lt;&gt;""),AND(IM28&gt;=IT$36,IN28&gt;=IT$40,IM28&lt;&gt;""),AND(IR28&gt;=IT$36,IS28&gt;=IT$40,IR28&lt;&gt;""),AND(JO28&gt;=JV$36,JP28&gt;=JV$40,JO28&lt;&gt;""),AND(JT28&gt;=JV$36,JU28&gt;=JV$40,JT28&lt;&gt;""),AND(KQ28&gt;=KX$36,KR28&gt;=KX$40,KQ28&lt;&gt;""),AND(KV28&gt;=KX$36,KW28&gt;=KX$40,KV28&lt;&gt;""),AND(LS28&gt;=LZ$36,LT28&gt;=LZ$40,LS28&lt;&gt;""),AND(LX28&gt;=LZ$36,LY28&gt;=LZ$40,LX28&lt;&gt;""),AND(MU28&gt;=NB$36,MV28&gt;=NB$40,MU28&lt;&gt;""),AND(MZ28&gt;=NB$36,NA28&gt;=NB$40,MZ28&lt;&gt;""),AND(NW28&gt;=OD$36,NX28&gt;=OD$40,NW28&lt;&gt;""),AND(OB28&gt;=OD$36,OC28&gt;=OD$40,OB28&lt;&gt;""),AND(OY28&gt;=PF$36,OZ28&gt;=PF$40,OY28&lt;&gt;""),AND(PD28&gt;=PF$36,PE28&gt;=PF$40,PD28&lt;&gt;""),AND(QA28&gt;=QH$36,QB28&gt;=QH$40,QA28&lt;&gt;""),AND(QF28&gt;=QH$36,QG28&gt;=QH$40,QF28&lt;&gt;""),AND(RC28&gt;=RJ$36,RD28&gt;=RJ$40,RC28&lt;&gt;""),AND(RH28&gt;=RJ$36,RI28&gt;=RJ$40,RH28&lt;&gt;""),AND(SE28&gt;=SL$36,SF28&gt;=SL$40,SE28&lt;&gt;""),AND(SJ28&gt;=SL$36,SK28&gt;=SL$40,SJ28&lt;&gt;"")),"Excellence",IF(I28="P","Worlds Team",IF(F28="P","National Team","")))))</f>
        <v/>
      </c>
      <c r="I28" s="3" t="str">
        <f>IF(OR(AND(AJ28&gt;=AN$35,AK28&gt;=AN$39,AJ28&lt;&gt;"",AI28=""),AND(AL28&gt;=AN$35,AM28&gt;=AN$39,AL28&lt;&gt;"",AI28=""),AND(BF28&gt;=BJ$35,BG28&gt;=BJ$39,BF28&lt;&gt;"",BE28=""),AND(BH28&gt;=BJ$35,BI28&gt;=BJ$39,BH28&lt;&gt;"",BE28=""),AND(CB28&gt;=CF$35,CC28&gt;=CF$39,CB28&lt;&gt;"",CA28=""),AND(CD28&gt;=CF$35,CE28&gt;=CF$39,CD28&lt;&gt;""),AND(DC28&gt;=DJ$35,DD28&gt;=DJ$39,DC28&lt;&gt;""),AND(DH28&gt;=DJ$35,DI28&gt;=DJ$39,DH28&lt;&gt;""),AND(EE28&gt;=EL$35,EF28&gt;=EL$39,EE28&lt;&gt;""),AND(EJ28&gt;=EL$35,EK28&gt;=EL$39,EJ28&lt;&gt;""),AND(FG28&gt;=FN$35,FH28&gt;=FN$39,FG28&lt;&gt;""),AND(FL28&gt;=FN$35,FM28&gt;=FN$39,FL28&lt;&gt;""),AND(GI28&gt;=GP$35,GJ28&gt;=GP$39,GI28&lt;&gt;""),AND(GN28&gt;=GP$35,GO28&gt;=GP$39,GN28&lt;&gt;""),AND(HK28&gt;=HR$35,HL28&gt;=HR$39,HK28&lt;&gt;""),AND(HP28&gt;=HR$35,HQ28&gt;=HR$39,HP28&lt;&gt;""),AND(IM28&gt;=IT$35,IN28&gt;=IT$39,IM28&lt;&gt;""),AND(IR28&gt;=IT$35,IS28&gt;=IT$39,IR28&lt;&gt;""),AND(JO28&gt;=JV$35,JP28&gt;=JV$39,JO28&lt;&gt;""),AND(JT28&gt;=JV$35,JU28&gt;=JV$39,JT28&lt;&gt;""),AND(KQ28&gt;=KX$35,KR28&gt;=KX$39,KQ28&lt;&gt;""),AND(KV28&gt;=KX$35,KW28&gt;=KX$39,KV28&lt;&gt;""),AND(LS28&gt;=LZ$35,LT28&gt;=LZ$39,LS28&lt;&gt;""),AND(LX28&gt;=LZ$35,LY28&gt;=LZ$39,LX28&lt;&gt;""),AND(MU28&gt;=NB$35,MV28&gt;=NB$39,MU28&lt;&gt;""),AND(MZ28&gt;=NB$35,NA28&gt;=NB$39,MZ28&lt;&gt;""),AND(NW28&gt;=OD$35,NX28&gt;=OD$39,NW28&lt;&gt;""),AND(OB28&gt;=OD$35,OC28&gt;=OD$39,OB28&lt;&gt;""),AND(OY28&gt;=PF$35,OZ28&gt;=PF$39,OY28&lt;&gt;""),AND(PD28&gt;=PF$35,PE28&gt;=PF$39,PD28&lt;&gt;""),AND(QA28&gt;=QH$35,QB28&gt;=QH$39,QA28&lt;&gt;""),AND(QF28&gt;=QH$35,QG28&gt;=QH$39,QF28&lt;&gt;""),AND(RC28&gt;=RJ$35,RD28&gt;=RJ$39,RC28&lt;&gt;""),AND(RH28&gt;=RJ$35,RI28&gt;=RJ$39,RH28&lt;&gt;""),AND(SE28&gt;=SL$35,SF28&gt;=SL$39,SE28&lt;&gt;""),AND(SJ28&gt;=SL$35,SK28&gt;=SL$39,SJ28&lt;&gt;"")),"P","")</f>
        <v/>
      </c>
      <c r="J28" s="8">
        <f>IF(COUNT(AK28,BG28,CC28)&gt;0,LARGE((AK28,BG28,CC28),1),0)</f>
        <v>46.7</v>
      </c>
      <c r="K28" s="8" t="str">
        <f>IF(J28=0,"",IF(J28=CC28,$BK$1,IF(J28=BG28,$AO$1,IF(J28=AK28,$S$1,""))))</f>
        <v>2025 Elite Canada</v>
      </c>
      <c r="L28" s="8">
        <f>IF(COUNT(AK28,BG28,CC28)&gt;1,LARGE((AK28,BG28,CC28),2),0)</f>
        <v>17.899999999999999</v>
      </c>
      <c r="M28" s="8" t="str">
        <f>IF(K28=0,"",IF(AND(L28=J28,L28=AK28,K28=BG28),$S$1,IF(AND(L28=J28,L28=AK28,L28=CC28),$S$1,IF(AND(L28=J28,L28=CC28,L28=BG28),$AO$1,IF(L28=CC28,$BK$1,IF(L28=BG28,$AO$1,IF(L28=AK28,$S$1,"")))))))</f>
        <v>2025 Nationals</v>
      </c>
      <c r="N28" s="8">
        <f>IF(MAX(AM28,BI28,CE28)&gt;0,MAX(AM28,BI28,CE28),0)</f>
        <v>0</v>
      </c>
      <c r="O28" s="8" t="str">
        <f>IF(N28=0,"",IF(N28=CE28,$BK$1,IF(N28=BI28,$AO$1,IF(N28=AM28,$S$1,""))))</f>
        <v/>
      </c>
      <c r="P28" s="8" t="str">
        <f>IF(MAX(CG28:CH28)&gt;0,MAX(CG28:CH28),"")</f>
        <v/>
      </c>
      <c r="Q28" s="11" t="str">
        <f>IF(P28="","",IF(P28=CG28,"("&amp;CG$2&amp;")",IF(P28=CH28,"("&amp;CH$2&amp;")")))</f>
        <v/>
      </c>
      <c r="R28" s="8" t="str">
        <f>IF(P28="","",IF(P28=CG28,IF(P28+IF(L28="",0,L28)=SF28,$RK$1,IF(P28+IF(L28="",0,L28)=RD28,$QI$1,IF(P28+IF(L28="",0,L28)=QB28,$PG$1,IF(P28+IF(L28="",0,L28)=OZ28,$OE$1,IF(P28+IF(L28="",0,L28)=NX28,$NC$1,IF(P28+IF(L28="",0,L28)=MV28,$MA$1,IF(P28+IF(L28="",0,L28)=LT28,$KY$1,IF(P28+IF(L28="",0,L28)=KR28,$JW$1,IF(P28+IF(L28="",0,L28)=JP28,$IU$1,IF(P28+IF(L28="",0,L28)=IN28,$HS$1,IF(P28+IF(L28="",0,L28)=HL28,$GQ$1,IF(P28+IF(L28="",0,L28)=GJ28,$FO$1,IF(P28+IF(L28="",0,L28)=FH28,$EM$1,IF(P28+IF(L28="",0,L28)=EF28,$DK$1,IF(P28+IF(L28="",0,L28)=DD28,$CI$1))))))))))))))),IF(P28=CH28,IF(P28+IF(N28="",0,N28)=SK28,$RK$1,IF(P28+IF(N28="",0,N28)=RI28,$QI$1,IF(P28+IF(N28="",0,N28)=QG28,$PG$1,IF(P28+IF(N28="",0,N28)=PE28,$OE$1,IF(P28+IF(N28="",0,N28)=OC28,$NC$1,IF(P28+IF(N28="",0,N28)=NA28,$MA$1,IF(P28+IF(N28="",0,N28)=LY28,$KY$1,IF(P28+IF(N28="",0,N28)=KW28,$JW$1,IF(P28+IF(N28="",0,N28)=JU28,$IU$1,IF(P28+IF(N28="",0,N28)=IS28,$HS$1,IF(P28+IF(N28="",0,N28)=HQ28,$GQ$1,IF(P28+IF(N28="",0,N28)=GO28,$FO$1,IF(P28+IF(N28="",0,N28)=FM28,$EM$1,IF(P28+IF(N28="",0,N28)=EK28,$DK$1,IF(P28+IF(N28="",0,N28)=DI28,$CI$1))))))))))))))))))</f>
        <v/>
      </c>
      <c r="S28" s="19">
        <v>18.399999999999999</v>
      </c>
      <c r="T28" s="19">
        <v>7.3</v>
      </c>
      <c r="U28" s="19">
        <v>1</v>
      </c>
      <c r="V28" s="19">
        <v>0</v>
      </c>
      <c r="W28" s="19">
        <v>18.600000000000001</v>
      </c>
      <c r="X28" s="19">
        <v>5.2</v>
      </c>
      <c r="Y28" s="19">
        <v>1.8</v>
      </c>
      <c r="Z28" s="19">
        <v>0</v>
      </c>
      <c r="AA28" s="19"/>
      <c r="AB28" s="19"/>
      <c r="AC28" s="19"/>
      <c r="AD28" s="19"/>
      <c r="AE28" s="19"/>
      <c r="AF28" s="19"/>
      <c r="AG28" s="19"/>
      <c r="AH28" s="19"/>
      <c r="AI28" s="27"/>
      <c r="AJ28" s="40">
        <f>IF(SUM(T28,X28)&gt;0,SUM(T28,X28),"")</f>
        <v>12.5</v>
      </c>
      <c r="AK28" s="40">
        <f>IF(SUM(S28:T28,V28:X28,Z28)-U28-Y28&gt;0,SUM(S28:T28,V28:X28,Z28)-U28-Y28,"")</f>
        <v>46.7</v>
      </c>
      <c r="AL28" s="40" t="str">
        <f>IF(SUM(AB28,AF28)&gt;0,SUM(AB28,AF28),"")</f>
        <v/>
      </c>
      <c r="AM28" s="40" t="str">
        <f>IF(SUM(AA28:AB28,AD28:AF28,AH28)-SUM(AC28,AG28)&gt;0,SUM(AA28:AB28,AD28:AF28,AH28)-SUM(AC28,AG28),"")</f>
        <v/>
      </c>
      <c r="AN28" s="40">
        <f>IF(SUM(AK28,AM28)&gt;0,SUM(AK28,AM28),"")</f>
        <v>46.7</v>
      </c>
      <c r="AO28" s="18">
        <v>15.5</v>
      </c>
      <c r="AP28" s="18">
        <v>2.4</v>
      </c>
      <c r="AQ28" s="18">
        <v>0</v>
      </c>
      <c r="AR28" s="18">
        <v>0</v>
      </c>
      <c r="AS28" s="18">
        <v>0</v>
      </c>
      <c r="AT28" s="18">
        <v>0</v>
      </c>
      <c r="AU28" s="18">
        <v>0</v>
      </c>
      <c r="AV28" s="18">
        <v>0</v>
      </c>
      <c r="AW28" s="18"/>
      <c r="AX28" s="18"/>
      <c r="AY28" s="18"/>
      <c r="AZ28" s="18"/>
      <c r="BA28" s="18"/>
      <c r="BB28" s="18"/>
      <c r="BC28" s="18"/>
      <c r="BD28" s="18"/>
      <c r="BE28" s="28"/>
      <c r="BF28" s="11">
        <f>IF(SUM(AP28,AT28)&gt;0,SUM(AP28,AT28),"")</f>
        <v>2.4</v>
      </c>
      <c r="BG28" s="11">
        <f>IF(SUM(AO28:AP28,AR28:AT28,AV28)-AQ28-AU28&gt;0,SUM(AO28:AP28,AR28:AT28,AV28)-AQ28-AU28,"")</f>
        <v>17.899999999999999</v>
      </c>
      <c r="BH28" s="11" t="str">
        <f>IF(SUM(AX28,BB28)&gt;0,SUM(AX28,BB28),"")</f>
        <v/>
      </c>
      <c r="BI28" s="11" t="str">
        <f>IF(SUM(AW28:AX28,AZ28:BB28,BD28)-SUM(AY28,BC28)&gt;0,SUM(AW28:AX28,AZ28:BB28,BD28)-SUM(AY28,BC28),"")</f>
        <v/>
      </c>
      <c r="BJ28" s="11">
        <f>IF(SUM(BG28,BI28)&gt;0,SUM(BG28,BI28),"")</f>
        <v>17.899999999999999</v>
      </c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27"/>
      <c r="CB28" s="40" t="str">
        <f>IF(SUM(BL28,BP28)&gt;0,SUM(BL28,BP28),"")</f>
        <v/>
      </c>
      <c r="CC28" s="40" t="str">
        <f>IF(SUM(BK28:BL28,BN28:BP28,BR28)-BM28-BQ28&gt;0,SUM(BK28:BL28,BN28:BP28,BR28)-BM28-BQ28,"")</f>
        <v/>
      </c>
      <c r="CD28" s="40" t="str">
        <f>IF(SUM(BT28,BX28)&gt;0,SUM(BT28,BX28),"")</f>
        <v/>
      </c>
      <c r="CE28" s="40" t="str">
        <f>IF(SUM(BS28:BT28,BV28:BX28,BZ28)-SUM(BU28,BY28)&gt;0,SUM(BS28:BT28,BV28:BX28,BZ28)-SUM(BU28,BY28),"")</f>
        <v/>
      </c>
      <c r="CF28" s="40" t="str">
        <f>IF(SUM(CC28,CE28)&gt;0,SUM(CC28,CE28),"")</f>
        <v/>
      </c>
      <c r="CG28" s="51" t="str">
        <f>IF(MAX(DD28,EF28,FH28,GJ28,HL28,IN28,JP28,KR28,LT28,MV28,NX28,OZ28,QB28,RD28,SF28)-IF(L28="",0,L28)&gt;0.001,MAX(DD28,EF28,FH28,GJ28,HL28,IN28,JP28,KR28,LT28,MV28,NX28,OZ28,QB28,RD28,SF28)-IF(L28="",0,L28),"")</f>
        <v/>
      </c>
      <c r="CH28" s="51" t="str">
        <f>IF(MAX(DI28,EK28,FM28,GO28,HQ28,IS28,JU28,KW28,LY28,NA28,OC28,PE28,QG28,RI28,SK28)-IF(N28="",0,N28)&gt;0.001,MAX(DI28,EK28,FM28,GO28,HQ28,IS28,JU28,KW28,LY28,NA28,OC28,PE28,QG28,RI28,SK28)-IF(N28="",0,N28),"")</f>
        <v/>
      </c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40" t="str">
        <f>IF(SUM(CJ28,CN28)&gt;0,SUM(CJ28,CN28),"")</f>
        <v/>
      </c>
      <c r="DD28" s="40" t="str">
        <f>IF(SUM(CI28:CJ28,CL28:CN28,CP28)-CK28-CO28&gt;0,SUM(CI28:CJ28,CL28:CN28,CP28)-CK28-CO28,"")</f>
        <v/>
      </c>
      <c r="DE28" s="40" t="str">
        <f>IF(SUM(CQ28:CR28,CT28)-CS28&gt;0,SUM(CQ28:CR28,CT28)-CS28,"")</f>
        <v/>
      </c>
      <c r="DF28" s="40" t="str">
        <f>IF(SUM(CJ28,CN28,CR28)&gt;0,SUM(CJ28,CN28,CR28),"")</f>
        <v/>
      </c>
      <c r="DG28" s="40" t="str">
        <f>IF(SUM(DD28,DE28)&gt;0,SUM(DD28,DE28),"")</f>
        <v/>
      </c>
      <c r="DH28" s="40" t="str">
        <f>IF(SUM(CV28,CZ28)&gt;0,SUM(CV28,CZ28),"")</f>
        <v/>
      </c>
      <c r="DI28" s="40" t="str">
        <f>IF(SUM(CU28:CV28,CX28:CZ28,DB28)-SUM(CW28,DA28)&gt;0,SUM(CU28:CV28,CX28:CZ28,DB28)-SUM(CW28,DA28),"")</f>
        <v/>
      </c>
      <c r="DJ28" s="40" t="str">
        <f>IF(SUM(DD28,DE28,DI28)&gt;0,SUM(DD28,DE28,DI28),"")</f>
        <v/>
      </c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1" t="str">
        <f>IF(SUM(DL28,DP28)&gt;0,SUM(DL28,DP28),"")</f>
        <v/>
      </c>
      <c r="EF28" s="11" t="str">
        <f>IF(SUM(DK28:DL28,DN28:DP28,DR28)-DM28-DQ28&gt;0,SUM(DK28:DL28,DN28:DP28,DR28)-DM28-DQ28,"")</f>
        <v/>
      </c>
      <c r="EG28" s="11" t="str">
        <f>IF(SUM(DS28:DT28,DV28)-DU28&gt;0,SUM(DS28:DT28,DV28)-DU28,"")</f>
        <v/>
      </c>
      <c r="EH28" s="11" t="str">
        <f>IF(SUM(DL28,DP28,DT28)&gt;0,SUM(DL28,DP28,DT28),"")</f>
        <v/>
      </c>
      <c r="EI28" s="11" t="str">
        <f>IF(SUM(EF28,EG28)&gt;0,SUM(EF28,EG28),"")</f>
        <v/>
      </c>
      <c r="EJ28" s="11" t="str">
        <f>IF(SUM(DX28,EB28)&gt;0,SUM(DX28,EB28),"")</f>
        <v/>
      </c>
      <c r="EK28" s="11" t="str">
        <f>IF(SUM(DW28:DX28,DZ28:EB28,ED28)-SUM(DY28,EC28)&gt;0,SUM(DW28:DX28,DZ28:EB28,ED28)-SUM(DY28,EC28),"")</f>
        <v/>
      </c>
      <c r="EL28" s="11" t="str">
        <f>IF(SUM(EF28,EG28,EK28)&gt;0,SUM(EF28,EG28,EK28),"")</f>
        <v/>
      </c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40" t="str">
        <f>IF(SUM(EN28,ER28)&gt;0,SUM(EN28,ER28),"")</f>
        <v/>
      </c>
      <c r="FH28" s="40" t="str">
        <f>IF(SUM(EM28:EN28,EP28:ER28,ET28)-EO28-ES28&gt;0,SUM(EM28:EN28,EP28:ER28,ET28)-EO28-ES28,"")</f>
        <v/>
      </c>
      <c r="FI28" s="40" t="str">
        <f>IF(SUM(EU28:EV28,EX28)-EW28&gt;0,SUM(EU28:EV28,EX28)-EW28,"")</f>
        <v/>
      </c>
      <c r="FJ28" s="40" t="str">
        <f>IF(SUM(EN28,ER28,EV28)&gt;0,SUM(EN28,ER28,EV28),"")</f>
        <v/>
      </c>
      <c r="FK28" s="40" t="str">
        <f>IF(SUM(FH28,FI28)&gt;0,SUM(FH28,FI28),"")</f>
        <v/>
      </c>
      <c r="FL28" s="40" t="str">
        <f>IF(SUM(EZ28,FD28)&gt;0,SUM(EZ28,FD28),"")</f>
        <v/>
      </c>
      <c r="FM28" s="40" t="str">
        <f>IF(SUM(EY28:EZ28,FB28:FD28,FF28)-SUM(FA28,FE28)&gt;0,SUM(EY28:EZ28,FB28:FD28,FF28)-SUM(FA28,FE28),"")</f>
        <v/>
      </c>
      <c r="FN28" s="40" t="str">
        <f>IF(SUM(FH28,FI28,FM28)&gt;0,SUM(FH28,FI28,FM28),"")</f>
        <v/>
      </c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1" t="str">
        <f>IF(SUM(FP28,FT28)&gt;0,SUM(FP28,FT28),"")</f>
        <v/>
      </c>
      <c r="GJ28" s="11" t="str">
        <f>IF(SUM(FO28:FP28,FR28:FT28,FV28)-FQ28-FU28&gt;0,SUM(FO28:FP28,FR28:FT28,FV28)-FQ28-FU28,"")</f>
        <v/>
      </c>
      <c r="GK28" s="11" t="str">
        <f>IF(SUM(FW28:FX28,FZ28)-FY28&gt;0,SUM(FW28:FX28,FZ28)-FY28,"")</f>
        <v/>
      </c>
      <c r="GL28" s="11" t="str">
        <f>IF(SUM(FP28,FT28,FX28)&gt;0,SUM(FP28,FT28,FX28),"")</f>
        <v/>
      </c>
      <c r="GM28" s="11" t="str">
        <f>IF(SUM(GJ28,GK28)&gt;0,SUM(GJ28,GK28),"")</f>
        <v/>
      </c>
      <c r="GN28" s="11" t="str">
        <f>IF(SUM(GB28,GF28)&gt;0,SUM(GB28,GF28),"")</f>
        <v/>
      </c>
      <c r="GO28" s="11" t="str">
        <f>IF(SUM(GA28:GB28,GD28:GF28,GH28)-SUM(GC28,GG28)&gt;0,SUM(GA28:GB28,GD28:GF28,GH28)-SUM(GC28,GG28),"")</f>
        <v/>
      </c>
      <c r="GP28" s="11" t="str">
        <f>IF(SUM(GJ28,GK28,GO28)&gt;0,SUM(GJ28,GK28,GO28),"")</f>
        <v/>
      </c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40" t="str">
        <f>IF(SUM(GR28,GV28)&gt;0,SUM(GR28,GV28),"")</f>
        <v/>
      </c>
      <c r="HL28" s="40" t="str">
        <f>IF(SUM(GQ28:GR28,GT28:GV28,GX28)-GS28-GW28&gt;0,SUM(GQ28:GR28,GT28:GV28,GX28)-GS28-GW28,"")</f>
        <v/>
      </c>
      <c r="HM28" s="40" t="str">
        <f>IF(SUM(GY28:GZ28,HB28)-HA28&gt;0,SUM(GY28:GZ28,HB28)-HA28,"")</f>
        <v/>
      </c>
      <c r="HN28" s="40" t="str">
        <f>IF(SUM(GR28,GV28,GZ28)&gt;0,SUM(GR28,GV28,GZ28),"")</f>
        <v/>
      </c>
      <c r="HO28" s="40" t="str">
        <f>IF(SUM(HL28,HM28)&gt;0,SUM(HL28,HM28),"")</f>
        <v/>
      </c>
      <c r="HP28" s="40" t="str">
        <f>IF(SUM(HD28,HH28)&gt;0,SUM(HD28,HH28),"")</f>
        <v/>
      </c>
      <c r="HQ28" s="40" t="str">
        <f>IF(SUM(HC28:HD28,HF28:HH28,HJ28)-SUM(HE28,HI28)&gt;0,SUM(HC28:HD28,HF28:HH28,HJ28)-SUM(HE28,HI28),"")</f>
        <v/>
      </c>
      <c r="HR28" s="40" t="str">
        <f>IF(SUM(HL28,HM28,HQ28)&gt;0,SUM(HL28,HM28,HQ28),"")</f>
        <v/>
      </c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1" t="str">
        <f>IF(SUM(HT28,HX28)&gt;0,SUM(HT28,HX28),"")</f>
        <v/>
      </c>
      <c r="IN28" s="11" t="str">
        <f>IF(SUM(HS28:HT28,HV28:HX28,HZ28)-HU28-HY28&gt;0,SUM(HS28:HT28,HV28:HX28,HZ28)-HU28-HY28,"")</f>
        <v/>
      </c>
      <c r="IO28" s="11" t="str">
        <f>IF(SUM(IA28:IB28,ID28)-IC28&gt;0,SUM(IA28:IB28,ID28)-IC28,"")</f>
        <v/>
      </c>
      <c r="IP28" s="11" t="str">
        <f>IF(SUM(HT28,HX28,IB28)&gt;0,SUM(HT28,HX28,IB28),"")</f>
        <v/>
      </c>
      <c r="IQ28" s="11" t="str">
        <f>IF(SUM(IN28,IO28)&gt;0,SUM(IN28,IO28),"")</f>
        <v/>
      </c>
      <c r="IR28" s="11" t="str">
        <f>IF(SUM(IF28,IJ28)&gt;0,SUM(IF28,IJ28),"")</f>
        <v/>
      </c>
      <c r="IS28" s="11" t="str">
        <f>IF(SUM(IE28:IF28,IH28:IJ28,IL28)-SUM(IG28,IK28)&gt;0,SUM(IE28:IF28,IH28:IJ28,IL28)-SUM(IG28,IK28),"")</f>
        <v/>
      </c>
      <c r="IT28" s="11" t="str">
        <f>IF(SUM(IN28,IO28,IS28)&gt;0,SUM(IN28,IO28,IS28),"")</f>
        <v/>
      </c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40" t="str">
        <f>IF(SUM(IV28,IZ28)&gt;0,SUM(IV28,IZ28),"")</f>
        <v/>
      </c>
      <c r="JP28" s="40" t="str">
        <f>IF(SUM(IU28:IV28,IX28:IZ28,JB28)-IW28-JA28&gt;0,SUM(IU28:IV28,IX28:IZ28,JB28)-IW28-JA28,"")</f>
        <v/>
      </c>
      <c r="JQ28" s="40" t="str">
        <f>IF(SUM(JC28:JD28,JF28)-JE28&gt;0,SUM(JC28:JD28,JF28)-JE28,"")</f>
        <v/>
      </c>
      <c r="JR28" s="40" t="str">
        <f>IF(SUM(IV28,IZ28,JD28)&gt;0,SUM(IV28,IZ28,JD28),"")</f>
        <v/>
      </c>
      <c r="JS28" s="40" t="str">
        <f>IF(SUM(JP28,JQ28)&gt;0,SUM(JP28,JQ28),"")</f>
        <v/>
      </c>
      <c r="JT28" s="40" t="str">
        <f>IF(SUM(JH28,JL28)&gt;0,SUM(JH28,JL28),"")</f>
        <v/>
      </c>
      <c r="JU28" s="40" t="str">
        <f>IF(SUM(JG28:JH28,JJ28:JL28,JN28)-SUM(JI28,JM28)&gt;0,SUM(JG28:JH28,JJ28:JL28,JN28)-SUM(JI28,JM28),"")</f>
        <v/>
      </c>
      <c r="JV28" s="40" t="str">
        <f>IF(SUM(JP28,JQ28,JU28)&gt;0,SUM(JP28,JQ28,JU28),"")</f>
        <v/>
      </c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1" t="str">
        <f>IF(SUM(JX28,KB28)&gt;0,SUM(JX28,KB28),"")</f>
        <v/>
      </c>
      <c r="KR28" s="11" t="str">
        <f>IF(SUM(JW28:JX28,JZ28:KB28,KD28)-JY28-KC28&gt;0,SUM(JW28:JX28,JZ28:KB28,KD28)-JY28-KC28,"")</f>
        <v/>
      </c>
      <c r="KS28" s="11" t="str">
        <f>IF(SUM(KE28:KF28,KH28)-KG28&gt;0,SUM(KE28:KF28,KH28)-KG28,"")</f>
        <v/>
      </c>
      <c r="KT28" s="11" t="str">
        <f>IF(SUM(JX28,KB28,KF28)&gt;0,SUM(JX28,KB28,KF28),"")</f>
        <v/>
      </c>
      <c r="KU28" s="11" t="str">
        <f>IF(SUM(KR28,KS28)&gt;0,SUM(KR28,KS28),"")</f>
        <v/>
      </c>
      <c r="KV28" s="11" t="str">
        <f>IF(SUM(KJ28,KN28)&gt;0,SUM(KJ28,KN28),"")</f>
        <v/>
      </c>
      <c r="KW28" s="11" t="str">
        <f>IF(SUM(KI28:KJ28,KL28:KN28,KP28)-SUM(KK28,KO28)&gt;0,SUM(KI28:KJ28,KL28:KN28,KP28)-SUM(KK28,KO28),"")</f>
        <v/>
      </c>
      <c r="KX28" s="11" t="str">
        <f>IF(SUM(KR28,KS28,KW28)&gt;0,SUM(KR28,KS28,KW28),"")</f>
        <v/>
      </c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40" t="str">
        <f>IF(SUM(KZ28,LD28)&gt;0,SUM(KZ28,LD28),"")</f>
        <v/>
      </c>
      <c r="LT28" s="40" t="str">
        <f>IF(SUM(KY28:KZ28,LB28:LD28,LF28)-LA28-LE28&gt;0,SUM(KY28:KZ28,LB28:LD28,LF28)-LA28-LE28,"")</f>
        <v/>
      </c>
      <c r="LU28" s="40" t="str">
        <f>IF(SUM(LG28:LH28,LJ28)-LI28&gt;0,SUM(LG28:LH28,LJ28)-LI28,"")</f>
        <v/>
      </c>
      <c r="LV28" s="40" t="str">
        <f>IF(SUM(KZ28,LD28,LH28)&gt;0,SUM(KZ28,LD28,LH28),"")</f>
        <v/>
      </c>
      <c r="LW28" s="40" t="str">
        <f>IF(SUM(LT28,LU28)&gt;0,SUM(LT28,LU28),"")</f>
        <v/>
      </c>
      <c r="LX28" s="40" t="str">
        <f>IF(SUM(LL28,LP28)&gt;0,SUM(LL28,LP28),"")</f>
        <v/>
      </c>
      <c r="LY28" s="40" t="str">
        <f>IF(SUM(LK28:LL28,LN28:LP28,LR28)-SUM(LM28,LQ28)&gt;0,SUM(LK28:LL28,LN28:LP28,LR28)-SUM(LM28,LQ28),"")</f>
        <v/>
      </c>
      <c r="LZ28" s="40" t="str">
        <f>IF(SUM(LT28,LU28,LY28)&gt;0,SUM(LT28,LU28,LY28),"")</f>
        <v/>
      </c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1" t="str">
        <f>IF(SUM(MB28,MF28)&gt;0,SUM(MB28,MF28),"")</f>
        <v/>
      </c>
      <c r="MV28" s="11" t="str">
        <f>IF(SUM(MA28:MB28,MD28:MF28,MH28)-MC28-MG28&gt;0,SUM(MA28:MB28,MD28:MF28,MH28)-MC28-MG28,"")</f>
        <v/>
      </c>
      <c r="MW28" s="11" t="str">
        <f>IF(SUM(MI28:MJ28,ML28)-MK28&gt;0,SUM(MI28:MJ28,ML28)-MK28,"")</f>
        <v/>
      </c>
      <c r="MX28" s="11" t="str">
        <f>IF(SUM(MB28,MF28,MJ28)&gt;0,SUM(MB28,MF28,MJ28),"")</f>
        <v/>
      </c>
      <c r="MY28" s="11" t="str">
        <f>IF(SUM(MV28,MW28)&gt;0,SUM(MV28,MW28),"")</f>
        <v/>
      </c>
      <c r="MZ28" s="11" t="str">
        <f>IF(SUM(MN28,MR28)&gt;0,SUM(MN28,MR28),"")</f>
        <v/>
      </c>
      <c r="NA28" s="11" t="str">
        <f>IF(SUM(MM28:MN28,MP28:MR28,MT28)-SUM(MO28,MS28)&gt;0,SUM(MM28:MN28,MP28:MR28,MT28)-SUM(MO28,MS28),"")</f>
        <v/>
      </c>
      <c r="NB28" s="11" t="str">
        <f>IF(SUM(MV28,MW28,NA28)&gt;0,SUM(MV28,MW28,NA28),"")</f>
        <v/>
      </c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40" t="str">
        <f>IF(SUM(ND28,NH28)&gt;0,SUM(ND28,NH28),"")</f>
        <v/>
      </c>
      <c r="NX28" s="40" t="str">
        <f>IF(SUM(NC28:ND28,NF28:NH28,NJ28)-NE28-NI28&gt;0,SUM(NC28:ND28,NF28:NH28,NJ28)-NE28-NI28,"")</f>
        <v/>
      </c>
      <c r="NY28" s="40" t="str">
        <f>IF(SUM(NK28:NL28,NN28)-NM28&gt;0,SUM(NK28:NL28,NN28)-NM28,"")</f>
        <v/>
      </c>
      <c r="NZ28" s="40" t="str">
        <f>IF(SUM(ND28,NH28,NL28)&gt;0,SUM(ND28,NH28,NL28),"")</f>
        <v/>
      </c>
      <c r="OA28" s="40" t="str">
        <f>IF(SUM(NX28,NY28)&gt;0,SUM(NX28,NY28),"")</f>
        <v/>
      </c>
      <c r="OB28" s="40" t="str">
        <f>IF(SUM(NP28,NT28)&gt;0,SUM(NP28,NT28),"")</f>
        <v/>
      </c>
      <c r="OC28" s="40" t="str">
        <f>IF(SUM(NO28:NP28,NR28:NT28,NV28)-SUM(NQ28,NU28)&gt;0,SUM(NO28:NP28,NR28:NT28,NV28)-SUM(NQ28,NU28),"")</f>
        <v/>
      </c>
      <c r="OD28" s="40" t="str">
        <f>IF(SUM(NX28,NY28,OC28)&gt;0,SUM(NX28,NY28,OC28),"")</f>
        <v/>
      </c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1" t="str">
        <f>IF(SUM(OF28,OJ28)&gt;0,SUM(OF28,OJ28),"")</f>
        <v/>
      </c>
      <c r="OZ28" s="11" t="str">
        <f>IF(SUM(OE28:OF28,OH28:OJ28,OL28)-OG28-OK28&gt;0,SUM(OE28:OF28,OH28:OJ28,OL28)-OG28-OK28,"")</f>
        <v/>
      </c>
      <c r="PA28" s="11" t="str">
        <f>IF(SUM(OM28:ON28,OP28)-OO28&gt;0,SUM(OM28:ON28,OP28)-OO28,"")</f>
        <v/>
      </c>
      <c r="PB28" s="11" t="str">
        <f>IF(SUM(OF28,OJ28,ON28)&gt;0,SUM(OF28,OJ28,ON28),"")</f>
        <v/>
      </c>
      <c r="PC28" s="11" t="str">
        <f>IF(SUM(OZ28,PA28)&gt;0,SUM(OZ28,PA28),"")</f>
        <v/>
      </c>
      <c r="PD28" s="11" t="str">
        <f>IF(SUM(OR28,OV28)&gt;0,SUM(OR28,OV28),"")</f>
        <v/>
      </c>
      <c r="PE28" s="11" t="str">
        <f>IF(SUM(OQ28:OR28,OT28:OV28,OX28)-SUM(OS28,OW28)&gt;0,SUM(OQ28:OR28,OT28:OV28,OX28)-SUM(OS28,OW28),"")</f>
        <v/>
      </c>
      <c r="PF28" s="11" t="str">
        <f>IF(SUM(OZ28,PA28,PE28)&gt;0,SUM(OZ28,PA28,PE28),"")</f>
        <v/>
      </c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40" t="str">
        <f>IF(SUM(PH28,PL28)&gt;0,SUM(PH28,PL28),"")</f>
        <v/>
      </c>
      <c r="QB28" s="40" t="str">
        <f>IF(SUM(PG28:PH28,PJ28:PL28,PN28)-PI28-PM28&gt;0,SUM(PG28:PH28,PJ28:PL28,PN28)-PI28-PM28,"")</f>
        <v/>
      </c>
      <c r="QC28" s="40" t="str">
        <f>IF(SUM(PO28:PP28,PR28)-PQ28&gt;0,SUM(PO28:PP28,PR28)-PQ28,"")</f>
        <v/>
      </c>
      <c r="QD28" s="40" t="str">
        <f>IF(SUM(PH28,PL28,PP28)&gt;0,SUM(PH28,PL28,PP28),"")</f>
        <v/>
      </c>
      <c r="QE28" s="40" t="str">
        <f>IF(SUM(QB28,QC28)&gt;0,SUM(QB28,QC28),"")</f>
        <v/>
      </c>
      <c r="QF28" s="40" t="str">
        <f>IF(SUM(PT28,PX28)&gt;0,SUM(PT28,PX28),"")</f>
        <v/>
      </c>
      <c r="QG28" s="40" t="str">
        <f>IF(SUM(PS28:PT28,PV28:PX28,PZ28)-SUM(PU28,PY28)&gt;0,SUM(PS28:PT28,PV28:PX28,PZ28)-SUM(PU28,PY28),"")</f>
        <v/>
      </c>
      <c r="QH28" s="40" t="str">
        <f>IF(SUM(QB28,QC28,QG28)&gt;0,SUM(QB28,QC28,QG28),"")</f>
        <v/>
      </c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1" t="str">
        <f>IF(SUM(QJ28,QN28)&gt;0,SUM(QJ28,QN28),"")</f>
        <v/>
      </c>
      <c r="RD28" s="11" t="str">
        <f>IF(SUM(QI28:QJ28,QL28:QN28,QP28)-QK28-QO28&gt;0,SUM(QI28:QJ28,QL28:QN28,QP28)-QK28-QO28,"")</f>
        <v/>
      </c>
      <c r="RE28" s="11" t="str">
        <f>IF(SUM(QQ28:QR28,QT28)-QS28&gt;0,SUM(QQ28:QR28,QT28)-QS28,"")</f>
        <v/>
      </c>
      <c r="RF28" s="11" t="str">
        <f>IF(SUM(QJ28,QN28,QR28)&gt;0,SUM(QJ28,QN28,QR28),"")</f>
        <v/>
      </c>
      <c r="RG28" s="11" t="str">
        <f>IF(SUM(RD28,RE28)&gt;0,SUM(RD28,RE28),"")</f>
        <v/>
      </c>
      <c r="RH28" s="11" t="str">
        <f>IF(SUM(QV28,QZ28)&gt;0,SUM(QV28,QZ28),"")</f>
        <v/>
      </c>
      <c r="RI28" s="11" t="str">
        <f>IF(SUM(QU28:QV28,QX28:QZ28,RB28)-SUM(QW28,RA28)&gt;0,SUM(QU28:QV28,QX28:QZ28,RB28)-SUM(QW28,RA28),"")</f>
        <v/>
      </c>
      <c r="RJ28" s="11" t="str">
        <f>IF(SUM(RD28,RE28,RI28)&gt;0,SUM(RD28,RE28,RI28),"")</f>
        <v/>
      </c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40" t="str">
        <f>IF(SUM(RL28,RP28)&gt;0,SUM(RL28,RP28),"")</f>
        <v/>
      </c>
      <c r="SF28" s="40" t="str">
        <f>IF(SUM(RK28:RL28,RN28:RP28,RR28)-RM28-RQ28&gt;0,SUM(RK28:RL28,RN28:RP28,RR28)-RM28-RQ28,"")</f>
        <v/>
      </c>
      <c r="SG28" s="40" t="str">
        <f>IF(SUM(RS28:RT28,RV28)-RU28&gt;0,SUM(RS28:RT28,RV28)-RU28,"")</f>
        <v/>
      </c>
      <c r="SH28" s="40" t="str">
        <f>IF(SUM(RL28,RP28,RT28)&gt;0,SUM(RL28,RP28,RT28),"")</f>
        <v/>
      </c>
      <c r="SI28" s="40" t="str">
        <f>IF(SUM(SF28,SG28)&gt;0,SUM(SF28,SG28),"")</f>
        <v/>
      </c>
      <c r="SJ28" s="40" t="str">
        <f>IF(SUM(RX28,SB28)&gt;0,SUM(RX28,SB28),"")</f>
        <v/>
      </c>
      <c r="SK28" s="40" t="str">
        <f>IF(SUM(RW28:RX28,RZ28:SB28,SD28)-SUM(RY28,SC28)&gt;0,SUM(RW28:RX28,RZ28:SB28,SD28)-SUM(RY28,SC28),"")</f>
        <v/>
      </c>
      <c r="SL28" s="40" t="str">
        <f>IF(SUM(SF28,SG28,SK28)&gt;0,SUM(SF28,SG28,SK28),"")</f>
        <v/>
      </c>
      <c r="SM28" s="26">
        <f>IF($CA28="P",BK28,(BK28+AO28)/2)</f>
        <v>7.75</v>
      </c>
      <c r="SN28" s="26">
        <f>IF($CA28="P",BL28,(BL28+AP28)/2)</f>
        <v>1.2</v>
      </c>
      <c r="SO28" s="26">
        <f>IF($CA28="P",BM28,(BM28+AQ28)/2)</f>
        <v>0</v>
      </c>
      <c r="SP28" s="26">
        <f>IF($CA28="P",BN28,(BN28+AR28)/2)</f>
        <v>0</v>
      </c>
      <c r="SQ28" s="26">
        <f>IF($CA28="P",BO28,(BO28+AS28)/2)</f>
        <v>0</v>
      </c>
      <c r="SR28" s="26">
        <f>IF($CA28="P",BP28,(BP28+AT28)/2)</f>
        <v>0</v>
      </c>
      <c r="SS28" s="26">
        <f>IF($CA28="P",BQ28,(BQ28+AU28)/2)</f>
        <v>0</v>
      </c>
      <c r="ST28" s="26">
        <f>IF($CA28="P",BR28,(BR28+AV28)/2)</f>
        <v>0</v>
      </c>
      <c r="SU28" s="26">
        <f>IF($CA28="P",BS28,(BS28+AW28)/2)</f>
        <v>0</v>
      </c>
      <c r="SV28" s="26">
        <f>IF($CA28="P",BT28,(BT28+AX28)/2)</f>
        <v>0</v>
      </c>
      <c r="SW28" s="26">
        <f>IF($CA28="P",BU28,(BU28+AY28)/2)</f>
        <v>0</v>
      </c>
      <c r="SX28" s="26">
        <f>IF($CA28="P",BV28,(BV28+AZ28)/2)</f>
        <v>0</v>
      </c>
      <c r="SY28" s="26">
        <f>IF($CA28="P",BW28,(BW28+BA28)/2)</f>
        <v>0</v>
      </c>
      <c r="SZ28" s="26">
        <f>IF($CA28="P",BX28,(BX28+BB28)/2)</f>
        <v>0</v>
      </c>
      <c r="TA28" s="26">
        <f>IF($CA28="P",BY28,(BY28+BC28)/2)</f>
        <v>0</v>
      </c>
      <c r="TB28" s="26">
        <f>IF($CA28="P",BZ28,(BZ28+BD28)/2)</f>
        <v>0</v>
      </c>
      <c r="TC28" s="28" t="s">
        <v>53</v>
      </c>
      <c r="TD28" s="11">
        <f>IF(SUM(SN28,SR28)&gt;0,SUM(SN28,SR28),"")</f>
        <v>1.2</v>
      </c>
      <c r="TE28" s="11">
        <f>IF(SUM(SM28:SN28,SP28:SR28,ST28)-SO28-SS28&gt;0,SUM(SM28:SN28,SP28:SR28,ST28)-SO28-SS28,"")</f>
        <v>8.9499999999999993</v>
      </c>
      <c r="TF28" s="11" t="str">
        <f>IF(SUM(SV28,SZ28)&gt;0,SUM(SV28,SZ28),"")</f>
        <v/>
      </c>
      <c r="TG28" s="11" t="str">
        <f>IF(SUM(SU28:SV28,SX28:SZ28,TB28)-SUM(SW28,TA28)&gt;0,SUM(SU28:SV28,SX28:SZ28,TB28)-SUM(SW28,TA28),"")</f>
        <v/>
      </c>
      <c r="TH28" s="11">
        <f>IF(SUM(TE28,TG28)&gt;0,SUM(TE28,TG28),"")</f>
        <v>8.9499999999999993</v>
      </c>
    </row>
    <row r="29" spans="1:528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155</v>
      </c>
      <c r="C29" s="4" t="s">
        <v>5</v>
      </c>
      <c r="D29" s="4">
        <v>2007</v>
      </c>
      <c r="E29" s="9">
        <f>SUM(J29:P29)+SUM(J29:M29)*0.0000001+SUM(J29)*0.0000000000001</f>
        <v>46.500004650004648</v>
      </c>
      <c r="F29" s="3" t="str">
        <f>IF(OR(AND(AJ29&gt;=AN$34,AK29&gt;=AN$38,AJ29&lt;&gt;"",AI29=""),AND(AL29&gt;=AN$34,AM29&gt;=AN$38,AL29&lt;&gt;"",AI29=""),AND(BF29&gt;=BJ$34,BG29&gt;=BJ$38,BF29&lt;&gt;"",BE29=""),AND(BH29&gt;=BJ$34,BI29&gt;=BJ$38,BH29&lt;&gt;"",BE29=""),AND(CB29&gt;=CF$34,CC29&gt;=CF$38,CB29&lt;&gt;"",CA29=""),AND(CD29&gt;=CF$34,CE29&gt;=CF$38,CD29&lt;&gt;""),AND(DC29&gt;=DJ$34,DD29&gt;=DJ$38,DC29&lt;&gt;""),AND(DH29&gt;=DJ$34,DI29&gt;=DJ$38,DH29&lt;&gt;""),AND(EE29&gt;=EL$34,EF29&gt;=EL$38,EE29&lt;&gt;""),AND(EJ29&gt;=EL$34,EK29&gt;=EL$38,EJ29&lt;&gt;""),AND(FG29&gt;=FN$34,FH29&gt;=FN$38,FG29&lt;&gt;""),AND(FL29&gt;=FN$34,FM29&gt;=FN$38,FL29&lt;&gt;""),AND(GI29&gt;=GP$34,GJ29&gt;=GP$38,GI29&lt;&gt;""),AND(GN29&gt;=GP$34,GO29&gt;=GP$38,GN29&lt;&gt;""),AND(HK29&gt;=HR$34,HL29&gt;=HR$38,HK29&lt;&gt;""),AND(HP29&gt;=HR$34,HQ29&gt;=HR$38,HP29&lt;&gt;""),AND(IM29&gt;=IT$34,IN29&gt;=IT$38,IM29&lt;&gt;""),AND(IR29&gt;=IT$34,IS29&gt;=IT$38,IR29&lt;&gt;""),AND(JO29&gt;=JV$34,JP29&gt;=JV$38,JO29&lt;&gt;""),AND(JT29&gt;=JV$34,JU29&gt;=JV$38,JT29&lt;&gt;""),AND(KQ29&gt;=KX$34,KR29&gt;=KX$38,KQ29&lt;&gt;""),AND(KV29&gt;=KX$34,KW29&gt;=KX$38,KV29&lt;&gt;""),AND(LS29&gt;=LZ$34,LT29&gt;=LZ$38,LS29&lt;&gt;""),AND(LX29&gt;=LZ$34,LY29&gt;=LZ$38,LX29&lt;&gt;""),AND(MU29&gt;=NB$34,MV29&gt;=NB$38,MU29&lt;&gt;""),AND(MZ29&gt;=NB$34,NA29&gt;=NB$38,MZ29&lt;&gt;""),AND(NW29&gt;=OD$34,NX29&gt;=OD$38,NW29&lt;&gt;""),AND(OB29&gt;=OD$34,OC29&gt;=OD$38,OB29&lt;&gt;""),AND(OY29&gt;=PF$34,OZ29&gt;=PF$38,OY29&lt;&gt;""),AND(PD29&gt;=PF$34,PE29&gt;=PF$38,PD29&lt;&gt;""),AND(QA29&gt;=QH$34,QB29&gt;=QH$38,QA29&lt;&gt;""),AND(QF29&gt;=QH$34,QG29&gt;=QH$38,QF29&lt;&gt;""),AND(RC29&gt;=RJ$34,RD29&gt;=RJ$38,RC29&lt;&gt;""),AND(RH29&gt;=RJ$34,RI29&gt;=RJ$38,RH29&lt;&gt;""),AND(SE29&gt;=SL$34,SF29&gt;=SL$38,SE29&lt;&gt;""),AND(SJ29&gt;=SL$34,SK29&gt;=SL$38,SJ29&lt;&gt;"")),"P","")</f>
        <v/>
      </c>
      <c r="G29" s="3" t="str">
        <f>IF(OR(AND(AK29&gt;=AN$38,AK29&lt;&gt;"",AI29=""),AND(AM29&gt;=AN$38,AM29&lt;&gt;"",AI29=""),AND(BG29&gt;=BJ$38,BG29&lt;&gt;"",BE29=""),AND(BI29&gt;=BJ$38,BI29&lt;&gt;"",BE29=""),AND(CC29&gt;=CF$38,CC29&lt;&gt;"",CA29=""),AND(CE29&gt;=CF$38,CE29&lt;&gt;"",CA29=""),AND(DD29&gt;=DJ$38,DD29&lt;&gt;""),AND(DI29&gt;=DJ$38,DI29&lt;&gt;""),AND(EF29&gt;=EL$38,EF29&lt;&gt;""),AND(EK29&gt;=EL$38,EK29&lt;&gt;""),AND(FH29&gt;=FN$38,FH29&lt;&gt;""),AND(FM29&gt;=FN$38,FM29&lt;&gt;""),AND(GJ29&gt;=GP$38,GJ29&lt;&gt;""),AND(GO29&gt;=GP$38,GO29&lt;&gt;""),AND(HL29&gt;=HR$38,HL29&lt;&gt;""),AND(HQ29&gt;=HR$38,HQ29&lt;&gt;""),AND(IN29&gt;=IT$38,IN29&lt;&gt;""),AND(IS29&gt;=IT$38,IS29&lt;&gt;""),AND(JP29&gt;=JV$38,JP29&lt;&gt;""),AND(JU29&gt;=JV$38,JU29&lt;&gt;""),AND(KR29&gt;=KX$38,KR29&lt;&gt;""),AND(KW29&gt;=KX$38,KW29&lt;&gt;""),AND(LT29&gt;=LZ$38,LT29&lt;&gt;""),AND(LY29&gt;=LZ$38,LY29&lt;&gt;""),AND(MV29&gt;=NB$38,MV29&lt;&gt;""),AND(NA29&gt;=NB$38,NA29&lt;&gt;""),AND(NX29&gt;=OD$38,NX29&lt;&gt;""),AND(OC29&gt;=OD$38,OC29&lt;&gt;""),AND(OZ29&gt;=PF$38,OZ29&lt;&gt;""),AND(PE29&gt;=PF$38,PE29&lt;&gt;""),AND(QB29&gt;=QH$38,QB29&lt;&gt;""),AND(QG29&gt;=QH$38,QG29&lt;&gt;""),AND(RD29&gt;=RJ$38,RD29&lt;&gt;""),AND(RI29&gt;=RJ$38,RI29&lt;&gt;""),AND(SF29&gt;=SL$38,SF29&lt;&gt;""),AND(SK29&gt;=SL$38,SK29&lt;&gt;"")),"P","")</f>
        <v/>
      </c>
      <c r="H29" s="36" t="str">
        <f>IF(AND(G29="P",F29=""),"No DD",IF(OR(AND(AJ29&gt;=AN$37,AK29&gt;=AN$41,AJ29&lt;&gt;"",AI29=""),AND(AL29&gt;=AN$37,AM29&gt;=AN$41,AL29&lt;&gt;"",AI29=""),AND(BF29&gt;=BJ$37,BG29&gt;=BJ$41,BF29&lt;&gt;"",BE29=""),AND(BH29&gt;=BJ$37,BI29&gt;=BJ$41,BH29&lt;&gt;"",BE29=""),AND(CB29&gt;=CF$37,CC29&gt;=CF$41,CB29&lt;&gt;"",CA29=""),AND(CD29&gt;=CF$37,CE29&gt;=CF$41,CD29&lt;&gt;""),AND(DC29&gt;=DJ$37,DD29&gt;=DJ$41,DC29&lt;&gt;""),AND(DH29&gt;=DJ$37,DI29&gt;=DJ$41,DH29&lt;&gt;""),AND(EE29&gt;=EL$37,EF29&gt;=EL$41,EE29&lt;&gt;""),AND(EJ29&gt;=EL$37,EK29&gt;=EL$41,EJ29&lt;&gt;""),AND(FG29&gt;=FN$37,FH29&gt;=FN$41,FG29&lt;&gt;""),AND(FL29&gt;=FN$37,FM29&gt;=FN$41,FL29&lt;&gt;""),AND(GI29&gt;=GP$37,GJ29&gt;=GP$41,GI29&lt;&gt;""),AND(GN29&gt;=GP$37,GO29&gt;=GP$41,GN29&lt;&gt;""),AND(HK29&gt;=HR$37,HL29&gt;=HR$41,HK29&lt;&gt;""),AND(HP29&gt;=HR$37,HQ29&gt;=HR$41,HP29&lt;&gt;""),AND(IM29&gt;=IT$37,IN29&gt;=IT$41,IM29&lt;&gt;""),AND(IR29&gt;=IT$37,IS29&gt;=IT$41,IR29&lt;&gt;""),AND(JO29&gt;=JV$37,JP29&gt;=JV$41,JO29&lt;&gt;""),AND(JT29&gt;=JV$37,JU29&gt;=JV$41,JT29&lt;&gt;""),AND(KQ29&gt;=KX$37,KR29&gt;=KX$41,KQ29&lt;&gt;""),AND(KV29&gt;=KX$37,KW29&gt;=KX$41,KV29&lt;&gt;""),AND(LS29&gt;=LZ$37,LT29&gt;=LZ$41,LS29&lt;&gt;""),AND(LX29&gt;=LZ$37,LY29&gt;=LZ$41,LX29&lt;&gt;""),AND(MU29&gt;=NB$37,MV29&gt;=NB$41,MU29&lt;&gt;""),AND(MZ29&gt;=NB$37,NA29&gt;=NB$41,MZ29&lt;&gt;""),AND(NW29&gt;=OD$37,NX29&gt;=OD$41,NW29&lt;&gt;""),AND(OB29&gt;=OD$37,OC29&gt;=OD$41,OB29&lt;&gt;""),AND(OY29&gt;=PF$37,OZ29&gt;=PF$41,OY29&lt;&gt;""),AND(PD29&gt;=PF$37,PE29&gt;=PF$41,PD29&lt;&gt;""),AND(QA29&gt;=QH$37,QB29&gt;=QH$41,QA29&lt;&gt;""),AND(QF29&gt;=QH$37,QG29&gt;=QH$41,QF29&lt;&gt;""),AND(RC29&gt;=RJ$37,RD29&gt;=RJ$41,RC29&lt;&gt;""),AND(RH29&gt;=RJ$37,RI29&gt;=RJ$41,RH29&lt;&gt;""),AND(SE29&gt;=SL$37,SF29&gt;=SL$41,SE29&lt;&gt;""),AND(SJ29&gt;=SL$37,SK29&gt;=SL$41,SJ29&lt;&gt;"")),"Merit",IF(OR(AND(AJ29&gt;=AN$36,AK29&gt;=AN$40,AJ29&lt;&gt;"",AI29=""),AND(AL29&gt;=AN$36,AM29&gt;=AN$40,AL29&lt;&gt;"",AI29=""),AND(BF29&gt;=BJ$36,BG29&gt;=BJ$40,BF29&lt;&gt;"",BE29=""),AND(BH29&gt;=BJ$36,BI29&gt;=BJ$40,BH29&lt;&gt;"",BE29=""),AND(CB29&gt;=CF$36,CC29&gt;=CF$40,CB29&lt;&gt;"",CA29=""),AND(CD29&gt;=CF$36,CE29&gt;=CF$40,CD29&lt;&gt;""),AND(DC29&gt;=DJ$36,DD29&gt;=DJ$40,DC29&lt;&gt;""),AND(DH29&gt;=DJ$36,DI29&gt;=DJ$40,DH29&lt;&gt;""),AND(EE29&gt;=EL$36,EF29&gt;=EL$40,EE29&lt;&gt;""),AND(EJ29&gt;=EL$36,EK29&gt;=EL$40,EJ29&lt;&gt;""),AND(FG29&gt;=FN$36,FH29&gt;=FN$40,FG29&lt;&gt;""),AND(FL29&gt;=FN$36,FM29&gt;=FN$40,FL29&lt;&gt;""),AND(GI29&gt;=GP$36,GJ29&gt;=GP$40,GI29&lt;&gt;""),AND(GN29&gt;=GP$36,GO29&gt;=GP$40,GN29&lt;&gt;""),AND(HK29&gt;=HR$36,HL29&gt;=HR$40,HK29&lt;&gt;""),AND(HP29&gt;=HR$36,HQ29&gt;=HR$40,HP29&lt;&gt;""),AND(IM29&gt;=IT$36,IN29&gt;=IT$40,IM29&lt;&gt;""),AND(IR29&gt;=IT$36,IS29&gt;=IT$40,IR29&lt;&gt;""),AND(JO29&gt;=JV$36,JP29&gt;=JV$40,JO29&lt;&gt;""),AND(JT29&gt;=JV$36,JU29&gt;=JV$40,JT29&lt;&gt;""),AND(KQ29&gt;=KX$36,KR29&gt;=KX$40,KQ29&lt;&gt;""),AND(KV29&gt;=KX$36,KW29&gt;=KX$40,KV29&lt;&gt;""),AND(LS29&gt;=LZ$36,LT29&gt;=LZ$40,LS29&lt;&gt;""),AND(LX29&gt;=LZ$36,LY29&gt;=LZ$40,LX29&lt;&gt;""),AND(MU29&gt;=NB$36,MV29&gt;=NB$40,MU29&lt;&gt;""),AND(MZ29&gt;=NB$36,NA29&gt;=NB$40,MZ29&lt;&gt;""),AND(NW29&gt;=OD$36,NX29&gt;=OD$40,NW29&lt;&gt;""),AND(OB29&gt;=OD$36,OC29&gt;=OD$40,OB29&lt;&gt;""),AND(OY29&gt;=PF$36,OZ29&gt;=PF$40,OY29&lt;&gt;""),AND(PD29&gt;=PF$36,PE29&gt;=PF$40,PD29&lt;&gt;""),AND(QA29&gt;=QH$36,QB29&gt;=QH$40,QA29&lt;&gt;""),AND(QF29&gt;=QH$36,QG29&gt;=QH$40,QF29&lt;&gt;""),AND(RC29&gt;=RJ$36,RD29&gt;=RJ$40,RC29&lt;&gt;""),AND(RH29&gt;=RJ$36,RI29&gt;=RJ$40,RH29&lt;&gt;""),AND(SE29&gt;=SL$36,SF29&gt;=SL$40,SE29&lt;&gt;""),AND(SJ29&gt;=SL$36,SK29&gt;=SL$40,SJ29&lt;&gt;"")),"Excellence",IF(I29="P","Worlds Team",IF(F29="P","National Team","")))))</f>
        <v/>
      </c>
      <c r="I29" s="3" t="str">
        <f>IF(OR(AND(AJ29&gt;=AN$35,AK29&gt;=AN$39,AJ29&lt;&gt;"",AI29=""),AND(AL29&gt;=AN$35,AM29&gt;=AN$39,AL29&lt;&gt;"",AI29=""),AND(BF29&gt;=BJ$35,BG29&gt;=BJ$39,BF29&lt;&gt;"",BE29=""),AND(BH29&gt;=BJ$35,BI29&gt;=BJ$39,BH29&lt;&gt;"",BE29=""),AND(CB29&gt;=CF$35,CC29&gt;=CF$39,CB29&lt;&gt;"",CA29=""),AND(CD29&gt;=CF$35,CE29&gt;=CF$39,CD29&lt;&gt;""),AND(DC29&gt;=DJ$35,DD29&gt;=DJ$39,DC29&lt;&gt;""),AND(DH29&gt;=DJ$35,DI29&gt;=DJ$39,DH29&lt;&gt;""),AND(EE29&gt;=EL$35,EF29&gt;=EL$39,EE29&lt;&gt;""),AND(EJ29&gt;=EL$35,EK29&gt;=EL$39,EJ29&lt;&gt;""),AND(FG29&gt;=FN$35,FH29&gt;=FN$39,FG29&lt;&gt;""),AND(FL29&gt;=FN$35,FM29&gt;=FN$39,FL29&lt;&gt;""),AND(GI29&gt;=GP$35,GJ29&gt;=GP$39,GI29&lt;&gt;""),AND(GN29&gt;=GP$35,GO29&gt;=GP$39,GN29&lt;&gt;""),AND(HK29&gt;=HR$35,HL29&gt;=HR$39,HK29&lt;&gt;""),AND(HP29&gt;=HR$35,HQ29&gt;=HR$39,HP29&lt;&gt;""),AND(IM29&gt;=IT$35,IN29&gt;=IT$39,IM29&lt;&gt;""),AND(IR29&gt;=IT$35,IS29&gt;=IT$39,IR29&lt;&gt;""),AND(JO29&gt;=JV$35,JP29&gt;=JV$39,JO29&lt;&gt;""),AND(JT29&gt;=JV$35,JU29&gt;=JV$39,JT29&lt;&gt;""),AND(KQ29&gt;=KX$35,KR29&gt;=KX$39,KQ29&lt;&gt;""),AND(KV29&gt;=KX$35,KW29&gt;=KX$39,KV29&lt;&gt;""),AND(LS29&gt;=LZ$35,LT29&gt;=LZ$39,LS29&lt;&gt;""),AND(LX29&gt;=LZ$35,LY29&gt;=LZ$39,LX29&lt;&gt;""),AND(MU29&gt;=NB$35,MV29&gt;=NB$39,MU29&lt;&gt;""),AND(MZ29&gt;=NB$35,NA29&gt;=NB$39,MZ29&lt;&gt;""),AND(NW29&gt;=OD$35,NX29&gt;=OD$39,NW29&lt;&gt;""),AND(OB29&gt;=OD$35,OC29&gt;=OD$39,OB29&lt;&gt;""),AND(OY29&gt;=PF$35,OZ29&gt;=PF$39,OY29&lt;&gt;""),AND(PD29&gt;=PF$35,PE29&gt;=PF$39,PD29&lt;&gt;""),AND(QA29&gt;=QH$35,QB29&gt;=QH$39,QA29&lt;&gt;""),AND(QF29&gt;=QH$35,QG29&gt;=QH$39,QF29&lt;&gt;""),AND(RC29&gt;=RJ$35,RD29&gt;=RJ$39,RC29&lt;&gt;""),AND(RH29&gt;=RJ$35,RI29&gt;=RJ$39,RH29&lt;&gt;""),AND(SE29&gt;=SL$35,SF29&gt;=SL$39,SE29&lt;&gt;""),AND(SJ29&gt;=SL$35,SK29&gt;=SL$39,SJ29&lt;&gt;"")),"P","")</f>
        <v/>
      </c>
      <c r="J29" s="8">
        <f>IF(COUNT(AK29,BG29,CC29)&gt;0,LARGE((AK29,BG29,CC29),1),0)</f>
        <v>46.5</v>
      </c>
      <c r="K29" s="8" t="str">
        <f>IF(J29=0,"",IF(J29=CC29,$BK$1,IF(J29=BG29,$AO$1,IF(J29=AK29,$S$1,""))))</f>
        <v>2025 Elite Canada</v>
      </c>
      <c r="L29" s="8">
        <f>IF(COUNT(AK29,BG29,CC29)&gt;1,LARGE((AK29,BG29,CC29),2),0)</f>
        <v>0</v>
      </c>
      <c r="M29" s="8" t="str">
        <f>IF(K29=0,"",IF(AND(L29=J29,L29=AK29,K29=BG29),$S$1,IF(AND(L29=J29,L29=AK29,L29=CC29),$S$1,IF(AND(L29=J29,L29=CC29,L29=BG29),$AO$1,IF(L29=CC29,$BK$1,IF(L29=BG29,$AO$1,IF(L29=AK29,$S$1,"")))))))</f>
        <v/>
      </c>
      <c r="N29" s="8">
        <f>IF(MAX(AM29,BI29,CE29)&gt;0,MAX(AM29,BI29,CE29),0)</f>
        <v>0</v>
      </c>
      <c r="O29" s="8" t="str">
        <f>IF(N29=0,"",IF(N29=CE29,$BK$1,IF(N29=BI29,$AO$1,IF(N29=AM29,$S$1,""))))</f>
        <v/>
      </c>
      <c r="P29" s="8" t="str">
        <f>IF(MAX(CG29:CH29)&gt;0,MAX(CG29:CH29),"")</f>
        <v/>
      </c>
      <c r="Q29" s="11" t="str">
        <f>IF(P29="","",IF(P29=CG29,"("&amp;CG$2&amp;")",IF(P29=CH29,"("&amp;CH$2&amp;")")))</f>
        <v/>
      </c>
      <c r="R29" s="8" t="str">
        <f>IF(P29="","",IF(P29=CG29,IF(P29+IF(L29="",0,L29)=SF29,$RK$1,IF(P29+IF(L29="",0,L29)=RD29,$QI$1,IF(P29+IF(L29="",0,L29)=QB29,$PG$1,IF(P29+IF(L29="",0,L29)=OZ29,$OE$1,IF(P29+IF(L29="",0,L29)=NX29,$NC$1,IF(P29+IF(L29="",0,L29)=MV29,$MA$1,IF(P29+IF(L29="",0,L29)=LT29,$KY$1,IF(P29+IF(L29="",0,L29)=KR29,$JW$1,IF(P29+IF(L29="",0,L29)=JP29,$IU$1,IF(P29+IF(L29="",0,L29)=IN29,$HS$1,IF(P29+IF(L29="",0,L29)=HL29,$GQ$1,IF(P29+IF(L29="",0,L29)=GJ29,$FO$1,IF(P29+IF(L29="",0,L29)=FH29,$EM$1,IF(P29+IF(L29="",0,L29)=EF29,$DK$1,IF(P29+IF(L29="",0,L29)=DD29,$CI$1))))))))))))))),IF(P29=CH29,IF(P29+IF(N29="",0,N29)=SK29,$RK$1,IF(P29+IF(N29="",0,N29)=RI29,$QI$1,IF(P29+IF(N29="",0,N29)=QG29,$PG$1,IF(P29+IF(N29="",0,N29)=PE29,$OE$1,IF(P29+IF(N29="",0,N29)=OC29,$NC$1,IF(P29+IF(N29="",0,N29)=NA29,$MA$1,IF(P29+IF(N29="",0,N29)=LY29,$KY$1,IF(P29+IF(N29="",0,N29)=KW29,$JW$1,IF(P29+IF(N29="",0,N29)=JU29,$IU$1,IF(P29+IF(N29="",0,N29)=IS29,$HS$1,IF(P29+IF(N29="",0,N29)=HQ29,$GQ$1,IF(P29+IF(N29="",0,N29)=GO29,$FO$1,IF(P29+IF(N29="",0,N29)=FM29,$EM$1,IF(P29+IF(N29="",0,N29)=EK29,$DK$1,IF(P29+IF(N29="",0,N29)=DI29,$CI$1))))))))))))))))))</f>
        <v/>
      </c>
      <c r="S29" s="19">
        <v>18.899999999999999</v>
      </c>
      <c r="T29" s="19">
        <v>5.6</v>
      </c>
      <c r="U29" s="19">
        <v>1.6</v>
      </c>
      <c r="V29" s="19">
        <v>0</v>
      </c>
      <c r="W29" s="19">
        <v>19</v>
      </c>
      <c r="X29" s="19">
        <v>5.6</v>
      </c>
      <c r="Y29" s="19">
        <v>1</v>
      </c>
      <c r="Z29" s="19">
        <v>0</v>
      </c>
      <c r="AA29" s="19"/>
      <c r="AB29" s="19"/>
      <c r="AC29" s="19"/>
      <c r="AD29" s="19"/>
      <c r="AE29" s="19"/>
      <c r="AF29" s="19"/>
      <c r="AG29" s="19"/>
      <c r="AH29" s="19"/>
      <c r="AI29" s="27"/>
      <c r="AJ29" s="40">
        <f>IF(SUM(T29,X29)&gt;0,SUM(T29,X29),"")</f>
        <v>11.2</v>
      </c>
      <c r="AK29" s="40">
        <f>IF(SUM(S29:T29,V29:X29,Z29)-U29-Y29&gt;0,SUM(S29:T29,V29:X29,Z29)-U29-Y29,"")</f>
        <v>46.5</v>
      </c>
      <c r="AL29" s="40" t="str">
        <f>IF(SUM(AB29,AF29)&gt;0,SUM(AB29,AF29),"")</f>
        <v/>
      </c>
      <c r="AM29" s="40" t="str">
        <f>IF(SUM(AA29:AB29,AD29:AF29,AH29)-SUM(AC29,AG29)&gt;0,SUM(AA29:AB29,AD29:AF29,AH29)-SUM(AC29,AG29),"")</f>
        <v/>
      </c>
      <c r="AN29" s="40">
        <f>IF(SUM(AK29,AM29)&gt;0,SUM(AK29,AM29),"")</f>
        <v>46.5</v>
      </c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28"/>
      <c r="BF29" s="11" t="str">
        <f>IF(SUM(AP29,AT29)&gt;0,SUM(AP29,AT29),"")</f>
        <v/>
      </c>
      <c r="BG29" s="11" t="str">
        <f>IF(SUM(AO29:AP29,AR29:AT29,AV29)-AQ29-AU29&gt;0,SUM(AO29:AP29,AR29:AT29,AV29)-AQ29-AU29,"")</f>
        <v/>
      </c>
      <c r="BH29" s="11" t="str">
        <f>IF(SUM(AX29,BB29)&gt;0,SUM(AX29,BB29),"")</f>
        <v/>
      </c>
      <c r="BI29" s="11" t="str">
        <f>IF(SUM(AW29:AX29,AZ29:BB29,BD29)-SUM(AY29,BC29)&gt;0,SUM(AW29:AX29,AZ29:BB29,BD29)-SUM(AY29,BC29),"")</f>
        <v/>
      </c>
      <c r="BJ29" s="11" t="str">
        <f>IF(SUM(BG29,BI29)&gt;0,SUM(BG29,BI29),"")</f>
        <v/>
      </c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27"/>
      <c r="CB29" s="40" t="str">
        <f>IF(SUM(BL29,BP29)&gt;0,SUM(BL29,BP29),"")</f>
        <v/>
      </c>
      <c r="CC29" s="40" t="str">
        <f>IF(SUM(BK29:BL29,BN29:BP29,BR29)-BM29-BQ29&gt;0,SUM(BK29:BL29,BN29:BP29,BR29)-BM29-BQ29,"")</f>
        <v/>
      </c>
      <c r="CD29" s="40" t="str">
        <f>IF(SUM(BT29,BX29)&gt;0,SUM(BT29,BX29),"")</f>
        <v/>
      </c>
      <c r="CE29" s="40" t="str">
        <f>IF(SUM(BS29:BT29,BV29:BX29,BZ29)-SUM(BU29,BY29)&gt;0,SUM(BS29:BT29,BV29:BX29,BZ29)-SUM(BU29,BY29),"")</f>
        <v/>
      </c>
      <c r="CF29" s="40" t="str">
        <f>IF(SUM(CC29,CE29)&gt;0,SUM(CC29,CE29),"")</f>
        <v/>
      </c>
      <c r="CG29" s="51" t="str">
        <f>IF(MAX(DD29,EF29,FH29,GJ29,HL29,IN29,JP29,KR29,LT29,MV29,NX29,OZ29,QB29,RD29,SF29)-IF(L29="",0,L29)&gt;0.001,MAX(DD29,EF29,FH29,GJ29,HL29,IN29,JP29,KR29,LT29,MV29,NX29,OZ29,QB29,RD29,SF29)-IF(L29="",0,L29),"")</f>
        <v/>
      </c>
      <c r="CH29" s="51" t="str">
        <f>IF(MAX(DI29,EK29,FM29,GO29,HQ29,IS29,JU29,KW29,LY29,NA29,OC29,PE29,QG29,RI29,SK29)-IF(N29="",0,N29)&gt;0.001,MAX(DI29,EK29,FM29,GO29,HQ29,IS29,JU29,KW29,LY29,NA29,OC29,PE29,QG29,RI29,SK29)-IF(N29="",0,N29),"")</f>
        <v/>
      </c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40" t="str">
        <f>IF(SUM(CJ29,CN29)&gt;0,SUM(CJ29,CN29),"")</f>
        <v/>
      </c>
      <c r="DD29" s="40" t="str">
        <f>IF(SUM(CI29:CJ29,CL29:CN29,CP29)-CK29-CO29&gt;0,SUM(CI29:CJ29,CL29:CN29,CP29)-CK29-CO29,"")</f>
        <v/>
      </c>
      <c r="DE29" s="40" t="str">
        <f>IF(SUM(CQ29:CR29,CT29)-CS29&gt;0,SUM(CQ29:CR29,CT29)-CS29,"")</f>
        <v/>
      </c>
      <c r="DF29" s="40" t="str">
        <f>IF(SUM(CJ29,CN29,CR29)&gt;0,SUM(CJ29,CN29,CR29),"")</f>
        <v/>
      </c>
      <c r="DG29" s="40" t="str">
        <f>IF(SUM(DD29,DE29)&gt;0,SUM(DD29,DE29),"")</f>
        <v/>
      </c>
      <c r="DH29" s="40" t="str">
        <f>IF(SUM(CV29,CZ29)&gt;0,SUM(CV29,CZ29),"")</f>
        <v/>
      </c>
      <c r="DI29" s="40" t="str">
        <f>IF(SUM(CU29:CV29,CX29:CZ29,DB29)-SUM(CW29,DA29)&gt;0,SUM(CU29:CV29,CX29:CZ29,DB29)-SUM(CW29,DA29),"")</f>
        <v/>
      </c>
      <c r="DJ29" s="40" t="str">
        <f>IF(SUM(DD29,DE29,DI29)&gt;0,SUM(DD29,DE29,DI29),"")</f>
        <v/>
      </c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1" t="str">
        <f>IF(SUM(DL29,DP29)&gt;0,SUM(DL29,DP29),"")</f>
        <v/>
      </c>
      <c r="EF29" s="11" t="str">
        <f>IF(SUM(DK29:DL29,DN29:DP29,DR29)-DM29-DQ29&gt;0,SUM(DK29:DL29,DN29:DP29,DR29)-DM29-DQ29,"")</f>
        <v/>
      </c>
      <c r="EG29" s="11" t="str">
        <f>IF(SUM(DS29:DT29,DV29)-DU29&gt;0,SUM(DS29:DT29,DV29)-DU29,"")</f>
        <v/>
      </c>
      <c r="EH29" s="11" t="str">
        <f>IF(SUM(DL29,DP29,DT29)&gt;0,SUM(DL29,DP29,DT29),"")</f>
        <v/>
      </c>
      <c r="EI29" s="11" t="str">
        <f>IF(SUM(EF29,EG29)&gt;0,SUM(EF29,EG29),"")</f>
        <v/>
      </c>
      <c r="EJ29" s="11" t="str">
        <f>IF(SUM(DX29,EB29)&gt;0,SUM(DX29,EB29),"")</f>
        <v/>
      </c>
      <c r="EK29" s="11" t="str">
        <f>IF(SUM(DW29:DX29,DZ29:EB29,ED29)-SUM(DY29,EC29)&gt;0,SUM(DW29:DX29,DZ29:EB29,ED29)-SUM(DY29,EC29),"")</f>
        <v/>
      </c>
      <c r="EL29" s="11" t="str">
        <f>IF(SUM(EF29,EG29,EK29)&gt;0,SUM(EF29,EG29,EK29),"")</f>
        <v/>
      </c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40" t="str">
        <f>IF(SUM(EN29,ER29)&gt;0,SUM(EN29,ER29),"")</f>
        <v/>
      </c>
      <c r="FH29" s="40" t="str">
        <f>IF(SUM(EM29:EN29,EP29:ER29,ET29)-EO29-ES29&gt;0,SUM(EM29:EN29,EP29:ER29,ET29)-EO29-ES29,"")</f>
        <v/>
      </c>
      <c r="FI29" s="40" t="str">
        <f>IF(SUM(EU29:EV29,EX29)-EW29&gt;0,SUM(EU29:EV29,EX29)-EW29,"")</f>
        <v/>
      </c>
      <c r="FJ29" s="40" t="str">
        <f>IF(SUM(EN29,ER29,EV29)&gt;0,SUM(EN29,ER29,EV29),"")</f>
        <v/>
      </c>
      <c r="FK29" s="40" t="str">
        <f>IF(SUM(FH29,FI29)&gt;0,SUM(FH29,FI29),"")</f>
        <v/>
      </c>
      <c r="FL29" s="40" t="str">
        <f>IF(SUM(EZ29,FD29)&gt;0,SUM(EZ29,FD29),"")</f>
        <v/>
      </c>
      <c r="FM29" s="40" t="str">
        <f>IF(SUM(EY29:EZ29,FB29:FD29,FF29)-SUM(FA29,FE29)&gt;0,SUM(EY29:EZ29,FB29:FD29,FF29)-SUM(FA29,FE29),"")</f>
        <v/>
      </c>
      <c r="FN29" s="40" t="str">
        <f>IF(SUM(FH29,FI29,FM29)&gt;0,SUM(FH29,FI29,FM29),"")</f>
        <v/>
      </c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1" t="str">
        <f>IF(SUM(FP29,FT29)&gt;0,SUM(FP29,FT29),"")</f>
        <v/>
      </c>
      <c r="GJ29" s="11" t="str">
        <f>IF(SUM(FO29:FP29,FR29:FT29,FV29)-FQ29-FU29&gt;0,SUM(FO29:FP29,FR29:FT29,FV29)-FQ29-FU29,"")</f>
        <v/>
      </c>
      <c r="GK29" s="11" t="str">
        <f>IF(SUM(FW29:FX29,FZ29)-FY29&gt;0,SUM(FW29:FX29,FZ29)-FY29,"")</f>
        <v/>
      </c>
      <c r="GL29" s="11" t="str">
        <f>IF(SUM(FP29,FT29,FX29)&gt;0,SUM(FP29,FT29,FX29),"")</f>
        <v/>
      </c>
      <c r="GM29" s="11" t="str">
        <f>IF(SUM(GJ29,GK29)&gt;0,SUM(GJ29,GK29),"")</f>
        <v/>
      </c>
      <c r="GN29" s="11" t="str">
        <f>IF(SUM(GB29,GF29)&gt;0,SUM(GB29,GF29),"")</f>
        <v/>
      </c>
      <c r="GO29" s="11" t="str">
        <f>IF(SUM(GA29:GB29,GD29:GF29,GH29)-SUM(GC29,GG29)&gt;0,SUM(GA29:GB29,GD29:GF29,GH29)-SUM(GC29,GG29),"")</f>
        <v/>
      </c>
      <c r="GP29" s="11" t="str">
        <f>IF(SUM(GJ29,GK29,GO29)&gt;0,SUM(GJ29,GK29,GO29),"")</f>
        <v/>
      </c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40" t="str">
        <f>IF(SUM(GR29,GV29)&gt;0,SUM(GR29,GV29),"")</f>
        <v/>
      </c>
      <c r="HL29" s="40" t="str">
        <f>IF(SUM(GQ29:GR29,GT29:GV29,GX29)-GS29-GW29&gt;0,SUM(GQ29:GR29,GT29:GV29,GX29)-GS29-GW29,"")</f>
        <v/>
      </c>
      <c r="HM29" s="40" t="str">
        <f>IF(SUM(GY29:GZ29,HB29)-HA29&gt;0,SUM(GY29:GZ29,HB29)-HA29,"")</f>
        <v/>
      </c>
      <c r="HN29" s="40" t="str">
        <f>IF(SUM(GR29,GV29,GZ29)&gt;0,SUM(GR29,GV29,GZ29),"")</f>
        <v/>
      </c>
      <c r="HO29" s="40" t="str">
        <f>IF(SUM(HL29,HM29)&gt;0,SUM(HL29,HM29),"")</f>
        <v/>
      </c>
      <c r="HP29" s="40" t="str">
        <f>IF(SUM(HD29,HH29)&gt;0,SUM(HD29,HH29),"")</f>
        <v/>
      </c>
      <c r="HQ29" s="40" t="str">
        <f>IF(SUM(HC29:HD29,HF29:HH29,HJ29)-SUM(HE29,HI29)&gt;0,SUM(HC29:HD29,HF29:HH29,HJ29)-SUM(HE29,HI29),"")</f>
        <v/>
      </c>
      <c r="HR29" s="40" t="str">
        <f>IF(SUM(HL29,HM29,HQ29)&gt;0,SUM(HL29,HM29,HQ29),"")</f>
        <v/>
      </c>
      <c r="HS29" s="18"/>
      <c r="HT29" s="18"/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1" t="str">
        <f>IF(SUM(HT29,HX29)&gt;0,SUM(HT29,HX29),"")</f>
        <v/>
      </c>
      <c r="IN29" s="11" t="str">
        <f>IF(SUM(HS29:HT29,HV29:HX29,HZ29)-HU29-HY29&gt;0,SUM(HS29:HT29,HV29:HX29,HZ29)-HU29-HY29,"")</f>
        <v/>
      </c>
      <c r="IO29" s="11" t="str">
        <f>IF(SUM(IA29:IB29,ID29)-IC29&gt;0,SUM(IA29:IB29,ID29)-IC29,"")</f>
        <v/>
      </c>
      <c r="IP29" s="11" t="str">
        <f>IF(SUM(HT29,HX29,IB29)&gt;0,SUM(HT29,HX29,IB29),"")</f>
        <v/>
      </c>
      <c r="IQ29" s="11" t="str">
        <f>IF(SUM(IN29,IO29)&gt;0,SUM(IN29,IO29),"")</f>
        <v/>
      </c>
      <c r="IR29" s="11" t="str">
        <f>IF(SUM(IF29,IJ29)&gt;0,SUM(IF29,IJ29),"")</f>
        <v/>
      </c>
      <c r="IS29" s="11" t="str">
        <f>IF(SUM(IE29:IF29,IH29:IJ29,IL29)-SUM(IG29,IK29)&gt;0,SUM(IE29:IF29,IH29:IJ29,IL29)-SUM(IG29,IK29),"")</f>
        <v/>
      </c>
      <c r="IT29" s="11" t="str">
        <f>IF(SUM(IN29,IO29,IS29)&gt;0,SUM(IN29,IO29,IS29),"")</f>
        <v/>
      </c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40" t="str">
        <f>IF(SUM(IV29,IZ29)&gt;0,SUM(IV29,IZ29),"")</f>
        <v/>
      </c>
      <c r="JP29" s="40" t="str">
        <f>IF(SUM(IU29:IV29,IX29:IZ29,JB29)-IW29-JA29&gt;0,SUM(IU29:IV29,IX29:IZ29,JB29)-IW29-JA29,"")</f>
        <v/>
      </c>
      <c r="JQ29" s="40" t="str">
        <f>IF(SUM(JC29:JD29,JF29)-JE29&gt;0,SUM(JC29:JD29,JF29)-JE29,"")</f>
        <v/>
      </c>
      <c r="JR29" s="40" t="str">
        <f>IF(SUM(IV29,IZ29,JD29)&gt;0,SUM(IV29,IZ29,JD29),"")</f>
        <v/>
      </c>
      <c r="JS29" s="40" t="str">
        <f>IF(SUM(JP29,JQ29)&gt;0,SUM(JP29,JQ29),"")</f>
        <v/>
      </c>
      <c r="JT29" s="40" t="str">
        <f>IF(SUM(JH29,JL29)&gt;0,SUM(JH29,JL29),"")</f>
        <v/>
      </c>
      <c r="JU29" s="40" t="str">
        <f>IF(SUM(JG29:JH29,JJ29:JL29,JN29)-SUM(JI29,JM29)&gt;0,SUM(JG29:JH29,JJ29:JL29,JN29)-SUM(JI29,JM29),"")</f>
        <v/>
      </c>
      <c r="JV29" s="40" t="str">
        <f>IF(SUM(JP29,JQ29,JU29)&gt;0,SUM(JP29,JQ29,JU29),"")</f>
        <v/>
      </c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1" t="str">
        <f>IF(SUM(JX29,KB29)&gt;0,SUM(JX29,KB29),"")</f>
        <v/>
      </c>
      <c r="KR29" s="11" t="str">
        <f>IF(SUM(JW29:JX29,JZ29:KB29,KD29)-JY29-KC29&gt;0,SUM(JW29:JX29,JZ29:KB29,KD29)-JY29-KC29,"")</f>
        <v/>
      </c>
      <c r="KS29" s="11" t="str">
        <f>IF(SUM(KE29:KF29,KH29)-KG29&gt;0,SUM(KE29:KF29,KH29)-KG29,"")</f>
        <v/>
      </c>
      <c r="KT29" s="11" t="str">
        <f>IF(SUM(JX29,KB29,KF29)&gt;0,SUM(JX29,KB29,KF29),"")</f>
        <v/>
      </c>
      <c r="KU29" s="11" t="str">
        <f>IF(SUM(KR29,KS29)&gt;0,SUM(KR29,KS29),"")</f>
        <v/>
      </c>
      <c r="KV29" s="11" t="str">
        <f>IF(SUM(KJ29,KN29)&gt;0,SUM(KJ29,KN29),"")</f>
        <v/>
      </c>
      <c r="KW29" s="11" t="str">
        <f>IF(SUM(KI29:KJ29,KL29:KN29,KP29)-SUM(KK29,KO29)&gt;0,SUM(KI29:KJ29,KL29:KN29,KP29)-SUM(KK29,KO29),"")</f>
        <v/>
      </c>
      <c r="KX29" s="11" t="str">
        <f>IF(SUM(KR29,KS29,KW29)&gt;0,SUM(KR29,KS29,KW29),"")</f>
        <v/>
      </c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40" t="str">
        <f>IF(SUM(KZ29,LD29)&gt;0,SUM(KZ29,LD29),"")</f>
        <v/>
      </c>
      <c r="LT29" s="40" t="str">
        <f>IF(SUM(KY29:KZ29,LB29:LD29,LF29)-LA29-LE29&gt;0,SUM(KY29:KZ29,LB29:LD29,LF29)-LA29-LE29,"")</f>
        <v/>
      </c>
      <c r="LU29" s="40" t="str">
        <f>IF(SUM(LG29:LH29,LJ29)-LI29&gt;0,SUM(LG29:LH29,LJ29)-LI29,"")</f>
        <v/>
      </c>
      <c r="LV29" s="40" t="str">
        <f>IF(SUM(KZ29,LD29,LH29)&gt;0,SUM(KZ29,LD29,LH29),"")</f>
        <v/>
      </c>
      <c r="LW29" s="40" t="str">
        <f>IF(SUM(LT29,LU29)&gt;0,SUM(LT29,LU29),"")</f>
        <v/>
      </c>
      <c r="LX29" s="40" t="str">
        <f>IF(SUM(LL29,LP29)&gt;0,SUM(LL29,LP29),"")</f>
        <v/>
      </c>
      <c r="LY29" s="40" t="str">
        <f>IF(SUM(LK29:LL29,LN29:LP29,LR29)-SUM(LM29,LQ29)&gt;0,SUM(LK29:LL29,LN29:LP29,LR29)-SUM(LM29,LQ29),"")</f>
        <v/>
      </c>
      <c r="LZ29" s="40" t="str">
        <f>IF(SUM(LT29,LU29,LY29)&gt;0,SUM(LT29,LU29,LY29),"")</f>
        <v/>
      </c>
      <c r="MA29" s="18"/>
      <c r="MB29" s="18"/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1" t="str">
        <f>IF(SUM(MB29,MF29)&gt;0,SUM(MB29,MF29),"")</f>
        <v/>
      </c>
      <c r="MV29" s="11" t="str">
        <f>IF(SUM(MA29:MB29,MD29:MF29,MH29)-MC29-MG29&gt;0,SUM(MA29:MB29,MD29:MF29,MH29)-MC29-MG29,"")</f>
        <v/>
      </c>
      <c r="MW29" s="11" t="str">
        <f>IF(SUM(MI29:MJ29,ML29)-MK29&gt;0,SUM(MI29:MJ29,ML29)-MK29,"")</f>
        <v/>
      </c>
      <c r="MX29" s="11" t="str">
        <f>IF(SUM(MB29,MF29,MJ29)&gt;0,SUM(MB29,MF29,MJ29),"")</f>
        <v/>
      </c>
      <c r="MY29" s="11" t="str">
        <f>IF(SUM(MV29,MW29)&gt;0,SUM(MV29,MW29),"")</f>
        <v/>
      </c>
      <c r="MZ29" s="11" t="str">
        <f>IF(SUM(MN29,MR29)&gt;0,SUM(MN29,MR29),"")</f>
        <v/>
      </c>
      <c r="NA29" s="11" t="str">
        <f>IF(SUM(MM29:MN29,MP29:MR29,MT29)-SUM(MO29,MS29)&gt;0,SUM(MM29:MN29,MP29:MR29,MT29)-SUM(MO29,MS29),"")</f>
        <v/>
      </c>
      <c r="NB29" s="11" t="str">
        <f>IF(SUM(MV29,MW29,NA29)&gt;0,SUM(MV29,MW29,NA29),"")</f>
        <v/>
      </c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40" t="str">
        <f>IF(SUM(ND29,NH29)&gt;0,SUM(ND29,NH29),"")</f>
        <v/>
      </c>
      <c r="NX29" s="40" t="str">
        <f>IF(SUM(NC29:ND29,NF29:NH29,NJ29)-NE29-NI29&gt;0,SUM(NC29:ND29,NF29:NH29,NJ29)-NE29-NI29,"")</f>
        <v/>
      </c>
      <c r="NY29" s="40" t="str">
        <f>IF(SUM(NK29:NL29,NN29)-NM29&gt;0,SUM(NK29:NL29,NN29)-NM29,"")</f>
        <v/>
      </c>
      <c r="NZ29" s="40" t="str">
        <f>IF(SUM(ND29,NH29,NL29)&gt;0,SUM(ND29,NH29,NL29),"")</f>
        <v/>
      </c>
      <c r="OA29" s="40" t="str">
        <f>IF(SUM(NX29,NY29)&gt;0,SUM(NX29,NY29),"")</f>
        <v/>
      </c>
      <c r="OB29" s="40" t="str">
        <f>IF(SUM(NP29,NT29)&gt;0,SUM(NP29,NT29),"")</f>
        <v/>
      </c>
      <c r="OC29" s="40" t="str">
        <f>IF(SUM(NO29:NP29,NR29:NT29,NV29)-SUM(NQ29,NU29)&gt;0,SUM(NO29:NP29,NR29:NT29,NV29)-SUM(NQ29,NU29),"")</f>
        <v/>
      </c>
      <c r="OD29" s="40" t="str">
        <f>IF(SUM(NX29,NY29,OC29)&gt;0,SUM(NX29,NY29,OC29),"")</f>
        <v/>
      </c>
      <c r="OE29" s="18"/>
      <c r="OF29" s="18"/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1" t="str">
        <f>IF(SUM(OF29,OJ29)&gt;0,SUM(OF29,OJ29),"")</f>
        <v/>
      </c>
      <c r="OZ29" s="11" t="str">
        <f>IF(SUM(OE29:OF29,OH29:OJ29,OL29)-OG29-OK29&gt;0,SUM(OE29:OF29,OH29:OJ29,OL29)-OG29-OK29,"")</f>
        <v/>
      </c>
      <c r="PA29" s="11" t="str">
        <f>IF(SUM(OM29:ON29,OP29)-OO29&gt;0,SUM(OM29:ON29,OP29)-OO29,"")</f>
        <v/>
      </c>
      <c r="PB29" s="11" t="str">
        <f>IF(SUM(OF29,OJ29,ON29)&gt;0,SUM(OF29,OJ29,ON29),"")</f>
        <v/>
      </c>
      <c r="PC29" s="11" t="str">
        <f>IF(SUM(OZ29,PA29)&gt;0,SUM(OZ29,PA29),"")</f>
        <v/>
      </c>
      <c r="PD29" s="11" t="str">
        <f>IF(SUM(OR29,OV29)&gt;0,SUM(OR29,OV29),"")</f>
        <v/>
      </c>
      <c r="PE29" s="11" t="str">
        <f>IF(SUM(OQ29:OR29,OT29:OV29,OX29)-SUM(OS29,OW29)&gt;0,SUM(OQ29:OR29,OT29:OV29,OX29)-SUM(OS29,OW29),"")</f>
        <v/>
      </c>
      <c r="PF29" s="11" t="str">
        <f>IF(SUM(OZ29,PA29,PE29)&gt;0,SUM(OZ29,PA29,PE29),"")</f>
        <v/>
      </c>
      <c r="PG29" s="17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40" t="str">
        <f>IF(SUM(PH29,PL29)&gt;0,SUM(PH29,PL29),"")</f>
        <v/>
      </c>
      <c r="QB29" s="40" t="str">
        <f>IF(SUM(PG29:PH29,PJ29:PL29,PN29)-PI29-PM29&gt;0,SUM(PG29:PH29,PJ29:PL29,PN29)-PI29-PM29,"")</f>
        <v/>
      </c>
      <c r="QC29" s="40" t="str">
        <f>IF(SUM(PO29:PP29,PR29)-PQ29&gt;0,SUM(PO29:PP29,PR29)-PQ29,"")</f>
        <v/>
      </c>
      <c r="QD29" s="40" t="str">
        <f>IF(SUM(PH29,PL29,PP29)&gt;0,SUM(PH29,PL29,PP29),"")</f>
        <v/>
      </c>
      <c r="QE29" s="40" t="str">
        <f>IF(SUM(QB29,QC29)&gt;0,SUM(QB29,QC29),"")</f>
        <v/>
      </c>
      <c r="QF29" s="40" t="str">
        <f>IF(SUM(PT29,PX29)&gt;0,SUM(PT29,PX29),"")</f>
        <v/>
      </c>
      <c r="QG29" s="40" t="str">
        <f>IF(SUM(PS29:PT29,PV29:PX29,PZ29)-SUM(PU29,PY29)&gt;0,SUM(PS29:PT29,PV29:PX29,PZ29)-SUM(PU29,PY29),"")</f>
        <v/>
      </c>
      <c r="QH29" s="40" t="str">
        <f>IF(SUM(QB29,QC29,QG29)&gt;0,SUM(QB29,QC29,QG29),"")</f>
        <v/>
      </c>
      <c r="QI29" s="18"/>
      <c r="QJ29" s="18"/>
      <c r="QK29" s="18"/>
      <c r="QL29" s="18"/>
      <c r="QM29" s="18"/>
      <c r="QN29" s="18"/>
      <c r="QO29" s="18"/>
      <c r="QP29" s="18"/>
      <c r="QQ29" s="18"/>
      <c r="QR29" s="18"/>
      <c r="QS29" s="18"/>
      <c r="QT29" s="18"/>
      <c r="QU29" s="18"/>
      <c r="QV29" s="18"/>
      <c r="QW29" s="18"/>
      <c r="QX29" s="18"/>
      <c r="QY29" s="18"/>
      <c r="QZ29" s="18"/>
      <c r="RA29" s="18"/>
      <c r="RB29" s="18"/>
      <c r="RC29" s="11" t="str">
        <f>IF(SUM(QJ29,QN29)&gt;0,SUM(QJ29,QN29),"")</f>
        <v/>
      </c>
      <c r="RD29" s="11" t="str">
        <f>IF(SUM(QI29:QJ29,QL29:QN29,QP29)-QK29-QO29&gt;0,SUM(QI29:QJ29,QL29:QN29,QP29)-QK29-QO29,"")</f>
        <v/>
      </c>
      <c r="RE29" s="11" t="str">
        <f>IF(SUM(QQ29:QR29,QT29)-QS29&gt;0,SUM(QQ29:QR29,QT29)-QS29,"")</f>
        <v/>
      </c>
      <c r="RF29" s="11" t="str">
        <f>IF(SUM(QJ29,QN29,QR29)&gt;0,SUM(QJ29,QN29,QR29),"")</f>
        <v/>
      </c>
      <c r="RG29" s="11" t="str">
        <f>IF(SUM(RD29,RE29)&gt;0,SUM(RD29,RE29),"")</f>
        <v/>
      </c>
      <c r="RH29" s="11" t="str">
        <f>IF(SUM(QV29,QZ29)&gt;0,SUM(QV29,QZ29),"")</f>
        <v/>
      </c>
      <c r="RI29" s="11" t="str">
        <f>IF(SUM(QU29:QV29,QX29:QZ29,RB29)-SUM(QW29,RA29)&gt;0,SUM(QU29:QV29,QX29:QZ29,RB29)-SUM(QW29,RA29),"")</f>
        <v/>
      </c>
      <c r="RJ29" s="11" t="str">
        <f>IF(SUM(RD29,RE29,RI29)&gt;0,SUM(RD29,RE29,RI29),"")</f>
        <v/>
      </c>
      <c r="RK29" s="17"/>
      <c r="RL29" s="17"/>
      <c r="RM29" s="17"/>
      <c r="RN29" s="17"/>
      <c r="RO29" s="17"/>
      <c r="RP29" s="17"/>
      <c r="RQ29" s="17"/>
      <c r="RR29" s="17"/>
      <c r="RS29" s="17"/>
      <c r="RT29" s="17"/>
      <c r="RU29" s="17"/>
      <c r="RV29" s="17"/>
      <c r="RW29" s="17"/>
      <c r="RX29" s="17"/>
      <c r="RY29" s="17"/>
      <c r="RZ29" s="17"/>
      <c r="SA29" s="17"/>
      <c r="SB29" s="17"/>
      <c r="SC29" s="17"/>
      <c r="SD29" s="17"/>
      <c r="SE29" s="40" t="str">
        <f>IF(SUM(RL29,RP29)&gt;0,SUM(RL29,RP29),"")</f>
        <v/>
      </c>
      <c r="SF29" s="40" t="str">
        <f>IF(SUM(RK29:RL29,RN29:RP29,RR29)-RM29-RQ29&gt;0,SUM(RK29:RL29,RN29:RP29,RR29)-RM29-RQ29,"")</f>
        <v/>
      </c>
      <c r="SG29" s="40" t="str">
        <f>IF(SUM(RS29:RT29,RV29)-RU29&gt;0,SUM(RS29:RT29,RV29)-RU29,"")</f>
        <v/>
      </c>
      <c r="SH29" s="40" t="str">
        <f>IF(SUM(RL29,RP29,RT29)&gt;0,SUM(RL29,RP29,RT29),"")</f>
        <v/>
      </c>
      <c r="SI29" s="40" t="str">
        <f>IF(SUM(SF29,SG29)&gt;0,SUM(SF29,SG29),"")</f>
        <v/>
      </c>
      <c r="SJ29" s="40" t="str">
        <f>IF(SUM(RX29,SB29)&gt;0,SUM(RX29,SB29),"")</f>
        <v/>
      </c>
      <c r="SK29" s="40" t="str">
        <f>IF(SUM(RW29:RX29,RZ29:SB29,SD29)-SUM(RY29,SC29)&gt;0,SUM(RW29:RX29,RZ29:SB29,SD29)-SUM(RY29,SC29),"")</f>
        <v/>
      </c>
      <c r="SL29" s="40" t="str">
        <f>IF(SUM(SF29,SG29,SK29)&gt;0,SUM(SF29,SG29,SK29),"")</f>
        <v/>
      </c>
      <c r="SM29" s="26">
        <f>IF($CA29="P",BK29,(BK29+AO29)/2)</f>
        <v>0</v>
      </c>
      <c r="SN29" s="26">
        <f>IF($CA29="P",BL29,(BL29+AP29)/2)</f>
        <v>0</v>
      </c>
      <c r="SO29" s="26">
        <f>IF($CA29="P",BM29,(BM29+AQ29)/2)</f>
        <v>0</v>
      </c>
      <c r="SP29" s="26">
        <f>IF($CA29="P",BN29,(BN29+AR29)/2)</f>
        <v>0</v>
      </c>
      <c r="SQ29" s="26">
        <f>IF($CA29="P",BO29,(BO29+AS29)/2)</f>
        <v>0</v>
      </c>
      <c r="SR29" s="26">
        <f>IF($CA29="P",BP29,(BP29+AT29)/2)</f>
        <v>0</v>
      </c>
      <c r="SS29" s="26">
        <f>IF($CA29="P",BQ29,(BQ29+AU29)/2)</f>
        <v>0</v>
      </c>
      <c r="ST29" s="26">
        <f>IF($CA29="P",BR29,(BR29+AV29)/2)</f>
        <v>0</v>
      </c>
      <c r="SU29" s="26">
        <f>IF($CA29="P",BS29,(BS29+AW29)/2)</f>
        <v>0</v>
      </c>
      <c r="SV29" s="26">
        <f>IF($CA29="P",BT29,(BT29+AX29)/2)</f>
        <v>0</v>
      </c>
      <c r="SW29" s="26">
        <f>IF($CA29="P",BU29,(BU29+AY29)/2)</f>
        <v>0</v>
      </c>
      <c r="SX29" s="26">
        <f>IF($CA29="P",BV29,(BV29+AZ29)/2)</f>
        <v>0</v>
      </c>
      <c r="SY29" s="26">
        <f>IF($CA29="P",BW29,(BW29+BA29)/2)</f>
        <v>0</v>
      </c>
      <c r="SZ29" s="26">
        <f>IF($CA29="P",BX29,(BX29+BB29)/2)</f>
        <v>0</v>
      </c>
      <c r="TA29" s="26">
        <f>IF($CA29="P",BY29,(BY29+BC29)/2)</f>
        <v>0</v>
      </c>
      <c r="TB29" s="26">
        <f>IF($CA29="P",BZ29,(BZ29+BD29)/2)</f>
        <v>0</v>
      </c>
      <c r="TC29" s="28" t="s">
        <v>53</v>
      </c>
      <c r="TD29" s="11" t="str">
        <f>IF(SUM(SN29,SR29)&gt;0,SUM(SN29,SR29),"")</f>
        <v/>
      </c>
      <c r="TE29" s="11" t="str">
        <f>IF(SUM(SM29:SN29,SP29:SR29,ST29)-SO29-SS29&gt;0,SUM(SM29:SN29,SP29:SR29,ST29)-SO29-SS29,"")</f>
        <v/>
      </c>
      <c r="TF29" s="11" t="str">
        <f>IF(SUM(SV29,SZ29)&gt;0,SUM(SV29,SZ29),"")</f>
        <v/>
      </c>
      <c r="TG29" s="11" t="str">
        <f>IF(SUM(SU29:SV29,SX29:SZ29,TB29)-SUM(SW29,TA29)&gt;0,SUM(SU29:SV29,SX29:SZ29,TB29)-SUM(SW29,TA29),"")</f>
        <v/>
      </c>
      <c r="TH29" s="11" t="str">
        <f>IF(SUM(TE29,TG29)&gt;0,SUM(TE29,TG29),"")</f>
        <v/>
      </c>
    </row>
    <row r="30" spans="1:528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133</v>
      </c>
      <c r="C30" s="4" t="s">
        <v>3</v>
      </c>
      <c r="D30" s="4">
        <v>2000</v>
      </c>
      <c r="E30" s="9">
        <f>SUM(J30:P30)+SUM(J30:M30)*0.0000001+SUM(J30)*0.0000000000001</f>
        <v>41.500004150004159</v>
      </c>
      <c r="F30" s="3" t="str">
        <f>IF(OR(AND(AJ30&gt;=AN$34,AK30&gt;=AN$38,AJ30&lt;&gt;"",AI30=""),AND(AL30&gt;=AN$34,AM30&gt;=AN$38,AL30&lt;&gt;"",AI30=""),AND(BF30&gt;=BJ$34,BG30&gt;=BJ$38,BF30&lt;&gt;"",BE30=""),AND(BH30&gt;=BJ$34,BI30&gt;=BJ$38,BH30&lt;&gt;"",BE30=""),AND(CB30&gt;=CF$34,CC30&gt;=CF$38,CB30&lt;&gt;"",CA30=""),AND(CD30&gt;=CF$34,CE30&gt;=CF$38,CD30&lt;&gt;""),AND(DC30&gt;=DJ$34,DD30&gt;=DJ$38,DC30&lt;&gt;""),AND(DH30&gt;=DJ$34,DI30&gt;=DJ$38,DH30&lt;&gt;""),AND(EE30&gt;=EL$34,EF30&gt;=EL$38,EE30&lt;&gt;""),AND(EJ30&gt;=EL$34,EK30&gt;=EL$38,EJ30&lt;&gt;""),AND(FG30&gt;=FN$34,FH30&gt;=FN$38,FG30&lt;&gt;""),AND(FL30&gt;=FN$34,FM30&gt;=FN$38,FL30&lt;&gt;""),AND(GI30&gt;=GP$34,GJ30&gt;=GP$38,GI30&lt;&gt;""),AND(GN30&gt;=GP$34,GO30&gt;=GP$38,GN30&lt;&gt;""),AND(HK30&gt;=HR$34,HL30&gt;=HR$38,HK30&lt;&gt;""),AND(HP30&gt;=HR$34,HQ30&gt;=HR$38,HP30&lt;&gt;""),AND(IM30&gt;=IT$34,IN30&gt;=IT$38,IM30&lt;&gt;""),AND(IR30&gt;=IT$34,IS30&gt;=IT$38,IR30&lt;&gt;""),AND(JO30&gt;=JV$34,JP30&gt;=JV$38,JO30&lt;&gt;""),AND(JT30&gt;=JV$34,JU30&gt;=JV$38,JT30&lt;&gt;""),AND(KQ30&gt;=KX$34,KR30&gt;=KX$38,KQ30&lt;&gt;""),AND(KV30&gt;=KX$34,KW30&gt;=KX$38,KV30&lt;&gt;""),AND(LS30&gt;=LZ$34,LT30&gt;=LZ$38,LS30&lt;&gt;""),AND(LX30&gt;=LZ$34,LY30&gt;=LZ$38,LX30&lt;&gt;""),AND(MU30&gt;=NB$34,MV30&gt;=NB$38,MU30&lt;&gt;""),AND(MZ30&gt;=NB$34,NA30&gt;=NB$38,MZ30&lt;&gt;""),AND(NW30&gt;=OD$34,NX30&gt;=OD$38,NW30&lt;&gt;""),AND(OB30&gt;=OD$34,OC30&gt;=OD$38,OB30&lt;&gt;""),AND(OY30&gt;=PF$34,OZ30&gt;=PF$38,OY30&lt;&gt;""),AND(PD30&gt;=PF$34,PE30&gt;=PF$38,PD30&lt;&gt;""),AND(QA30&gt;=QH$34,QB30&gt;=QH$38,QA30&lt;&gt;""),AND(QF30&gt;=QH$34,QG30&gt;=QH$38,QF30&lt;&gt;""),AND(RC30&gt;=RJ$34,RD30&gt;=RJ$38,RC30&lt;&gt;""),AND(RH30&gt;=RJ$34,RI30&gt;=RJ$38,RH30&lt;&gt;""),AND(SE30&gt;=SL$34,SF30&gt;=SL$38,SE30&lt;&gt;""),AND(SJ30&gt;=SL$34,SK30&gt;=SL$38,SJ30&lt;&gt;"")),"P","")</f>
        <v/>
      </c>
      <c r="G30" s="3" t="str">
        <f>IF(OR(AND(AK30&gt;=AN$38,AK30&lt;&gt;"",AI30=""),AND(AM30&gt;=AN$38,AM30&lt;&gt;"",AI30=""),AND(BG30&gt;=BJ$38,BG30&lt;&gt;"",BE30=""),AND(BI30&gt;=BJ$38,BI30&lt;&gt;"",BE30=""),AND(CC30&gt;=CF$38,CC30&lt;&gt;"",CA30=""),AND(CE30&gt;=CF$38,CE30&lt;&gt;"",CA30=""),AND(DD30&gt;=DJ$38,DD30&lt;&gt;""),AND(DI30&gt;=DJ$38,DI30&lt;&gt;""),AND(EF30&gt;=EL$38,EF30&lt;&gt;""),AND(EK30&gt;=EL$38,EK30&lt;&gt;""),AND(FH30&gt;=FN$38,FH30&lt;&gt;""),AND(FM30&gt;=FN$38,FM30&lt;&gt;""),AND(GJ30&gt;=GP$38,GJ30&lt;&gt;""),AND(GO30&gt;=GP$38,GO30&lt;&gt;""),AND(HL30&gt;=HR$38,HL30&lt;&gt;""),AND(HQ30&gt;=HR$38,HQ30&lt;&gt;""),AND(IN30&gt;=IT$38,IN30&lt;&gt;""),AND(IS30&gt;=IT$38,IS30&lt;&gt;""),AND(JP30&gt;=JV$38,JP30&lt;&gt;""),AND(JU30&gt;=JV$38,JU30&lt;&gt;""),AND(KR30&gt;=KX$38,KR30&lt;&gt;""),AND(KW30&gt;=KX$38,KW30&lt;&gt;""),AND(LT30&gt;=LZ$38,LT30&lt;&gt;""),AND(LY30&gt;=LZ$38,LY30&lt;&gt;""),AND(MV30&gt;=NB$38,MV30&lt;&gt;""),AND(NA30&gt;=NB$38,NA30&lt;&gt;""),AND(NX30&gt;=OD$38,NX30&lt;&gt;""),AND(OC30&gt;=OD$38,OC30&lt;&gt;""),AND(OZ30&gt;=PF$38,OZ30&lt;&gt;""),AND(PE30&gt;=PF$38,PE30&lt;&gt;""),AND(QB30&gt;=QH$38,QB30&lt;&gt;""),AND(QG30&gt;=QH$38,QG30&lt;&gt;""),AND(RD30&gt;=RJ$38,RD30&lt;&gt;""),AND(RI30&gt;=RJ$38,RI30&lt;&gt;""),AND(SF30&gt;=SL$38,SF30&lt;&gt;""),AND(SK30&gt;=SL$38,SK30&lt;&gt;"")),"P","")</f>
        <v/>
      </c>
      <c r="H30" s="36" t="str">
        <f>IF(AND(G30="P",F30=""),"No DD",IF(OR(AND(AJ30&gt;=AN$37,AK30&gt;=AN$41,AJ30&lt;&gt;"",AI30=""),AND(AL30&gt;=AN$37,AM30&gt;=AN$41,AL30&lt;&gt;"",AI30=""),AND(BF30&gt;=BJ$37,BG30&gt;=BJ$41,BF30&lt;&gt;"",BE30=""),AND(BH30&gt;=BJ$37,BI30&gt;=BJ$41,BH30&lt;&gt;"",BE30=""),AND(CB30&gt;=CF$37,CC30&gt;=CF$41,CB30&lt;&gt;"",CA30=""),AND(CD30&gt;=CF$37,CE30&gt;=CF$41,CD30&lt;&gt;""),AND(DC30&gt;=DJ$37,DD30&gt;=DJ$41,DC30&lt;&gt;""),AND(DH30&gt;=DJ$37,DI30&gt;=DJ$41,DH30&lt;&gt;""),AND(EE30&gt;=EL$37,EF30&gt;=EL$41,EE30&lt;&gt;""),AND(EJ30&gt;=EL$37,EK30&gt;=EL$41,EJ30&lt;&gt;""),AND(FG30&gt;=FN$37,FH30&gt;=FN$41,FG30&lt;&gt;""),AND(FL30&gt;=FN$37,FM30&gt;=FN$41,FL30&lt;&gt;""),AND(GI30&gt;=GP$37,GJ30&gt;=GP$41,GI30&lt;&gt;""),AND(GN30&gt;=GP$37,GO30&gt;=GP$41,GN30&lt;&gt;""),AND(HK30&gt;=HR$37,HL30&gt;=HR$41,HK30&lt;&gt;""),AND(HP30&gt;=HR$37,HQ30&gt;=HR$41,HP30&lt;&gt;""),AND(IM30&gt;=IT$37,IN30&gt;=IT$41,IM30&lt;&gt;""),AND(IR30&gt;=IT$37,IS30&gt;=IT$41,IR30&lt;&gt;""),AND(JO30&gt;=JV$37,JP30&gt;=JV$41,JO30&lt;&gt;""),AND(JT30&gt;=JV$37,JU30&gt;=JV$41,JT30&lt;&gt;""),AND(KQ30&gt;=KX$37,KR30&gt;=KX$41,KQ30&lt;&gt;""),AND(KV30&gt;=KX$37,KW30&gt;=KX$41,KV30&lt;&gt;""),AND(LS30&gt;=LZ$37,LT30&gt;=LZ$41,LS30&lt;&gt;""),AND(LX30&gt;=LZ$37,LY30&gt;=LZ$41,LX30&lt;&gt;""),AND(MU30&gt;=NB$37,MV30&gt;=NB$41,MU30&lt;&gt;""),AND(MZ30&gt;=NB$37,NA30&gt;=NB$41,MZ30&lt;&gt;""),AND(NW30&gt;=OD$37,NX30&gt;=OD$41,NW30&lt;&gt;""),AND(OB30&gt;=OD$37,OC30&gt;=OD$41,OB30&lt;&gt;""),AND(OY30&gt;=PF$37,OZ30&gt;=PF$41,OY30&lt;&gt;""),AND(PD30&gt;=PF$37,PE30&gt;=PF$41,PD30&lt;&gt;""),AND(QA30&gt;=QH$37,QB30&gt;=QH$41,QA30&lt;&gt;""),AND(QF30&gt;=QH$37,QG30&gt;=QH$41,QF30&lt;&gt;""),AND(RC30&gt;=RJ$37,RD30&gt;=RJ$41,RC30&lt;&gt;""),AND(RH30&gt;=RJ$37,RI30&gt;=RJ$41,RH30&lt;&gt;""),AND(SE30&gt;=SL$37,SF30&gt;=SL$41,SE30&lt;&gt;""),AND(SJ30&gt;=SL$37,SK30&gt;=SL$41,SJ30&lt;&gt;"")),"Merit",IF(OR(AND(AJ30&gt;=AN$36,AK30&gt;=AN$40,AJ30&lt;&gt;"",AI30=""),AND(AL30&gt;=AN$36,AM30&gt;=AN$40,AL30&lt;&gt;"",AI30=""),AND(BF30&gt;=BJ$36,BG30&gt;=BJ$40,BF30&lt;&gt;"",BE30=""),AND(BH30&gt;=BJ$36,BI30&gt;=BJ$40,BH30&lt;&gt;"",BE30=""),AND(CB30&gt;=CF$36,CC30&gt;=CF$40,CB30&lt;&gt;"",CA30=""),AND(CD30&gt;=CF$36,CE30&gt;=CF$40,CD30&lt;&gt;""),AND(DC30&gt;=DJ$36,DD30&gt;=DJ$40,DC30&lt;&gt;""),AND(DH30&gt;=DJ$36,DI30&gt;=DJ$40,DH30&lt;&gt;""),AND(EE30&gt;=EL$36,EF30&gt;=EL$40,EE30&lt;&gt;""),AND(EJ30&gt;=EL$36,EK30&gt;=EL$40,EJ30&lt;&gt;""),AND(FG30&gt;=FN$36,FH30&gt;=FN$40,FG30&lt;&gt;""),AND(FL30&gt;=FN$36,FM30&gt;=FN$40,FL30&lt;&gt;""),AND(GI30&gt;=GP$36,GJ30&gt;=GP$40,GI30&lt;&gt;""),AND(GN30&gt;=GP$36,GO30&gt;=GP$40,GN30&lt;&gt;""),AND(HK30&gt;=HR$36,HL30&gt;=HR$40,HK30&lt;&gt;""),AND(HP30&gt;=HR$36,HQ30&gt;=HR$40,HP30&lt;&gt;""),AND(IM30&gt;=IT$36,IN30&gt;=IT$40,IM30&lt;&gt;""),AND(IR30&gt;=IT$36,IS30&gt;=IT$40,IR30&lt;&gt;""),AND(JO30&gt;=JV$36,JP30&gt;=JV$40,JO30&lt;&gt;""),AND(JT30&gt;=JV$36,JU30&gt;=JV$40,JT30&lt;&gt;""),AND(KQ30&gt;=KX$36,KR30&gt;=KX$40,KQ30&lt;&gt;""),AND(KV30&gt;=KX$36,KW30&gt;=KX$40,KV30&lt;&gt;""),AND(LS30&gt;=LZ$36,LT30&gt;=LZ$40,LS30&lt;&gt;""),AND(LX30&gt;=LZ$36,LY30&gt;=LZ$40,LX30&lt;&gt;""),AND(MU30&gt;=NB$36,MV30&gt;=NB$40,MU30&lt;&gt;""),AND(MZ30&gt;=NB$36,NA30&gt;=NB$40,MZ30&lt;&gt;""),AND(NW30&gt;=OD$36,NX30&gt;=OD$40,NW30&lt;&gt;""),AND(OB30&gt;=OD$36,OC30&gt;=OD$40,OB30&lt;&gt;""),AND(OY30&gt;=PF$36,OZ30&gt;=PF$40,OY30&lt;&gt;""),AND(PD30&gt;=PF$36,PE30&gt;=PF$40,PD30&lt;&gt;""),AND(QA30&gt;=QH$36,QB30&gt;=QH$40,QA30&lt;&gt;""),AND(QF30&gt;=QH$36,QG30&gt;=QH$40,QF30&lt;&gt;""),AND(RC30&gt;=RJ$36,RD30&gt;=RJ$40,RC30&lt;&gt;""),AND(RH30&gt;=RJ$36,RI30&gt;=RJ$40,RH30&lt;&gt;""),AND(SE30&gt;=SL$36,SF30&gt;=SL$40,SE30&lt;&gt;""),AND(SJ30&gt;=SL$36,SK30&gt;=SL$40,SJ30&lt;&gt;"")),"Excellence",IF(I30="P","Worlds Team",IF(F30="P","National Team","")))))</f>
        <v/>
      </c>
      <c r="I30" s="3" t="str">
        <f>IF(OR(AND(AJ30&gt;=AN$35,AK30&gt;=AN$39,AJ30&lt;&gt;"",AI30=""),AND(AL30&gt;=AN$35,AM30&gt;=AN$39,AL30&lt;&gt;"",AI30=""),AND(BF30&gt;=BJ$35,BG30&gt;=BJ$39,BF30&lt;&gt;"",BE30=""),AND(BH30&gt;=BJ$35,BI30&gt;=BJ$39,BH30&lt;&gt;"",BE30=""),AND(CB30&gt;=CF$35,CC30&gt;=CF$39,CB30&lt;&gt;"",CA30=""),AND(CD30&gt;=CF$35,CE30&gt;=CF$39,CD30&lt;&gt;""),AND(DC30&gt;=DJ$35,DD30&gt;=DJ$39,DC30&lt;&gt;""),AND(DH30&gt;=DJ$35,DI30&gt;=DJ$39,DH30&lt;&gt;""),AND(EE30&gt;=EL$35,EF30&gt;=EL$39,EE30&lt;&gt;""),AND(EJ30&gt;=EL$35,EK30&gt;=EL$39,EJ30&lt;&gt;""),AND(FG30&gt;=FN$35,FH30&gt;=FN$39,FG30&lt;&gt;""),AND(FL30&gt;=FN$35,FM30&gt;=FN$39,FL30&lt;&gt;""),AND(GI30&gt;=GP$35,GJ30&gt;=GP$39,GI30&lt;&gt;""),AND(GN30&gt;=GP$35,GO30&gt;=GP$39,GN30&lt;&gt;""),AND(HK30&gt;=HR$35,HL30&gt;=HR$39,HK30&lt;&gt;""),AND(HP30&gt;=HR$35,HQ30&gt;=HR$39,HP30&lt;&gt;""),AND(IM30&gt;=IT$35,IN30&gt;=IT$39,IM30&lt;&gt;""),AND(IR30&gt;=IT$35,IS30&gt;=IT$39,IR30&lt;&gt;""),AND(JO30&gt;=JV$35,JP30&gt;=JV$39,JO30&lt;&gt;""),AND(JT30&gt;=JV$35,JU30&gt;=JV$39,JT30&lt;&gt;""),AND(KQ30&gt;=KX$35,KR30&gt;=KX$39,KQ30&lt;&gt;""),AND(KV30&gt;=KX$35,KW30&gt;=KX$39,KV30&lt;&gt;""),AND(LS30&gt;=LZ$35,LT30&gt;=LZ$39,LS30&lt;&gt;""),AND(LX30&gt;=LZ$35,LY30&gt;=LZ$39,LX30&lt;&gt;""),AND(MU30&gt;=NB$35,MV30&gt;=NB$39,MU30&lt;&gt;""),AND(MZ30&gt;=NB$35,NA30&gt;=NB$39,MZ30&lt;&gt;""),AND(NW30&gt;=OD$35,NX30&gt;=OD$39,NW30&lt;&gt;""),AND(OB30&gt;=OD$35,OC30&gt;=OD$39,OB30&lt;&gt;""),AND(OY30&gt;=PF$35,OZ30&gt;=PF$39,OY30&lt;&gt;""),AND(PD30&gt;=PF$35,PE30&gt;=PF$39,PD30&lt;&gt;""),AND(QA30&gt;=QH$35,QB30&gt;=QH$39,QA30&lt;&gt;""),AND(QF30&gt;=QH$35,QG30&gt;=QH$39,QF30&lt;&gt;""),AND(RC30&gt;=RJ$35,RD30&gt;=RJ$39,RC30&lt;&gt;""),AND(RH30&gt;=RJ$35,RI30&gt;=RJ$39,RH30&lt;&gt;""),AND(SE30&gt;=SL$35,SF30&gt;=SL$39,SE30&lt;&gt;""),AND(SJ30&gt;=SL$35,SK30&gt;=SL$39,SJ30&lt;&gt;"")),"P","")</f>
        <v/>
      </c>
      <c r="J30" s="8">
        <f>IF(COUNT(AK30,BG30,CC30)&gt;0,LARGE((AK30,BG30,CC30),1),0)</f>
        <v>41.500000000000007</v>
      </c>
      <c r="K30" s="8" t="str">
        <f>IF(J30=0,"",IF(J30=CC30,$BK$1,IF(J30=BG30,$AO$1,IF(J30=AK30,$S$1,""))))</f>
        <v>2025 Elite Canada</v>
      </c>
      <c r="L30" s="8">
        <f>IF(COUNT(AK30,BG30,CC30)&gt;1,LARGE((AK30,BG30,CC30),2),0)</f>
        <v>0</v>
      </c>
      <c r="M30" s="8" t="str">
        <f>IF(K30=0,"",IF(AND(L30=J30,L30=AK30,K30=BG30),$S$1,IF(AND(L30=J30,L30=AK30,L30=CC30),$S$1,IF(AND(L30=J30,L30=CC30,L30=BG30),$AO$1,IF(L30=CC30,$BK$1,IF(L30=BG30,$AO$1,IF(L30=AK30,$S$1,"")))))))</f>
        <v/>
      </c>
      <c r="N30" s="8">
        <f>IF(MAX(AM30,BI30,CE30)&gt;0,MAX(AM30,BI30,CE30),0)</f>
        <v>0</v>
      </c>
      <c r="O30" s="8" t="str">
        <f>IF(N30=0,"",IF(N30=CE30,$BK$1,IF(N30=BI30,$AO$1,IF(N30=AM30,$S$1,""))))</f>
        <v/>
      </c>
      <c r="P30" s="8" t="str">
        <f>IF(MAX(CG30:CH30)&gt;0,MAX(CG30:CH30),"")</f>
        <v/>
      </c>
      <c r="Q30" s="11" t="str">
        <f>IF(P30="","",IF(P30=CG30,"("&amp;CG$2&amp;")",IF(P30=CH30,"("&amp;CH$2&amp;")")))</f>
        <v/>
      </c>
      <c r="R30" s="8" t="str">
        <f>IF(P30="","",IF(P30=CG30,IF(P30+IF(L30="",0,L30)=SF30,$RK$1,IF(P30+IF(L30="",0,L30)=RD30,$QI$1,IF(P30+IF(L30="",0,L30)=QB30,$PG$1,IF(P30+IF(L30="",0,L30)=OZ30,$OE$1,IF(P30+IF(L30="",0,L30)=NX30,$NC$1,IF(P30+IF(L30="",0,L30)=MV30,$MA$1,IF(P30+IF(L30="",0,L30)=LT30,$KY$1,IF(P30+IF(L30="",0,L30)=KR30,$JW$1,IF(P30+IF(L30="",0,L30)=JP30,$IU$1,IF(P30+IF(L30="",0,L30)=IN30,$HS$1,IF(P30+IF(L30="",0,L30)=HL30,$GQ$1,IF(P30+IF(L30="",0,L30)=GJ30,$FO$1,IF(P30+IF(L30="",0,L30)=FH30,$EM$1,IF(P30+IF(L30="",0,L30)=EF30,$DK$1,IF(P30+IF(L30="",0,L30)=DD30,$CI$1))))))))))))))),IF(P30=CH30,IF(P30+IF(N30="",0,N30)=SK30,$RK$1,IF(P30+IF(N30="",0,N30)=RI30,$QI$1,IF(P30+IF(N30="",0,N30)=QG30,$PG$1,IF(P30+IF(N30="",0,N30)=PE30,$OE$1,IF(P30+IF(N30="",0,N30)=OC30,$NC$1,IF(P30+IF(N30="",0,N30)=NA30,$MA$1,IF(P30+IF(N30="",0,N30)=LY30,$KY$1,IF(P30+IF(N30="",0,N30)=KW30,$JW$1,IF(P30+IF(N30="",0,N30)=JU30,$IU$1,IF(P30+IF(N30="",0,N30)=IS30,$HS$1,IF(P30+IF(N30="",0,N30)=HQ30,$GQ$1,IF(P30+IF(N30="",0,N30)=GO30,$FO$1,IF(P30+IF(N30="",0,N30)=FM30,$EM$1,IF(P30+IF(N30="",0,N30)=EK30,$DK$1,IF(P30+IF(N30="",0,N30)=DI30,$CI$1))))))))))))))))))</f>
        <v/>
      </c>
      <c r="S30" s="19">
        <v>17.8</v>
      </c>
      <c r="T30" s="19">
        <v>4.4000000000000004</v>
      </c>
      <c r="U30" s="19">
        <v>1</v>
      </c>
      <c r="V30" s="19">
        <v>0</v>
      </c>
      <c r="W30" s="19">
        <v>17.600000000000001</v>
      </c>
      <c r="X30" s="19">
        <v>3.7</v>
      </c>
      <c r="Y30" s="19">
        <v>1</v>
      </c>
      <c r="Z30" s="19">
        <v>0</v>
      </c>
      <c r="AA30" s="19"/>
      <c r="AB30" s="19"/>
      <c r="AC30" s="19"/>
      <c r="AD30" s="19"/>
      <c r="AE30" s="19"/>
      <c r="AF30" s="19"/>
      <c r="AG30" s="19"/>
      <c r="AH30" s="19"/>
      <c r="AI30" s="27"/>
      <c r="AJ30" s="40">
        <f>IF(SUM(T30,X30)&gt;0,SUM(T30,X30),"")</f>
        <v>8.1000000000000014</v>
      </c>
      <c r="AK30" s="40">
        <f>IF(SUM(S30:T30,V30:X30,Z30)-U30-Y30&gt;0,SUM(S30:T30,V30:X30,Z30)-U30-Y30,"")</f>
        <v>41.500000000000007</v>
      </c>
      <c r="AL30" s="40" t="str">
        <f>IF(SUM(AB30,AF30)&gt;0,SUM(AB30,AF30),"")</f>
        <v/>
      </c>
      <c r="AM30" s="40" t="str">
        <f>IF(SUM(AA30:AB30,AD30:AF30,AH30)-SUM(AC30,AG30)&gt;0,SUM(AA30:AB30,AD30:AF30,AH30)-SUM(AC30,AG30),"")</f>
        <v/>
      </c>
      <c r="AN30" s="40">
        <f>IF(SUM(AK30,AM30)&gt;0,SUM(AK30,AM30),"")</f>
        <v>41.500000000000007</v>
      </c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28"/>
      <c r="BF30" s="11" t="str">
        <f>IF(SUM(AP30,AT30)&gt;0,SUM(AP30,AT30),"")</f>
        <v/>
      </c>
      <c r="BG30" s="11" t="str">
        <f>IF(SUM(AO30:AP30,AR30:AT30,AV30)-AQ30-AU30&gt;0,SUM(AO30:AP30,AR30:AT30,AV30)-AQ30-AU30,"")</f>
        <v/>
      </c>
      <c r="BH30" s="11" t="str">
        <f>IF(SUM(AX30,BB30)&gt;0,SUM(AX30,BB30),"")</f>
        <v/>
      </c>
      <c r="BI30" s="11" t="str">
        <f>IF(SUM(AW30:AX30,AZ30:BB30,BD30)-SUM(AY30,BC30)&gt;0,SUM(AW30:AX30,AZ30:BB30,BD30)-SUM(AY30,BC30),"")</f>
        <v/>
      </c>
      <c r="BJ30" s="11" t="str">
        <f>IF(SUM(BG30,BI30)&gt;0,SUM(BG30,BI30),"")</f>
        <v/>
      </c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27"/>
      <c r="CB30" s="40" t="str">
        <f>IF(SUM(BL30,BP30)&gt;0,SUM(BL30,BP30),"")</f>
        <v/>
      </c>
      <c r="CC30" s="40" t="str">
        <f>IF(SUM(BK30:BL30,BN30:BP30,BR30)-BM30-BQ30&gt;0,SUM(BK30:BL30,BN30:BP30,BR30)-BM30-BQ30,"")</f>
        <v/>
      </c>
      <c r="CD30" s="40" t="str">
        <f>IF(SUM(BT30,BX30)&gt;0,SUM(BT30,BX30),"")</f>
        <v/>
      </c>
      <c r="CE30" s="40" t="str">
        <f>IF(SUM(BS30:BT30,BV30:BX30,BZ30)-SUM(BU30,BY30)&gt;0,SUM(BS30:BT30,BV30:BX30,BZ30)-SUM(BU30,BY30),"")</f>
        <v/>
      </c>
      <c r="CF30" s="40" t="str">
        <f>IF(SUM(CC30,CE30)&gt;0,SUM(CC30,CE30),"")</f>
        <v/>
      </c>
      <c r="CG30" s="51" t="str">
        <f>IF(MAX(DD30,EF30,FH30,GJ30,HL30,IN30,JP30,KR30,LT30,MV30,NX30,OZ30,QB30,RD30,SF30)-IF(L30="",0,L30)&gt;0.001,MAX(DD30,EF30,FH30,GJ30,HL30,IN30,JP30,KR30,LT30,MV30,NX30,OZ30,QB30,RD30,SF30)-IF(L30="",0,L30),"")</f>
        <v/>
      </c>
      <c r="CH30" s="51" t="str">
        <f>IF(MAX(DI30,EK30,FM30,GO30,HQ30,IS30,JU30,KW30,LY30,NA30,OC30,PE30,QG30,RI30,SK30)-IF(N30="",0,N30)&gt;0.001,MAX(DI30,EK30,FM30,GO30,HQ30,IS30,JU30,KW30,LY30,NA30,OC30,PE30,QG30,RI30,SK30)-IF(N30="",0,N30),"")</f>
        <v/>
      </c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40" t="str">
        <f>IF(SUM(CJ30,CN30)&gt;0,SUM(CJ30,CN30),"")</f>
        <v/>
      </c>
      <c r="DD30" s="40" t="str">
        <f>IF(SUM(CI30:CJ30,CL30:CN30,CP30)-CK30-CO30&gt;0,SUM(CI30:CJ30,CL30:CN30,CP30)-CK30-CO30,"")</f>
        <v/>
      </c>
      <c r="DE30" s="40" t="str">
        <f>IF(SUM(CQ30:CR30,CT30)-CS30&gt;0,SUM(CQ30:CR30,CT30)-CS30,"")</f>
        <v/>
      </c>
      <c r="DF30" s="40" t="str">
        <f>IF(SUM(CJ30,CN30,CR30)&gt;0,SUM(CJ30,CN30,CR30),"")</f>
        <v/>
      </c>
      <c r="DG30" s="40" t="str">
        <f>IF(SUM(DD30,DE30)&gt;0,SUM(DD30,DE30),"")</f>
        <v/>
      </c>
      <c r="DH30" s="40" t="str">
        <f>IF(SUM(CV30,CZ30)&gt;0,SUM(CV30,CZ30),"")</f>
        <v/>
      </c>
      <c r="DI30" s="40" t="str">
        <f>IF(SUM(CU30:CV30,CX30:CZ30,DB30)-SUM(CW30,DA30)&gt;0,SUM(CU30:CV30,CX30:CZ30,DB30)-SUM(CW30,DA30),"")</f>
        <v/>
      </c>
      <c r="DJ30" s="40" t="str">
        <f>IF(SUM(DD30,DE30,DI30)&gt;0,SUM(DD30,DE30,DI30),"")</f>
        <v/>
      </c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1" t="str">
        <f>IF(SUM(DL30,DP30)&gt;0,SUM(DL30,DP30),"")</f>
        <v/>
      </c>
      <c r="EF30" s="11" t="str">
        <f>IF(SUM(DK30:DL30,DN30:DP30,DR30)-DM30-DQ30&gt;0,SUM(DK30:DL30,DN30:DP30,DR30)-DM30-DQ30,"")</f>
        <v/>
      </c>
      <c r="EG30" s="11" t="str">
        <f>IF(SUM(DS30:DT30,DV30)-DU30&gt;0,SUM(DS30:DT30,DV30)-DU30,"")</f>
        <v/>
      </c>
      <c r="EH30" s="11" t="str">
        <f>IF(SUM(DL30,DP30,DT30)&gt;0,SUM(DL30,DP30,DT30),"")</f>
        <v/>
      </c>
      <c r="EI30" s="11" t="str">
        <f>IF(SUM(EF30,EG30)&gt;0,SUM(EF30,EG30),"")</f>
        <v/>
      </c>
      <c r="EJ30" s="11" t="str">
        <f>IF(SUM(DX30,EB30)&gt;0,SUM(DX30,EB30),"")</f>
        <v/>
      </c>
      <c r="EK30" s="11" t="str">
        <f>IF(SUM(DW30:DX30,DZ30:EB30,ED30)-SUM(DY30,EC30)&gt;0,SUM(DW30:DX30,DZ30:EB30,ED30)-SUM(DY30,EC30),"")</f>
        <v/>
      </c>
      <c r="EL30" s="11" t="str">
        <f>IF(SUM(EF30,EG30,EK30)&gt;0,SUM(EF30,EG30,EK30),"")</f>
        <v/>
      </c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40" t="str">
        <f>IF(SUM(EN30,ER30)&gt;0,SUM(EN30,ER30),"")</f>
        <v/>
      </c>
      <c r="FH30" s="40" t="str">
        <f>IF(SUM(EM30:EN30,EP30:ER30,ET30)-EO30-ES30&gt;0,SUM(EM30:EN30,EP30:ER30,ET30)-EO30-ES30,"")</f>
        <v/>
      </c>
      <c r="FI30" s="40" t="str">
        <f>IF(SUM(EU30:EV30,EX30)-EW30&gt;0,SUM(EU30:EV30,EX30)-EW30,"")</f>
        <v/>
      </c>
      <c r="FJ30" s="40" t="str">
        <f>IF(SUM(EN30,ER30,EV30)&gt;0,SUM(EN30,ER30,EV30),"")</f>
        <v/>
      </c>
      <c r="FK30" s="40" t="str">
        <f>IF(SUM(FH30,FI30)&gt;0,SUM(FH30,FI30),"")</f>
        <v/>
      </c>
      <c r="FL30" s="40" t="str">
        <f>IF(SUM(EZ30,FD30)&gt;0,SUM(EZ30,FD30),"")</f>
        <v/>
      </c>
      <c r="FM30" s="40" t="str">
        <f>IF(SUM(EY30:EZ30,FB30:FD30,FF30)-SUM(FA30,FE30)&gt;0,SUM(EY30:EZ30,FB30:FD30,FF30)-SUM(FA30,FE30),"")</f>
        <v/>
      </c>
      <c r="FN30" s="40" t="str">
        <f>IF(SUM(FH30,FI30,FM30)&gt;0,SUM(FH30,FI30,FM30),"")</f>
        <v/>
      </c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1" t="str">
        <f>IF(SUM(FP30,FT30)&gt;0,SUM(FP30,FT30),"")</f>
        <v/>
      </c>
      <c r="GJ30" s="11" t="str">
        <f>IF(SUM(FO30:FP30,FR30:FT30,FV30)-FQ30-FU30&gt;0,SUM(FO30:FP30,FR30:FT30,FV30)-FQ30-FU30,"")</f>
        <v/>
      </c>
      <c r="GK30" s="11" t="str">
        <f>IF(SUM(FW30:FX30,FZ30)-FY30&gt;0,SUM(FW30:FX30,FZ30)-FY30,"")</f>
        <v/>
      </c>
      <c r="GL30" s="11" t="str">
        <f>IF(SUM(FP30,FT30,FX30)&gt;0,SUM(FP30,FT30,FX30),"")</f>
        <v/>
      </c>
      <c r="GM30" s="11" t="str">
        <f>IF(SUM(GJ30,GK30)&gt;0,SUM(GJ30,GK30),"")</f>
        <v/>
      </c>
      <c r="GN30" s="11" t="str">
        <f>IF(SUM(GB30,GF30)&gt;0,SUM(GB30,GF30),"")</f>
        <v/>
      </c>
      <c r="GO30" s="11" t="str">
        <f>IF(SUM(GA30:GB30,GD30:GF30,GH30)-SUM(GC30,GG30)&gt;0,SUM(GA30:GB30,GD30:GF30,GH30)-SUM(GC30,GG30),"")</f>
        <v/>
      </c>
      <c r="GP30" s="11" t="str">
        <f>IF(SUM(GJ30,GK30,GO30)&gt;0,SUM(GJ30,GK30,GO30),"")</f>
        <v/>
      </c>
      <c r="GQ30" s="17"/>
      <c r="GR30" s="17"/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40" t="str">
        <f>IF(SUM(GR30,GV30)&gt;0,SUM(GR30,GV30),"")</f>
        <v/>
      </c>
      <c r="HL30" s="40" t="str">
        <f>IF(SUM(GQ30:GR30,GT30:GV30,GX30)-GS30-GW30&gt;0,SUM(GQ30:GR30,GT30:GV30,GX30)-GS30-GW30,"")</f>
        <v/>
      </c>
      <c r="HM30" s="40" t="str">
        <f>IF(SUM(GY30:GZ30,HB30)-HA30&gt;0,SUM(GY30:GZ30,HB30)-HA30,"")</f>
        <v/>
      </c>
      <c r="HN30" s="40" t="str">
        <f>IF(SUM(GR30,GV30,GZ30)&gt;0,SUM(GR30,GV30,GZ30),"")</f>
        <v/>
      </c>
      <c r="HO30" s="40" t="str">
        <f>IF(SUM(HL30,HM30)&gt;0,SUM(HL30,HM30),"")</f>
        <v/>
      </c>
      <c r="HP30" s="40" t="str">
        <f>IF(SUM(HD30,HH30)&gt;0,SUM(HD30,HH30),"")</f>
        <v/>
      </c>
      <c r="HQ30" s="40" t="str">
        <f>IF(SUM(HC30:HD30,HF30:HH30,HJ30)-SUM(HE30,HI30)&gt;0,SUM(HC30:HD30,HF30:HH30,HJ30)-SUM(HE30,HI30),"")</f>
        <v/>
      </c>
      <c r="HR30" s="40" t="str">
        <f>IF(SUM(HL30,HM30,HQ30)&gt;0,SUM(HL30,HM30,HQ30),"")</f>
        <v/>
      </c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1" t="str">
        <f>IF(SUM(HT30,HX30)&gt;0,SUM(HT30,HX30),"")</f>
        <v/>
      </c>
      <c r="IN30" s="11" t="str">
        <f>IF(SUM(HS30:HT30,HV30:HX30,HZ30)-HU30-HY30&gt;0,SUM(HS30:HT30,HV30:HX30,HZ30)-HU30-HY30,"")</f>
        <v/>
      </c>
      <c r="IO30" s="11" t="str">
        <f>IF(SUM(IA30:IB30,ID30)-IC30&gt;0,SUM(IA30:IB30,ID30)-IC30,"")</f>
        <v/>
      </c>
      <c r="IP30" s="11" t="str">
        <f>IF(SUM(HT30,HX30,IB30)&gt;0,SUM(HT30,HX30,IB30),"")</f>
        <v/>
      </c>
      <c r="IQ30" s="11" t="str">
        <f>IF(SUM(IN30,IO30)&gt;0,SUM(IN30,IO30),"")</f>
        <v/>
      </c>
      <c r="IR30" s="11" t="str">
        <f>IF(SUM(IF30,IJ30)&gt;0,SUM(IF30,IJ30),"")</f>
        <v/>
      </c>
      <c r="IS30" s="11" t="str">
        <f>IF(SUM(IE30:IF30,IH30:IJ30,IL30)-SUM(IG30,IK30)&gt;0,SUM(IE30:IF30,IH30:IJ30,IL30)-SUM(IG30,IK30),"")</f>
        <v/>
      </c>
      <c r="IT30" s="11" t="str">
        <f>IF(SUM(IN30,IO30,IS30)&gt;0,SUM(IN30,IO30,IS30),"")</f>
        <v/>
      </c>
      <c r="IU30" s="17"/>
      <c r="IV30" s="17"/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40" t="str">
        <f>IF(SUM(IV30,IZ30)&gt;0,SUM(IV30,IZ30),"")</f>
        <v/>
      </c>
      <c r="JP30" s="40" t="str">
        <f>IF(SUM(IU30:IV30,IX30:IZ30,JB30)-IW30-JA30&gt;0,SUM(IU30:IV30,IX30:IZ30,JB30)-IW30-JA30,"")</f>
        <v/>
      </c>
      <c r="JQ30" s="40" t="str">
        <f>IF(SUM(JC30:JD30,JF30)-JE30&gt;0,SUM(JC30:JD30,JF30)-JE30,"")</f>
        <v/>
      </c>
      <c r="JR30" s="40" t="str">
        <f>IF(SUM(IV30,IZ30,JD30)&gt;0,SUM(IV30,IZ30,JD30),"")</f>
        <v/>
      </c>
      <c r="JS30" s="40" t="str">
        <f>IF(SUM(JP30,JQ30)&gt;0,SUM(JP30,JQ30),"")</f>
        <v/>
      </c>
      <c r="JT30" s="40" t="str">
        <f>IF(SUM(JH30,JL30)&gt;0,SUM(JH30,JL30),"")</f>
        <v/>
      </c>
      <c r="JU30" s="40" t="str">
        <f>IF(SUM(JG30:JH30,JJ30:JL30,JN30)-SUM(JI30,JM30)&gt;0,SUM(JG30:JH30,JJ30:JL30,JN30)-SUM(JI30,JM30),"")</f>
        <v/>
      </c>
      <c r="JV30" s="40" t="str">
        <f>IF(SUM(JP30,JQ30,JU30)&gt;0,SUM(JP30,JQ30,JU30),"")</f>
        <v/>
      </c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1" t="str">
        <f>IF(SUM(JX30,KB30)&gt;0,SUM(JX30,KB30),"")</f>
        <v/>
      </c>
      <c r="KR30" s="11" t="str">
        <f>IF(SUM(JW30:JX30,JZ30:KB30,KD30)-JY30-KC30&gt;0,SUM(JW30:JX30,JZ30:KB30,KD30)-JY30-KC30,"")</f>
        <v/>
      </c>
      <c r="KS30" s="11" t="str">
        <f>IF(SUM(KE30:KF30,KH30)-KG30&gt;0,SUM(KE30:KF30,KH30)-KG30,"")</f>
        <v/>
      </c>
      <c r="KT30" s="11" t="str">
        <f>IF(SUM(JX30,KB30,KF30)&gt;0,SUM(JX30,KB30,KF30),"")</f>
        <v/>
      </c>
      <c r="KU30" s="11" t="str">
        <f>IF(SUM(KR30,KS30)&gt;0,SUM(KR30,KS30),"")</f>
        <v/>
      </c>
      <c r="KV30" s="11" t="str">
        <f>IF(SUM(KJ30,KN30)&gt;0,SUM(KJ30,KN30),"")</f>
        <v/>
      </c>
      <c r="KW30" s="11" t="str">
        <f>IF(SUM(KI30:KJ30,KL30:KN30,KP30)-SUM(KK30,KO30)&gt;0,SUM(KI30:KJ30,KL30:KN30,KP30)-SUM(KK30,KO30),"")</f>
        <v/>
      </c>
      <c r="KX30" s="11" t="str">
        <f>IF(SUM(KR30,KS30,KW30)&gt;0,SUM(KR30,KS30,KW30),"")</f>
        <v/>
      </c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40" t="str">
        <f>IF(SUM(KZ30,LD30)&gt;0,SUM(KZ30,LD30),"")</f>
        <v/>
      </c>
      <c r="LT30" s="40" t="str">
        <f>IF(SUM(KY30:KZ30,LB30:LD30,LF30)-LA30-LE30&gt;0,SUM(KY30:KZ30,LB30:LD30,LF30)-LA30-LE30,"")</f>
        <v/>
      </c>
      <c r="LU30" s="40" t="str">
        <f>IF(SUM(LG30:LH30,LJ30)-LI30&gt;0,SUM(LG30:LH30,LJ30)-LI30,"")</f>
        <v/>
      </c>
      <c r="LV30" s="40" t="str">
        <f>IF(SUM(KZ30,LD30,LH30)&gt;0,SUM(KZ30,LD30,LH30),"")</f>
        <v/>
      </c>
      <c r="LW30" s="40" t="str">
        <f>IF(SUM(LT30,LU30)&gt;0,SUM(LT30,LU30),"")</f>
        <v/>
      </c>
      <c r="LX30" s="40" t="str">
        <f>IF(SUM(LL30,LP30)&gt;0,SUM(LL30,LP30),"")</f>
        <v/>
      </c>
      <c r="LY30" s="40" t="str">
        <f>IF(SUM(LK30:LL30,LN30:LP30,LR30)-SUM(LM30,LQ30)&gt;0,SUM(LK30:LL30,LN30:LP30,LR30)-SUM(LM30,LQ30),"")</f>
        <v/>
      </c>
      <c r="LZ30" s="40" t="str">
        <f>IF(SUM(LT30,LU30,LY30)&gt;0,SUM(LT30,LU30,LY30),"")</f>
        <v/>
      </c>
      <c r="MA30" s="18"/>
      <c r="MB30" s="18"/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1" t="str">
        <f>IF(SUM(MB30,MF30)&gt;0,SUM(MB30,MF30),"")</f>
        <v/>
      </c>
      <c r="MV30" s="11" t="str">
        <f>IF(SUM(MA30:MB30,MD30:MF30,MH30)-MC30-MG30&gt;0,SUM(MA30:MB30,MD30:MF30,MH30)-MC30-MG30,"")</f>
        <v/>
      </c>
      <c r="MW30" s="11" t="str">
        <f>IF(SUM(MI30:MJ30,ML30)-MK30&gt;0,SUM(MI30:MJ30,ML30)-MK30,"")</f>
        <v/>
      </c>
      <c r="MX30" s="11" t="str">
        <f>IF(SUM(MB30,MF30,MJ30)&gt;0,SUM(MB30,MF30,MJ30),"")</f>
        <v/>
      </c>
      <c r="MY30" s="11" t="str">
        <f>IF(SUM(MV30,MW30)&gt;0,SUM(MV30,MW30),"")</f>
        <v/>
      </c>
      <c r="MZ30" s="11" t="str">
        <f>IF(SUM(MN30,MR30)&gt;0,SUM(MN30,MR30),"")</f>
        <v/>
      </c>
      <c r="NA30" s="11" t="str">
        <f>IF(SUM(MM30:MN30,MP30:MR30,MT30)-SUM(MO30,MS30)&gt;0,SUM(MM30:MN30,MP30:MR30,MT30)-SUM(MO30,MS30),"")</f>
        <v/>
      </c>
      <c r="NB30" s="11" t="str">
        <f>IF(SUM(MV30,MW30,NA30)&gt;0,SUM(MV30,MW30,NA30),"")</f>
        <v/>
      </c>
      <c r="NC30" s="17"/>
      <c r="ND30" s="17"/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40" t="str">
        <f>IF(SUM(ND30,NH30)&gt;0,SUM(ND30,NH30),"")</f>
        <v/>
      </c>
      <c r="NX30" s="40" t="str">
        <f>IF(SUM(NC30:ND30,NF30:NH30,NJ30)-NE30-NI30&gt;0,SUM(NC30:ND30,NF30:NH30,NJ30)-NE30-NI30,"")</f>
        <v/>
      </c>
      <c r="NY30" s="40" t="str">
        <f>IF(SUM(NK30:NL30,NN30)-NM30&gt;0,SUM(NK30:NL30,NN30)-NM30,"")</f>
        <v/>
      </c>
      <c r="NZ30" s="40" t="str">
        <f>IF(SUM(ND30,NH30,NL30)&gt;0,SUM(ND30,NH30,NL30),"")</f>
        <v/>
      </c>
      <c r="OA30" s="40" t="str">
        <f>IF(SUM(NX30,NY30)&gt;0,SUM(NX30,NY30),"")</f>
        <v/>
      </c>
      <c r="OB30" s="40" t="str">
        <f>IF(SUM(NP30,NT30)&gt;0,SUM(NP30,NT30),"")</f>
        <v/>
      </c>
      <c r="OC30" s="40" t="str">
        <f>IF(SUM(NO30:NP30,NR30:NT30,NV30)-SUM(NQ30,NU30)&gt;0,SUM(NO30:NP30,NR30:NT30,NV30)-SUM(NQ30,NU30),"")</f>
        <v/>
      </c>
      <c r="OD30" s="40" t="str">
        <f>IF(SUM(NX30,NY30,OC30)&gt;0,SUM(NX30,NY30,OC30),"")</f>
        <v/>
      </c>
      <c r="OE30" s="18"/>
      <c r="OF30" s="18"/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1" t="str">
        <f>IF(SUM(OF30,OJ30)&gt;0,SUM(OF30,OJ30),"")</f>
        <v/>
      </c>
      <c r="OZ30" s="11" t="str">
        <f>IF(SUM(OE30:OF30,OH30:OJ30,OL30)-OG30-OK30&gt;0,SUM(OE30:OF30,OH30:OJ30,OL30)-OG30-OK30,"")</f>
        <v/>
      </c>
      <c r="PA30" s="11" t="str">
        <f>IF(SUM(OM30:ON30,OP30)-OO30&gt;0,SUM(OM30:ON30,OP30)-OO30,"")</f>
        <v/>
      </c>
      <c r="PB30" s="11" t="str">
        <f>IF(SUM(OF30,OJ30,ON30)&gt;0,SUM(OF30,OJ30,ON30),"")</f>
        <v/>
      </c>
      <c r="PC30" s="11" t="str">
        <f>IF(SUM(OZ30,PA30)&gt;0,SUM(OZ30,PA30),"")</f>
        <v/>
      </c>
      <c r="PD30" s="11" t="str">
        <f>IF(SUM(OR30,OV30)&gt;0,SUM(OR30,OV30),"")</f>
        <v/>
      </c>
      <c r="PE30" s="11" t="str">
        <f>IF(SUM(OQ30:OR30,OT30:OV30,OX30)-SUM(OS30,OW30)&gt;0,SUM(OQ30:OR30,OT30:OV30,OX30)-SUM(OS30,OW30),"")</f>
        <v/>
      </c>
      <c r="PF30" s="11" t="str">
        <f>IF(SUM(OZ30,PA30,PE30)&gt;0,SUM(OZ30,PA30,PE30),"")</f>
        <v/>
      </c>
      <c r="PG30" s="17"/>
      <c r="PH30" s="17"/>
      <c r="PI30" s="17"/>
      <c r="PJ30" s="17"/>
      <c r="PK30" s="17"/>
      <c r="PL30" s="17"/>
      <c r="PM30" s="17"/>
      <c r="PN30" s="17"/>
      <c r="PO30" s="17"/>
      <c r="PP30" s="17"/>
      <c r="PQ30" s="17"/>
      <c r="PR30" s="17"/>
      <c r="PS30" s="17"/>
      <c r="PT30" s="17"/>
      <c r="PU30" s="17"/>
      <c r="PV30" s="17"/>
      <c r="PW30" s="17"/>
      <c r="PX30" s="17"/>
      <c r="PY30" s="17"/>
      <c r="PZ30" s="17"/>
      <c r="QA30" s="40" t="str">
        <f>IF(SUM(PH30,PL30)&gt;0,SUM(PH30,PL30),"")</f>
        <v/>
      </c>
      <c r="QB30" s="40" t="str">
        <f>IF(SUM(PG30:PH30,PJ30:PL30,PN30)-PI30-PM30&gt;0,SUM(PG30:PH30,PJ30:PL30,PN30)-PI30-PM30,"")</f>
        <v/>
      </c>
      <c r="QC30" s="40" t="str">
        <f>IF(SUM(PO30:PP30,PR30)-PQ30&gt;0,SUM(PO30:PP30,PR30)-PQ30,"")</f>
        <v/>
      </c>
      <c r="QD30" s="40" t="str">
        <f>IF(SUM(PH30,PL30,PP30)&gt;0,SUM(PH30,PL30,PP30),"")</f>
        <v/>
      </c>
      <c r="QE30" s="40" t="str">
        <f>IF(SUM(QB30,QC30)&gt;0,SUM(QB30,QC30),"")</f>
        <v/>
      </c>
      <c r="QF30" s="40" t="str">
        <f>IF(SUM(PT30,PX30)&gt;0,SUM(PT30,PX30),"")</f>
        <v/>
      </c>
      <c r="QG30" s="40" t="str">
        <f>IF(SUM(PS30:PT30,PV30:PX30,PZ30)-SUM(PU30,PY30)&gt;0,SUM(PS30:PT30,PV30:PX30,PZ30)-SUM(PU30,PY30),"")</f>
        <v/>
      </c>
      <c r="QH30" s="40" t="str">
        <f>IF(SUM(QB30,QC30,QG30)&gt;0,SUM(QB30,QC30,QG30),"")</f>
        <v/>
      </c>
      <c r="QI30" s="18"/>
      <c r="QJ30" s="18"/>
      <c r="QK30" s="18"/>
      <c r="QL30" s="18"/>
      <c r="QM30" s="18"/>
      <c r="QN30" s="18"/>
      <c r="QO30" s="18"/>
      <c r="QP30" s="18"/>
      <c r="QQ30" s="18"/>
      <c r="QR30" s="18"/>
      <c r="QS30" s="18"/>
      <c r="QT30" s="18"/>
      <c r="QU30" s="18"/>
      <c r="QV30" s="18"/>
      <c r="QW30" s="18"/>
      <c r="QX30" s="18"/>
      <c r="QY30" s="18"/>
      <c r="QZ30" s="18"/>
      <c r="RA30" s="18"/>
      <c r="RB30" s="18"/>
      <c r="RC30" s="11" t="str">
        <f>IF(SUM(QJ30,QN30)&gt;0,SUM(QJ30,QN30),"")</f>
        <v/>
      </c>
      <c r="RD30" s="11" t="str">
        <f>IF(SUM(QI30:QJ30,QL30:QN30,QP30)-QK30-QO30&gt;0,SUM(QI30:QJ30,QL30:QN30,QP30)-QK30-QO30,"")</f>
        <v/>
      </c>
      <c r="RE30" s="11" t="str">
        <f>IF(SUM(QQ30:QR30,QT30)-QS30&gt;0,SUM(QQ30:QR30,QT30)-QS30,"")</f>
        <v/>
      </c>
      <c r="RF30" s="11" t="str">
        <f>IF(SUM(QJ30,QN30,QR30)&gt;0,SUM(QJ30,QN30,QR30),"")</f>
        <v/>
      </c>
      <c r="RG30" s="11" t="str">
        <f>IF(SUM(RD30,RE30)&gt;0,SUM(RD30,RE30),"")</f>
        <v/>
      </c>
      <c r="RH30" s="11" t="str">
        <f>IF(SUM(QV30,QZ30)&gt;0,SUM(QV30,QZ30),"")</f>
        <v/>
      </c>
      <c r="RI30" s="11" t="str">
        <f>IF(SUM(QU30:QV30,QX30:QZ30,RB30)-SUM(QW30,RA30)&gt;0,SUM(QU30:QV30,QX30:QZ30,RB30)-SUM(QW30,RA30),"")</f>
        <v/>
      </c>
      <c r="RJ30" s="11" t="str">
        <f>IF(SUM(RD30,RE30,RI30)&gt;0,SUM(RD30,RE30,RI30),"")</f>
        <v/>
      </c>
      <c r="RK30" s="17"/>
      <c r="RL30" s="17"/>
      <c r="RM30" s="17"/>
      <c r="RN30" s="17"/>
      <c r="RO30" s="17"/>
      <c r="RP30" s="17"/>
      <c r="RQ30" s="17"/>
      <c r="RR30" s="17"/>
      <c r="RS30" s="17"/>
      <c r="RT30" s="17"/>
      <c r="RU30" s="17"/>
      <c r="RV30" s="17"/>
      <c r="RW30" s="17"/>
      <c r="RX30" s="17"/>
      <c r="RY30" s="17"/>
      <c r="RZ30" s="17"/>
      <c r="SA30" s="17"/>
      <c r="SB30" s="17"/>
      <c r="SC30" s="17"/>
      <c r="SD30" s="17"/>
      <c r="SE30" s="40" t="str">
        <f>IF(SUM(RL30,RP30)&gt;0,SUM(RL30,RP30),"")</f>
        <v/>
      </c>
      <c r="SF30" s="40" t="str">
        <f>IF(SUM(RK30:RL30,RN30:RP30,RR30)-RM30-RQ30&gt;0,SUM(RK30:RL30,RN30:RP30,RR30)-RM30-RQ30,"")</f>
        <v/>
      </c>
      <c r="SG30" s="40" t="str">
        <f>IF(SUM(RS30:RT30,RV30)-RU30&gt;0,SUM(RS30:RT30,RV30)-RU30,"")</f>
        <v/>
      </c>
      <c r="SH30" s="40" t="str">
        <f>IF(SUM(RL30,RP30,RT30)&gt;0,SUM(RL30,RP30,RT30),"")</f>
        <v/>
      </c>
      <c r="SI30" s="40" t="str">
        <f>IF(SUM(SF30,SG30)&gt;0,SUM(SF30,SG30),"")</f>
        <v/>
      </c>
      <c r="SJ30" s="40" t="str">
        <f>IF(SUM(RX30,SB30)&gt;0,SUM(RX30,SB30),"")</f>
        <v/>
      </c>
      <c r="SK30" s="40" t="str">
        <f>IF(SUM(RW30:RX30,RZ30:SB30,SD30)-SUM(RY30,SC30)&gt;0,SUM(RW30:RX30,RZ30:SB30,SD30)-SUM(RY30,SC30),"")</f>
        <v/>
      </c>
      <c r="SL30" s="40" t="str">
        <f>IF(SUM(SF30,SG30,SK30)&gt;0,SUM(SF30,SG30,SK30),"")</f>
        <v/>
      </c>
      <c r="SM30" s="26">
        <f>IF($CA30="P",BK30,(BK30+AO30)/2)</f>
        <v>0</v>
      </c>
      <c r="SN30" s="26">
        <f>IF($CA30="P",BL30,(BL30+AP30)/2)</f>
        <v>0</v>
      </c>
      <c r="SO30" s="26">
        <f>IF($CA30="P",BM30,(BM30+AQ30)/2)</f>
        <v>0</v>
      </c>
      <c r="SP30" s="26">
        <f>IF($CA30="P",BN30,(BN30+AR30)/2)</f>
        <v>0</v>
      </c>
      <c r="SQ30" s="26">
        <f>IF($CA30="P",BO30,(BO30+AS30)/2)</f>
        <v>0</v>
      </c>
      <c r="SR30" s="26">
        <f>IF($CA30="P",BP30,(BP30+AT30)/2)</f>
        <v>0</v>
      </c>
      <c r="SS30" s="26">
        <f>IF($CA30="P",BQ30,(BQ30+AU30)/2)</f>
        <v>0</v>
      </c>
      <c r="ST30" s="26">
        <f>IF($CA30="P",BR30,(BR30+AV30)/2)</f>
        <v>0</v>
      </c>
      <c r="SU30" s="26">
        <f>IF($CA30="P",BS30,(BS30+AW30)/2)</f>
        <v>0</v>
      </c>
      <c r="SV30" s="26">
        <f>IF($CA30="P",BT30,(BT30+AX30)/2)</f>
        <v>0</v>
      </c>
      <c r="SW30" s="26">
        <f>IF($CA30="P",BU30,(BU30+AY30)/2)</f>
        <v>0</v>
      </c>
      <c r="SX30" s="26">
        <f>IF($CA30="P",BV30,(BV30+AZ30)/2)</f>
        <v>0</v>
      </c>
      <c r="SY30" s="26">
        <f>IF($CA30="P",BW30,(BW30+BA30)/2)</f>
        <v>0</v>
      </c>
      <c r="SZ30" s="26">
        <f>IF($CA30="P",BX30,(BX30+BB30)/2)</f>
        <v>0</v>
      </c>
      <c r="TA30" s="26">
        <f>IF($CA30="P",BY30,(BY30+BC30)/2)</f>
        <v>0</v>
      </c>
      <c r="TB30" s="26">
        <f>IF($CA30="P",BZ30,(BZ30+BD30)/2)</f>
        <v>0</v>
      </c>
      <c r="TC30" s="28" t="s">
        <v>53</v>
      </c>
      <c r="TD30" s="11" t="str">
        <f>IF(SUM(SN30,SR30)&gt;0,SUM(SN30,SR30),"")</f>
        <v/>
      </c>
      <c r="TE30" s="11" t="str">
        <f>IF(SUM(SM30:SN30,SP30:SR30,ST30)-SO30-SS30&gt;0,SUM(SM30:SN30,SP30:SR30,ST30)-SO30-SS30,"")</f>
        <v/>
      </c>
      <c r="TF30" s="11" t="str">
        <f>IF(SUM(SV30,SZ30)&gt;0,SUM(SV30,SZ30),"")</f>
        <v/>
      </c>
      <c r="TG30" s="11" t="str">
        <f>IF(SUM(SU30:SV30,SX30:SZ30,TB30)-SUM(SW30,TA30)&gt;0,SUM(SU30:SV30,SX30:SZ30,TB30)-SUM(SW30,TA30),"")</f>
        <v/>
      </c>
      <c r="TH30" s="11" t="str">
        <f>IF(SUM(TE30,TG30)&gt;0,SUM(TE30,TG30),"")</f>
        <v/>
      </c>
    </row>
    <row r="31" spans="1:528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178</v>
      </c>
      <c r="C31" s="4" t="s">
        <v>6</v>
      </c>
      <c r="D31" s="4">
        <v>2004</v>
      </c>
      <c r="E31" s="9">
        <f>SUM(J31:P31)+SUM(J31:M31)*0.0000001+SUM(J31)*0.0000000000001</f>
        <v>35.150003515003519</v>
      </c>
      <c r="F31" s="3" t="str">
        <f>IF(OR(AND(AJ31&gt;=AN$34,AK31&gt;=AN$38,AJ31&lt;&gt;"",AI31=""),AND(AL31&gt;=AN$34,AM31&gt;=AN$38,AL31&lt;&gt;"",AI31=""),AND(BF31&gt;=BJ$34,BG31&gt;=BJ$38,BF31&lt;&gt;"",BE31=""),AND(BH31&gt;=BJ$34,BI31&gt;=BJ$38,BH31&lt;&gt;"",BE31=""),AND(CB31&gt;=CF$34,CC31&gt;=CF$38,CB31&lt;&gt;"",CA31=""),AND(CD31&gt;=CF$34,CE31&gt;=CF$38,CD31&lt;&gt;""),AND(DC31&gt;=DJ$34,DD31&gt;=DJ$38,DC31&lt;&gt;""),AND(DH31&gt;=DJ$34,DI31&gt;=DJ$38,DH31&lt;&gt;""),AND(EE31&gt;=EL$34,EF31&gt;=EL$38,EE31&lt;&gt;""),AND(EJ31&gt;=EL$34,EK31&gt;=EL$38,EJ31&lt;&gt;""),AND(FG31&gt;=FN$34,FH31&gt;=FN$38,FG31&lt;&gt;""),AND(FL31&gt;=FN$34,FM31&gt;=FN$38,FL31&lt;&gt;""),AND(GI31&gt;=GP$34,GJ31&gt;=GP$38,GI31&lt;&gt;""),AND(GN31&gt;=GP$34,GO31&gt;=GP$38,GN31&lt;&gt;""),AND(HK31&gt;=HR$34,HL31&gt;=HR$38,HK31&lt;&gt;""),AND(HP31&gt;=HR$34,HQ31&gt;=HR$38,HP31&lt;&gt;""),AND(IM31&gt;=IT$34,IN31&gt;=IT$38,IM31&lt;&gt;""),AND(IR31&gt;=IT$34,IS31&gt;=IT$38,IR31&lt;&gt;""),AND(JO31&gt;=JV$34,JP31&gt;=JV$38,JO31&lt;&gt;""),AND(JT31&gt;=JV$34,JU31&gt;=JV$38,JT31&lt;&gt;""),AND(KQ31&gt;=KX$34,KR31&gt;=KX$38,KQ31&lt;&gt;""),AND(KV31&gt;=KX$34,KW31&gt;=KX$38,KV31&lt;&gt;""),AND(LS31&gt;=LZ$34,LT31&gt;=LZ$38,LS31&lt;&gt;""),AND(LX31&gt;=LZ$34,LY31&gt;=LZ$38,LX31&lt;&gt;""),AND(MU31&gt;=NB$34,MV31&gt;=NB$38,MU31&lt;&gt;""),AND(MZ31&gt;=NB$34,NA31&gt;=NB$38,MZ31&lt;&gt;""),AND(NW31&gt;=OD$34,NX31&gt;=OD$38,NW31&lt;&gt;""),AND(OB31&gt;=OD$34,OC31&gt;=OD$38,OB31&lt;&gt;""),AND(OY31&gt;=PF$34,OZ31&gt;=PF$38,OY31&lt;&gt;""),AND(PD31&gt;=PF$34,PE31&gt;=PF$38,PD31&lt;&gt;""),AND(QA31&gt;=QH$34,QB31&gt;=QH$38,QA31&lt;&gt;""),AND(QF31&gt;=QH$34,QG31&gt;=QH$38,QF31&lt;&gt;""),AND(RC31&gt;=RJ$34,RD31&gt;=RJ$38,RC31&lt;&gt;""),AND(RH31&gt;=RJ$34,RI31&gt;=RJ$38,RH31&lt;&gt;""),AND(SE31&gt;=SL$34,SF31&gt;=SL$38,SE31&lt;&gt;""),AND(SJ31&gt;=SL$34,SK31&gt;=SL$38,SJ31&lt;&gt;"")),"P","")</f>
        <v/>
      </c>
      <c r="G31" s="3" t="str">
        <f>IF(OR(AND(AK31&gt;=AN$38,AK31&lt;&gt;"",AI31=""),AND(AM31&gt;=AN$38,AM31&lt;&gt;"",AI31=""),AND(BG31&gt;=BJ$38,BG31&lt;&gt;"",BE31=""),AND(BI31&gt;=BJ$38,BI31&lt;&gt;"",BE31=""),AND(CC31&gt;=CF$38,CC31&lt;&gt;"",CA31=""),AND(CE31&gt;=CF$38,CE31&lt;&gt;"",CA31=""),AND(DD31&gt;=DJ$38,DD31&lt;&gt;""),AND(DI31&gt;=DJ$38,DI31&lt;&gt;""),AND(EF31&gt;=EL$38,EF31&lt;&gt;""),AND(EK31&gt;=EL$38,EK31&lt;&gt;""),AND(FH31&gt;=FN$38,FH31&lt;&gt;""),AND(FM31&gt;=FN$38,FM31&lt;&gt;""),AND(GJ31&gt;=GP$38,GJ31&lt;&gt;""),AND(GO31&gt;=GP$38,GO31&lt;&gt;""),AND(HL31&gt;=HR$38,HL31&lt;&gt;""),AND(HQ31&gt;=HR$38,HQ31&lt;&gt;""),AND(IN31&gt;=IT$38,IN31&lt;&gt;""),AND(IS31&gt;=IT$38,IS31&lt;&gt;""),AND(JP31&gt;=JV$38,JP31&lt;&gt;""),AND(JU31&gt;=JV$38,JU31&lt;&gt;""),AND(KR31&gt;=KX$38,KR31&lt;&gt;""),AND(KW31&gt;=KX$38,KW31&lt;&gt;""),AND(LT31&gt;=LZ$38,LT31&lt;&gt;""),AND(LY31&gt;=LZ$38,LY31&lt;&gt;""),AND(MV31&gt;=NB$38,MV31&lt;&gt;""),AND(NA31&gt;=NB$38,NA31&lt;&gt;""),AND(NX31&gt;=OD$38,NX31&lt;&gt;""),AND(OC31&gt;=OD$38,OC31&lt;&gt;""),AND(OZ31&gt;=PF$38,OZ31&lt;&gt;""),AND(PE31&gt;=PF$38,PE31&lt;&gt;""),AND(QB31&gt;=QH$38,QB31&lt;&gt;""),AND(QG31&gt;=QH$38,QG31&lt;&gt;""),AND(RD31&gt;=RJ$38,RD31&lt;&gt;""),AND(RI31&gt;=RJ$38,RI31&lt;&gt;""),AND(SF31&gt;=SL$38,SF31&lt;&gt;""),AND(SK31&gt;=SL$38,SK31&lt;&gt;"")),"P","")</f>
        <v/>
      </c>
      <c r="H31" s="36" t="str">
        <f>IF(AND(G31="P",F31=""),"No DD",IF(OR(AND(AJ31&gt;=AN$37,AK31&gt;=AN$41,AJ31&lt;&gt;"",AI31=""),AND(AL31&gt;=AN$37,AM31&gt;=AN$41,AL31&lt;&gt;"",AI31=""),AND(BF31&gt;=BJ$37,BG31&gt;=BJ$41,BF31&lt;&gt;"",BE31=""),AND(BH31&gt;=BJ$37,BI31&gt;=BJ$41,BH31&lt;&gt;"",BE31=""),AND(CB31&gt;=CF$37,CC31&gt;=CF$41,CB31&lt;&gt;"",CA31=""),AND(CD31&gt;=CF$37,CE31&gt;=CF$41,CD31&lt;&gt;""),AND(DC31&gt;=DJ$37,DD31&gt;=DJ$41,DC31&lt;&gt;""),AND(DH31&gt;=DJ$37,DI31&gt;=DJ$41,DH31&lt;&gt;""),AND(EE31&gt;=EL$37,EF31&gt;=EL$41,EE31&lt;&gt;""),AND(EJ31&gt;=EL$37,EK31&gt;=EL$41,EJ31&lt;&gt;""),AND(FG31&gt;=FN$37,FH31&gt;=FN$41,FG31&lt;&gt;""),AND(FL31&gt;=FN$37,FM31&gt;=FN$41,FL31&lt;&gt;""),AND(GI31&gt;=GP$37,GJ31&gt;=GP$41,GI31&lt;&gt;""),AND(GN31&gt;=GP$37,GO31&gt;=GP$41,GN31&lt;&gt;""),AND(HK31&gt;=HR$37,HL31&gt;=HR$41,HK31&lt;&gt;""),AND(HP31&gt;=HR$37,HQ31&gt;=HR$41,HP31&lt;&gt;""),AND(IM31&gt;=IT$37,IN31&gt;=IT$41,IM31&lt;&gt;""),AND(IR31&gt;=IT$37,IS31&gt;=IT$41,IR31&lt;&gt;""),AND(JO31&gt;=JV$37,JP31&gt;=JV$41,JO31&lt;&gt;""),AND(JT31&gt;=JV$37,JU31&gt;=JV$41,JT31&lt;&gt;""),AND(KQ31&gt;=KX$37,KR31&gt;=KX$41,KQ31&lt;&gt;""),AND(KV31&gt;=KX$37,KW31&gt;=KX$41,KV31&lt;&gt;""),AND(LS31&gt;=LZ$37,LT31&gt;=LZ$41,LS31&lt;&gt;""),AND(LX31&gt;=LZ$37,LY31&gt;=LZ$41,LX31&lt;&gt;""),AND(MU31&gt;=NB$37,MV31&gt;=NB$41,MU31&lt;&gt;""),AND(MZ31&gt;=NB$37,NA31&gt;=NB$41,MZ31&lt;&gt;""),AND(NW31&gt;=OD$37,NX31&gt;=OD$41,NW31&lt;&gt;""),AND(OB31&gt;=OD$37,OC31&gt;=OD$41,OB31&lt;&gt;""),AND(OY31&gt;=PF$37,OZ31&gt;=PF$41,OY31&lt;&gt;""),AND(PD31&gt;=PF$37,PE31&gt;=PF$41,PD31&lt;&gt;""),AND(QA31&gt;=QH$37,QB31&gt;=QH$41,QA31&lt;&gt;""),AND(QF31&gt;=QH$37,QG31&gt;=QH$41,QF31&lt;&gt;""),AND(RC31&gt;=RJ$37,RD31&gt;=RJ$41,RC31&lt;&gt;""),AND(RH31&gt;=RJ$37,RI31&gt;=RJ$41,RH31&lt;&gt;""),AND(SE31&gt;=SL$37,SF31&gt;=SL$41,SE31&lt;&gt;""),AND(SJ31&gt;=SL$37,SK31&gt;=SL$41,SJ31&lt;&gt;"")),"Merit",IF(OR(AND(AJ31&gt;=AN$36,AK31&gt;=AN$40,AJ31&lt;&gt;"",AI31=""),AND(AL31&gt;=AN$36,AM31&gt;=AN$40,AL31&lt;&gt;"",AI31=""),AND(BF31&gt;=BJ$36,BG31&gt;=BJ$40,BF31&lt;&gt;"",BE31=""),AND(BH31&gt;=BJ$36,BI31&gt;=BJ$40,BH31&lt;&gt;"",BE31=""),AND(CB31&gt;=CF$36,CC31&gt;=CF$40,CB31&lt;&gt;"",CA31=""),AND(CD31&gt;=CF$36,CE31&gt;=CF$40,CD31&lt;&gt;""),AND(DC31&gt;=DJ$36,DD31&gt;=DJ$40,DC31&lt;&gt;""),AND(DH31&gt;=DJ$36,DI31&gt;=DJ$40,DH31&lt;&gt;""),AND(EE31&gt;=EL$36,EF31&gt;=EL$40,EE31&lt;&gt;""),AND(EJ31&gt;=EL$36,EK31&gt;=EL$40,EJ31&lt;&gt;""),AND(FG31&gt;=FN$36,FH31&gt;=FN$40,FG31&lt;&gt;""),AND(FL31&gt;=FN$36,FM31&gt;=FN$40,FL31&lt;&gt;""),AND(GI31&gt;=GP$36,GJ31&gt;=GP$40,GI31&lt;&gt;""),AND(GN31&gt;=GP$36,GO31&gt;=GP$40,GN31&lt;&gt;""),AND(HK31&gt;=HR$36,HL31&gt;=HR$40,HK31&lt;&gt;""),AND(HP31&gt;=HR$36,HQ31&gt;=HR$40,HP31&lt;&gt;""),AND(IM31&gt;=IT$36,IN31&gt;=IT$40,IM31&lt;&gt;""),AND(IR31&gt;=IT$36,IS31&gt;=IT$40,IR31&lt;&gt;""),AND(JO31&gt;=JV$36,JP31&gt;=JV$40,JO31&lt;&gt;""),AND(JT31&gt;=JV$36,JU31&gt;=JV$40,JT31&lt;&gt;""),AND(KQ31&gt;=KX$36,KR31&gt;=KX$40,KQ31&lt;&gt;""),AND(KV31&gt;=KX$36,KW31&gt;=KX$40,KV31&lt;&gt;""),AND(LS31&gt;=LZ$36,LT31&gt;=LZ$40,LS31&lt;&gt;""),AND(LX31&gt;=LZ$36,LY31&gt;=LZ$40,LX31&lt;&gt;""),AND(MU31&gt;=NB$36,MV31&gt;=NB$40,MU31&lt;&gt;""),AND(MZ31&gt;=NB$36,NA31&gt;=NB$40,MZ31&lt;&gt;""),AND(NW31&gt;=OD$36,NX31&gt;=OD$40,NW31&lt;&gt;""),AND(OB31&gt;=OD$36,OC31&gt;=OD$40,OB31&lt;&gt;""),AND(OY31&gt;=PF$36,OZ31&gt;=PF$40,OY31&lt;&gt;""),AND(PD31&gt;=PF$36,PE31&gt;=PF$40,PD31&lt;&gt;""),AND(QA31&gt;=QH$36,QB31&gt;=QH$40,QA31&lt;&gt;""),AND(QF31&gt;=QH$36,QG31&gt;=QH$40,QF31&lt;&gt;""),AND(RC31&gt;=RJ$36,RD31&gt;=RJ$40,RC31&lt;&gt;""),AND(RH31&gt;=RJ$36,RI31&gt;=RJ$40,RH31&lt;&gt;""),AND(SE31&gt;=SL$36,SF31&gt;=SL$40,SE31&lt;&gt;""),AND(SJ31&gt;=SL$36,SK31&gt;=SL$40,SJ31&lt;&gt;"")),"Excellence",IF(I31="P","Worlds Team",IF(F31="P","National Team","")))))</f>
        <v/>
      </c>
      <c r="I31" s="3" t="str">
        <f>IF(OR(AND(AJ31&gt;=AN$35,AK31&gt;=AN$39,AJ31&lt;&gt;"",AI31=""),AND(AL31&gt;=AN$35,AM31&gt;=AN$39,AL31&lt;&gt;"",AI31=""),AND(BF31&gt;=BJ$35,BG31&gt;=BJ$39,BF31&lt;&gt;"",BE31=""),AND(BH31&gt;=BJ$35,BI31&gt;=BJ$39,BH31&lt;&gt;"",BE31=""),AND(CB31&gt;=CF$35,CC31&gt;=CF$39,CB31&lt;&gt;"",CA31=""),AND(CD31&gt;=CF$35,CE31&gt;=CF$39,CD31&lt;&gt;""),AND(DC31&gt;=DJ$35,DD31&gt;=DJ$39,DC31&lt;&gt;""),AND(DH31&gt;=DJ$35,DI31&gt;=DJ$39,DH31&lt;&gt;""),AND(EE31&gt;=EL$35,EF31&gt;=EL$39,EE31&lt;&gt;""),AND(EJ31&gt;=EL$35,EK31&gt;=EL$39,EJ31&lt;&gt;""),AND(FG31&gt;=FN$35,FH31&gt;=FN$39,FG31&lt;&gt;""),AND(FL31&gt;=FN$35,FM31&gt;=FN$39,FL31&lt;&gt;""),AND(GI31&gt;=GP$35,GJ31&gt;=GP$39,GI31&lt;&gt;""),AND(GN31&gt;=GP$35,GO31&gt;=GP$39,GN31&lt;&gt;""),AND(HK31&gt;=HR$35,HL31&gt;=HR$39,HK31&lt;&gt;""),AND(HP31&gt;=HR$35,HQ31&gt;=HR$39,HP31&lt;&gt;""),AND(IM31&gt;=IT$35,IN31&gt;=IT$39,IM31&lt;&gt;""),AND(IR31&gt;=IT$35,IS31&gt;=IT$39,IR31&lt;&gt;""),AND(JO31&gt;=JV$35,JP31&gt;=JV$39,JO31&lt;&gt;""),AND(JT31&gt;=JV$35,JU31&gt;=JV$39,JT31&lt;&gt;""),AND(KQ31&gt;=KX$35,KR31&gt;=KX$39,KQ31&lt;&gt;""),AND(KV31&gt;=KX$35,KW31&gt;=KX$39,KV31&lt;&gt;""),AND(LS31&gt;=LZ$35,LT31&gt;=LZ$39,LS31&lt;&gt;""),AND(LX31&gt;=LZ$35,LY31&gt;=LZ$39,LX31&lt;&gt;""),AND(MU31&gt;=NB$35,MV31&gt;=NB$39,MU31&lt;&gt;""),AND(MZ31&gt;=NB$35,NA31&gt;=NB$39,MZ31&lt;&gt;""),AND(NW31&gt;=OD$35,NX31&gt;=OD$39,NW31&lt;&gt;""),AND(OB31&gt;=OD$35,OC31&gt;=OD$39,OB31&lt;&gt;""),AND(OY31&gt;=PF$35,OZ31&gt;=PF$39,OY31&lt;&gt;""),AND(PD31&gt;=PF$35,PE31&gt;=PF$39,PD31&lt;&gt;""),AND(QA31&gt;=QH$35,QB31&gt;=QH$39,QA31&lt;&gt;""),AND(QF31&gt;=QH$35,QG31&gt;=QH$39,QF31&lt;&gt;""),AND(RC31&gt;=RJ$35,RD31&gt;=RJ$39,RC31&lt;&gt;""),AND(RH31&gt;=RJ$35,RI31&gt;=RJ$39,RH31&lt;&gt;""),AND(SE31&gt;=SL$35,SF31&gt;=SL$39,SE31&lt;&gt;""),AND(SJ31&gt;=SL$35,SK31&gt;=SL$39,SJ31&lt;&gt;"")),"P","")</f>
        <v/>
      </c>
      <c r="J31" s="8">
        <f>IF(COUNT(AK31,BG31,CC31)&gt;0,LARGE((AK31,BG31,CC31),1),0)</f>
        <v>35.15</v>
      </c>
      <c r="K31" s="8" t="str">
        <f>IF(J31=0,"",IF(J31=CC31,$BK$1,IF(J31=BG31,$AO$1,IF(J31=AK31,$S$1,""))))</f>
        <v>2025 Elite Canada</v>
      </c>
      <c r="L31" s="8">
        <f>IF(COUNT(AK31,BG31,CC31)&gt;1,LARGE((AK31,BG31,CC31),2),0)</f>
        <v>0</v>
      </c>
      <c r="M31" s="8" t="str">
        <f>IF(K31=0,"",IF(AND(L31=J31,L31=AK31,K31=BG31),$S$1,IF(AND(L31=J31,L31=AK31,L31=CC31),$S$1,IF(AND(L31=J31,L31=CC31,L31=BG31),$AO$1,IF(L31=CC31,$BK$1,IF(L31=BG31,$AO$1,IF(L31=AK31,$S$1,"")))))))</f>
        <v/>
      </c>
      <c r="N31" s="8">
        <f>IF(MAX(AM31,BI31,CE31)&gt;0,MAX(AM31,BI31,CE31),0)</f>
        <v>0</v>
      </c>
      <c r="O31" s="8" t="str">
        <f>IF(N31=0,"",IF(N31=CE31,$BK$1,IF(N31=BI31,$AO$1,IF(N31=AM31,$S$1,""))))</f>
        <v/>
      </c>
      <c r="P31" s="8" t="str">
        <f>IF(MAX(CG31:CH31)&gt;0,MAX(CG31:CH31),"")</f>
        <v/>
      </c>
      <c r="Q31" s="11" t="str">
        <f>IF(P31="","",IF(P31=CG31,"("&amp;CG$2&amp;")",IF(P31=CH31,"("&amp;CH$2&amp;")")))</f>
        <v/>
      </c>
      <c r="R31" s="8" t="str">
        <f>IF(P31="","",IF(P31=CG31,IF(P31+IF(L31="",0,L31)=SF31,$RK$1,IF(P31+IF(L31="",0,L31)=RD31,$QI$1,IF(P31+IF(L31="",0,L31)=QB31,$PG$1,IF(P31+IF(L31="",0,L31)=OZ31,$OE$1,IF(P31+IF(L31="",0,L31)=NX31,$NC$1,IF(P31+IF(L31="",0,L31)=MV31,$MA$1,IF(P31+IF(L31="",0,L31)=LT31,$KY$1,IF(P31+IF(L31="",0,L31)=KR31,$JW$1,IF(P31+IF(L31="",0,L31)=JP31,$IU$1,IF(P31+IF(L31="",0,L31)=IN31,$HS$1,IF(P31+IF(L31="",0,L31)=HL31,$GQ$1,IF(P31+IF(L31="",0,L31)=GJ31,$FO$1,IF(P31+IF(L31="",0,L31)=FH31,$EM$1,IF(P31+IF(L31="",0,L31)=EF31,$DK$1,IF(P31+IF(L31="",0,L31)=DD31,$CI$1))))))))))))))),IF(P31=CH31,IF(P31+IF(N31="",0,N31)=SK31,$RK$1,IF(P31+IF(N31="",0,N31)=RI31,$QI$1,IF(P31+IF(N31="",0,N31)=QG31,$PG$1,IF(P31+IF(N31="",0,N31)=PE31,$OE$1,IF(P31+IF(N31="",0,N31)=OC31,$NC$1,IF(P31+IF(N31="",0,N31)=NA31,$MA$1,IF(P31+IF(N31="",0,N31)=LY31,$KY$1,IF(P31+IF(N31="",0,N31)=KW31,$JW$1,IF(P31+IF(N31="",0,N31)=JU31,$IU$1,IF(P31+IF(N31="",0,N31)=IS31,$HS$1,IF(P31+IF(N31="",0,N31)=HQ31,$GQ$1,IF(P31+IF(N31="",0,N31)=GO31,$FO$1,IF(P31+IF(N31="",0,N31)=FM31,$EM$1,IF(P31+IF(N31="",0,N31)=EK31,$DK$1,IF(P31+IF(N31="",0,N31)=DI31,$CI$1))))))))))))))))))</f>
        <v/>
      </c>
      <c r="S31" s="19">
        <v>8.35</v>
      </c>
      <c r="T31" s="19">
        <v>3</v>
      </c>
      <c r="U31" s="19">
        <v>0.5</v>
      </c>
      <c r="V31" s="19">
        <v>0</v>
      </c>
      <c r="W31" s="19">
        <v>18.399999999999999</v>
      </c>
      <c r="X31" s="19">
        <v>6.6</v>
      </c>
      <c r="Y31" s="19">
        <v>0.7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27" t="s">
        <v>53</v>
      </c>
      <c r="AJ31" s="40">
        <f>IF(SUM(T31,X31)&gt;0,SUM(T31,X31),"")</f>
        <v>9.6</v>
      </c>
      <c r="AK31" s="40">
        <f>IF(SUM(S31:T31,V31:X31,Z31)-U31-Y31&gt;0,SUM(S31:T31,V31:X31,Z31)-U31-Y31,"")</f>
        <v>35.15</v>
      </c>
      <c r="AL31" s="40" t="str">
        <f>IF(SUM(AB31,AF31)&gt;0,SUM(AB31,AF31),"")</f>
        <v/>
      </c>
      <c r="AM31" s="40" t="str">
        <f>IF(SUM(AA31:AB31,AD31:AF31,AH31)-SUM(AC31,AG31)&gt;0,SUM(AA31:AB31,AD31:AF31,AH31)-SUM(AC31,AG31),"")</f>
        <v/>
      </c>
      <c r="AN31" s="40">
        <f>IF(SUM(AK31,AM31)&gt;0,SUM(AK31,AM31),"")</f>
        <v>35.15</v>
      </c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28"/>
      <c r="BF31" s="11" t="str">
        <f>IF(SUM(AP31,AT31)&gt;0,SUM(AP31,AT31),"")</f>
        <v/>
      </c>
      <c r="BG31" s="11" t="str">
        <f>IF(SUM(AO31:AP31,AR31:AT31,AV31)-AQ31-AU31&gt;0,SUM(AO31:AP31,AR31:AT31,AV31)-AQ31-AU31,"")</f>
        <v/>
      </c>
      <c r="BH31" s="11" t="str">
        <f>IF(SUM(AX31,BB31)&gt;0,SUM(AX31,BB31),"")</f>
        <v/>
      </c>
      <c r="BI31" s="11" t="str">
        <f>IF(SUM(AW31:AX31,AZ31:BB31,BD31)-SUM(AY31,BC31)&gt;0,SUM(AW31:AX31,AZ31:BB31,BD31)-SUM(AY31,BC31),"")</f>
        <v/>
      </c>
      <c r="BJ31" s="11" t="str">
        <f>IF(SUM(BG31,BI31)&gt;0,SUM(BG31,BI31),"")</f>
        <v/>
      </c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27"/>
      <c r="CB31" s="40" t="str">
        <f>IF(SUM(BL31,BP31)&gt;0,SUM(BL31,BP31),"")</f>
        <v/>
      </c>
      <c r="CC31" s="40" t="str">
        <f>IF(SUM(BK31:BL31,BN31:BP31,BR31)-BM31-BQ31&gt;0,SUM(BK31:BL31,BN31:BP31,BR31)-BM31-BQ31,"")</f>
        <v/>
      </c>
      <c r="CD31" s="40" t="str">
        <f>IF(SUM(BT31,BX31)&gt;0,SUM(BT31,BX31),"")</f>
        <v/>
      </c>
      <c r="CE31" s="40" t="str">
        <f>IF(SUM(BS31:BT31,BV31:BX31,BZ31)-SUM(BU31,BY31)&gt;0,SUM(BS31:BT31,BV31:BX31,BZ31)-SUM(BU31,BY31),"")</f>
        <v/>
      </c>
      <c r="CF31" s="40" t="str">
        <f>IF(SUM(CC31,CE31)&gt;0,SUM(CC31,CE31),"")</f>
        <v/>
      </c>
      <c r="CG31" s="51" t="str">
        <f>IF(MAX(DD31,EF31,FH31,GJ31,HL31,IN31,JP31,KR31,LT31,MV31,NX31,OZ31,QB31,RD31,SF31)-IF(L31="",0,L31)&gt;0.001,MAX(DD31,EF31,FH31,GJ31,HL31,IN31,JP31,KR31,LT31,MV31,NX31,OZ31,QB31,RD31,SF31)-IF(L31="",0,L31),"")</f>
        <v/>
      </c>
      <c r="CH31" s="51" t="str">
        <f>IF(MAX(DI31,EK31,FM31,GO31,HQ31,IS31,JU31,KW31,LY31,NA31,OC31,PE31,QG31,RI31,SK31)-IF(N31="",0,N31)&gt;0.001,MAX(DI31,EK31,FM31,GO31,HQ31,IS31,JU31,KW31,LY31,NA31,OC31,PE31,QG31,RI31,SK31)-IF(N31="",0,N31),"")</f>
        <v/>
      </c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40" t="str">
        <f>IF(SUM(CJ31,CN31)&gt;0,SUM(CJ31,CN31),"")</f>
        <v/>
      </c>
      <c r="DD31" s="40" t="str">
        <f>IF(SUM(CI31:CJ31,CL31:CN31,CP31)-CK31-CO31&gt;0,SUM(CI31:CJ31,CL31:CN31,CP31)-CK31-CO31,"")</f>
        <v/>
      </c>
      <c r="DE31" s="40" t="str">
        <f>IF(SUM(CQ31:CR31,CT31)-CS31&gt;0,SUM(CQ31:CR31,CT31)-CS31,"")</f>
        <v/>
      </c>
      <c r="DF31" s="40" t="str">
        <f>IF(SUM(CJ31,CN31,CR31)&gt;0,SUM(CJ31,CN31,CR31),"")</f>
        <v/>
      </c>
      <c r="DG31" s="40" t="str">
        <f>IF(SUM(DD31,DE31)&gt;0,SUM(DD31,DE31),"")</f>
        <v/>
      </c>
      <c r="DH31" s="40" t="str">
        <f>IF(SUM(CV31,CZ31)&gt;0,SUM(CV31,CZ31),"")</f>
        <v/>
      </c>
      <c r="DI31" s="40" t="str">
        <f>IF(SUM(CU31:CV31,CX31:CZ31,DB31)-SUM(CW31,DA31)&gt;0,SUM(CU31:CV31,CX31:CZ31,DB31)-SUM(CW31,DA31),"")</f>
        <v/>
      </c>
      <c r="DJ31" s="40" t="str">
        <f>IF(SUM(DD31,DE31,DI31)&gt;0,SUM(DD31,DE31,DI31),"")</f>
        <v/>
      </c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1" t="str">
        <f>IF(SUM(DL31,DP31)&gt;0,SUM(DL31,DP31),"")</f>
        <v/>
      </c>
      <c r="EF31" s="11" t="str">
        <f>IF(SUM(DK31:DL31,DN31:DP31,DR31)-DM31-DQ31&gt;0,SUM(DK31:DL31,DN31:DP31,DR31)-DM31-DQ31,"")</f>
        <v/>
      </c>
      <c r="EG31" s="11" t="str">
        <f>IF(SUM(DS31:DT31,DV31)-DU31&gt;0,SUM(DS31:DT31,DV31)-DU31,"")</f>
        <v/>
      </c>
      <c r="EH31" s="11" t="str">
        <f>IF(SUM(DL31,DP31,DT31)&gt;0,SUM(DL31,DP31,DT31),"")</f>
        <v/>
      </c>
      <c r="EI31" s="11" t="str">
        <f>IF(SUM(EF31,EG31)&gt;0,SUM(EF31,EG31),"")</f>
        <v/>
      </c>
      <c r="EJ31" s="11" t="str">
        <f>IF(SUM(DX31,EB31)&gt;0,SUM(DX31,EB31),"")</f>
        <v/>
      </c>
      <c r="EK31" s="11" t="str">
        <f>IF(SUM(DW31:DX31,DZ31:EB31,ED31)-SUM(DY31,EC31)&gt;0,SUM(DW31:DX31,DZ31:EB31,ED31)-SUM(DY31,EC31),"")</f>
        <v/>
      </c>
      <c r="EL31" s="11" t="str">
        <f>IF(SUM(EF31,EG31,EK31)&gt;0,SUM(EF31,EG31,EK31),"")</f>
        <v/>
      </c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40" t="str">
        <f>IF(SUM(EN31,ER31)&gt;0,SUM(EN31,ER31),"")</f>
        <v/>
      </c>
      <c r="FH31" s="40" t="str">
        <f>IF(SUM(EM31:EN31,EP31:ER31,ET31)-EO31-ES31&gt;0,SUM(EM31:EN31,EP31:ER31,ET31)-EO31-ES31,"")</f>
        <v/>
      </c>
      <c r="FI31" s="40" t="str">
        <f>IF(SUM(EU31:EV31,EX31)-EW31&gt;0,SUM(EU31:EV31,EX31)-EW31,"")</f>
        <v/>
      </c>
      <c r="FJ31" s="40" t="str">
        <f>IF(SUM(EN31,ER31,EV31)&gt;0,SUM(EN31,ER31,EV31),"")</f>
        <v/>
      </c>
      <c r="FK31" s="40" t="str">
        <f>IF(SUM(FH31,FI31)&gt;0,SUM(FH31,FI31),"")</f>
        <v/>
      </c>
      <c r="FL31" s="40" t="str">
        <f>IF(SUM(EZ31,FD31)&gt;0,SUM(EZ31,FD31),"")</f>
        <v/>
      </c>
      <c r="FM31" s="40" t="str">
        <f>IF(SUM(EY31:EZ31,FB31:FD31,FF31)-SUM(FA31,FE31)&gt;0,SUM(EY31:EZ31,FB31:FD31,FF31)-SUM(FA31,FE31),"")</f>
        <v/>
      </c>
      <c r="FN31" s="40" t="str">
        <f>IF(SUM(FH31,FI31,FM31)&gt;0,SUM(FH31,FI31,FM31),"")</f>
        <v/>
      </c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1" t="str">
        <f>IF(SUM(FP31,FT31)&gt;0,SUM(FP31,FT31),"")</f>
        <v/>
      </c>
      <c r="GJ31" s="11" t="str">
        <f>IF(SUM(FO31:FP31,FR31:FT31,FV31)-FQ31-FU31&gt;0,SUM(FO31:FP31,FR31:FT31,FV31)-FQ31-FU31,"")</f>
        <v/>
      </c>
      <c r="GK31" s="11" t="str">
        <f>IF(SUM(FW31:FX31,FZ31)-FY31&gt;0,SUM(FW31:FX31,FZ31)-FY31,"")</f>
        <v/>
      </c>
      <c r="GL31" s="11" t="str">
        <f>IF(SUM(FP31,FT31,FX31)&gt;0,SUM(FP31,FT31,FX31),"")</f>
        <v/>
      </c>
      <c r="GM31" s="11" t="str">
        <f>IF(SUM(GJ31,GK31)&gt;0,SUM(GJ31,GK31),"")</f>
        <v/>
      </c>
      <c r="GN31" s="11" t="str">
        <f>IF(SUM(GB31,GF31)&gt;0,SUM(GB31,GF31),"")</f>
        <v/>
      </c>
      <c r="GO31" s="11" t="str">
        <f>IF(SUM(GA31:GB31,GD31:GF31,GH31)-SUM(GC31,GG31)&gt;0,SUM(GA31:GB31,GD31:GF31,GH31)-SUM(GC31,GG31),"")</f>
        <v/>
      </c>
      <c r="GP31" s="11" t="str">
        <f>IF(SUM(GJ31,GK31,GO31)&gt;0,SUM(GJ31,GK31,GO31),"")</f>
        <v/>
      </c>
      <c r="GQ31" s="17"/>
      <c r="GR31" s="17"/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40" t="str">
        <f>IF(SUM(GR31,GV31)&gt;0,SUM(GR31,GV31),"")</f>
        <v/>
      </c>
      <c r="HL31" s="40" t="str">
        <f>IF(SUM(GQ31:GR31,GT31:GV31,GX31)-GS31-GW31&gt;0,SUM(GQ31:GR31,GT31:GV31,GX31)-GS31-GW31,"")</f>
        <v/>
      </c>
      <c r="HM31" s="40" t="str">
        <f>IF(SUM(GY31:GZ31,HB31)-HA31&gt;0,SUM(GY31:GZ31,HB31)-HA31,"")</f>
        <v/>
      </c>
      <c r="HN31" s="40" t="str">
        <f>IF(SUM(GR31,GV31,GZ31)&gt;0,SUM(GR31,GV31,GZ31),"")</f>
        <v/>
      </c>
      <c r="HO31" s="40" t="str">
        <f>IF(SUM(HL31,HM31)&gt;0,SUM(HL31,HM31),"")</f>
        <v/>
      </c>
      <c r="HP31" s="40" t="str">
        <f>IF(SUM(HD31,HH31)&gt;0,SUM(HD31,HH31),"")</f>
        <v/>
      </c>
      <c r="HQ31" s="40" t="str">
        <f>IF(SUM(HC31:HD31,HF31:HH31,HJ31)-SUM(HE31,HI31)&gt;0,SUM(HC31:HD31,HF31:HH31,HJ31)-SUM(HE31,HI31),"")</f>
        <v/>
      </c>
      <c r="HR31" s="40" t="str">
        <f>IF(SUM(HL31,HM31,HQ31)&gt;0,SUM(HL31,HM31,HQ31),"")</f>
        <v/>
      </c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1" t="str">
        <f>IF(SUM(HT31,HX31)&gt;0,SUM(HT31,HX31),"")</f>
        <v/>
      </c>
      <c r="IN31" s="11" t="str">
        <f>IF(SUM(HS31:HT31,HV31:HX31,HZ31)-HU31-HY31&gt;0,SUM(HS31:HT31,HV31:HX31,HZ31)-HU31-HY31,"")</f>
        <v/>
      </c>
      <c r="IO31" s="11" t="str">
        <f>IF(SUM(IA31:IB31,ID31)-IC31&gt;0,SUM(IA31:IB31,ID31)-IC31,"")</f>
        <v/>
      </c>
      <c r="IP31" s="11" t="str">
        <f>IF(SUM(HT31,HX31,IB31)&gt;0,SUM(HT31,HX31,IB31),"")</f>
        <v/>
      </c>
      <c r="IQ31" s="11" t="str">
        <f>IF(SUM(IN31,IO31)&gt;0,SUM(IN31,IO31),"")</f>
        <v/>
      </c>
      <c r="IR31" s="11" t="str">
        <f>IF(SUM(IF31,IJ31)&gt;0,SUM(IF31,IJ31),"")</f>
        <v/>
      </c>
      <c r="IS31" s="11" t="str">
        <f>IF(SUM(IE31:IF31,IH31:IJ31,IL31)-SUM(IG31,IK31)&gt;0,SUM(IE31:IF31,IH31:IJ31,IL31)-SUM(IG31,IK31),"")</f>
        <v/>
      </c>
      <c r="IT31" s="11" t="str">
        <f>IF(SUM(IN31,IO31,IS31)&gt;0,SUM(IN31,IO31,IS31),"")</f>
        <v/>
      </c>
      <c r="IU31" s="17"/>
      <c r="IV31" s="17"/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40" t="str">
        <f>IF(SUM(IV31,IZ31)&gt;0,SUM(IV31,IZ31),"")</f>
        <v/>
      </c>
      <c r="JP31" s="40" t="str">
        <f>IF(SUM(IU31:IV31,IX31:IZ31,JB31)-IW31-JA31&gt;0,SUM(IU31:IV31,IX31:IZ31,JB31)-IW31-JA31,"")</f>
        <v/>
      </c>
      <c r="JQ31" s="40" t="str">
        <f>IF(SUM(JC31:JD31,JF31)-JE31&gt;0,SUM(JC31:JD31,JF31)-JE31,"")</f>
        <v/>
      </c>
      <c r="JR31" s="40" t="str">
        <f>IF(SUM(IV31,IZ31,JD31)&gt;0,SUM(IV31,IZ31,JD31),"")</f>
        <v/>
      </c>
      <c r="JS31" s="40" t="str">
        <f>IF(SUM(JP31,JQ31)&gt;0,SUM(JP31,JQ31),"")</f>
        <v/>
      </c>
      <c r="JT31" s="40" t="str">
        <f>IF(SUM(JH31,JL31)&gt;0,SUM(JH31,JL31),"")</f>
        <v/>
      </c>
      <c r="JU31" s="40" t="str">
        <f>IF(SUM(JG31:JH31,JJ31:JL31,JN31)-SUM(JI31,JM31)&gt;0,SUM(JG31:JH31,JJ31:JL31,JN31)-SUM(JI31,JM31),"")</f>
        <v/>
      </c>
      <c r="JV31" s="40" t="str">
        <f>IF(SUM(JP31,JQ31,JU31)&gt;0,SUM(JP31,JQ31,JU31),"")</f>
        <v/>
      </c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1" t="str">
        <f>IF(SUM(JX31,KB31)&gt;0,SUM(JX31,KB31),"")</f>
        <v/>
      </c>
      <c r="KR31" s="11" t="str">
        <f>IF(SUM(JW31:JX31,JZ31:KB31,KD31)-JY31-KC31&gt;0,SUM(JW31:JX31,JZ31:KB31,KD31)-JY31-KC31,"")</f>
        <v/>
      </c>
      <c r="KS31" s="11" t="str">
        <f>IF(SUM(KE31:KF31,KH31)-KG31&gt;0,SUM(KE31:KF31,KH31)-KG31,"")</f>
        <v/>
      </c>
      <c r="KT31" s="11" t="str">
        <f>IF(SUM(JX31,KB31,KF31)&gt;0,SUM(JX31,KB31,KF31),"")</f>
        <v/>
      </c>
      <c r="KU31" s="11" t="str">
        <f>IF(SUM(KR31,KS31)&gt;0,SUM(KR31,KS31),"")</f>
        <v/>
      </c>
      <c r="KV31" s="11" t="str">
        <f>IF(SUM(KJ31,KN31)&gt;0,SUM(KJ31,KN31),"")</f>
        <v/>
      </c>
      <c r="KW31" s="11" t="str">
        <f>IF(SUM(KI31:KJ31,KL31:KN31,KP31)-SUM(KK31,KO31)&gt;0,SUM(KI31:KJ31,KL31:KN31,KP31)-SUM(KK31,KO31),"")</f>
        <v/>
      </c>
      <c r="KX31" s="11" t="str">
        <f>IF(SUM(KR31,KS31,KW31)&gt;0,SUM(KR31,KS31,KW31),"")</f>
        <v/>
      </c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40" t="str">
        <f>IF(SUM(KZ31,LD31)&gt;0,SUM(KZ31,LD31),"")</f>
        <v/>
      </c>
      <c r="LT31" s="40" t="str">
        <f>IF(SUM(KY31:KZ31,LB31:LD31,LF31)-LA31-LE31&gt;0,SUM(KY31:KZ31,LB31:LD31,LF31)-LA31-LE31,"")</f>
        <v/>
      </c>
      <c r="LU31" s="40" t="str">
        <f>IF(SUM(LG31:LH31,LJ31)-LI31&gt;0,SUM(LG31:LH31,LJ31)-LI31,"")</f>
        <v/>
      </c>
      <c r="LV31" s="40" t="str">
        <f>IF(SUM(KZ31,LD31,LH31)&gt;0,SUM(KZ31,LD31,LH31),"")</f>
        <v/>
      </c>
      <c r="LW31" s="40" t="str">
        <f>IF(SUM(LT31,LU31)&gt;0,SUM(LT31,LU31),"")</f>
        <v/>
      </c>
      <c r="LX31" s="40" t="str">
        <f>IF(SUM(LL31,LP31)&gt;0,SUM(LL31,LP31),"")</f>
        <v/>
      </c>
      <c r="LY31" s="40" t="str">
        <f>IF(SUM(LK31:LL31,LN31:LP31,LR31)-SUM(LM31,LQ31)&gt;0,SUM(LK31:LL31,LN31:LP31,LR31)-SUM(LM31,LQ31),"")</f>
        <v/>
      </c>
      <c r="LZ31" s="40" t="str">
        <f>IF(SUM(LT31,LU31,LY31)&gt;0,SUM(LT31,LU31,LY31),"")</f>
        <v/>
      </c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1" t="str">
        <f>IF(SUM(MB31,MF31)&gt;0,SUM(MB31,MF31),"")</f>
        <v/>
      </c>
      <c r="MV31" s="11" t="str">
        <f>IF(SUM(MA31:MB31,MD31:MF31,MH31)-MC31-MG31&gt;0,SUM(MA31:MB31,MD31:MF31,MH31)-MC31-MG31,"")</f>
        <v/>
      </c>
      <c r="MW31" s="11" t="str">
        <f>IF(SUM(MI31:MJ31,ML31)-MK31&gt;0,SUM(MI31:MJ31,ML31)-MK31,"")</f>
        <v/>
      </c>
      <c r="MX31" s="11" t="str">
        <f>IF(SUM(MB31,MF31,MJ31)&gt;0,SUM(MB31,MF31,MJ31),"")</f>
        <v/>
      </c>
      <c r="MY31" s="11" t="str">
        <f>IF(SUM(MV31,MW31)&gt;0,SUM(MV31,MW31),"")</f>
        <v/>
      </c>
      <c r="MZ31" s="11" t="str">
        <f>IF(SUM(MN31,MR31)&gt;0,SUM(MN31,MR31),"")</f>
        <v/>
      </c>
      <c r="NA31" s="11" t="str">
        <f>IF(SUM(MM31:MN31,MP31:MR31,MT31)-SUM(MO31,MS31)&gt;0,SUM(MM31:MN31,MP31:MR31,MT31)-SUM(MO31,MS31),"")</f>
        <v/>
      </c>
      <c r="NB31" s="11" t="str">
        <f>IF(SUM(MV31,MW31,NA31)&gt;0,SUM(MV31,MW31,NA31),"")</f>
        <v/>
      </c>
      <c r="NC31" s="17"/>
      <c r="ND31" s="17"/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40" t="str">
        <f>IF(SUM(ND31,NH31)&gt;0,SUM(ND31,NH31),"")</f>
        <v/>
      </c>
      <c r="NX31" s="40" t="str">
        <f>IF(SUM(NC31:ND31,NF31:NH31,NJ31)-NE31-NI31&gt;0,SUM(NC31:ND31,NF31:NH31,NJ31)-NE31-NI31,"")</f>
        <v/>
      </c>
      <c r="NY31" s="40" t="str">
        <f>IF(SUM(NK31:NL31,NN31)-NM31&gt;0,SUM(NK31:NL31,NN31)-NM31,"")</f>
        <v/>
      </c>
      <c r="NZ31" s="40" t="str">
        <f>IF(SUM(ND31,NH31,NL31)&gt;0,SUM(ND31,NH31,NL31),"")</f>
        <v/>
      </c>
      <c r="OA31" s="40" t="str">
        <f>IF(SUM(NX31,NY31)&gt;0,SUM(NX31,NY31),"")</f>
        <v/>
      </c>
      <c r="OB31" s="40" t="str">
        <f>IF(SUM(NP31,NT31)&gt;0,SUM(NP31,NT31),"")</f>
        <v/>
      </c>
      <c r="OC31" s="40" t="str">
        <f>IF(SUM(NO31:NP31,NR31:NT31,NV31)-SUM(NQ31,NU31)&gt;0,SUM(NO31:NP31,NR31:NT31,NV31)-SUM(NQ31,NU31),"")</f>
        <v/>
      </c>
      <c r="OD31" s="40" t="str">
        <f>IF(SUM(NX31,NY31,OC31)&gt;0,SUM(NX31,NY31,OC31),"")</f>
        <v/>
      </c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1" t="str">
        <f>IF(SUM(OF31,OJ31)&gt;0,SUM(OF31,OJ31),"")</f>
        <v/>
      </c>
      <c r="OZ31" s="11" t="str">
        <f>IF(SUM(OE31:OF31,OH31:OJ31,OL31)-OG31-OK31&gt;0,SUM(OE31:OF31,OH31:OJ31,OL31)-OG31-OK31,"")</f>
        <v/>
      </c>
      <c r="PA31" s="11" t="str">
        <f>IF(SUM(OM31:ON31,OP31)-OO31&gt;0,SUM(OM31:ON31,OP31)-OO31,"")</f>
        <v/>
      </c>
      <c r="PB31" s="11" t="str">
        <f>IF(SUM(OF31,OJ31,ON31)&gt;0,SUM(OF31,OJ31,ON31),"")</f>
        <v/>
      </c>
      <c r="PC31" s="11" t="str">
        <f>IF(SUM(OZ31,PA31)&gt;0,SUM(OZ31,PA31),"")</f>
        <v/>
      </c>
      <c r="PD31" s="11" t="str">
        <f>IF(SUM(OR31,OV31)&gt;0,SUM(OR31,OV31),"")</f>
        <v/>
      </c>
      <c r="PE31" s="11" t="str">
        <f>IF(SUM(OQ31:OR31,OT31:OV31,OX31)-SUM(OS31,OW31)&gt;0,SUM(OQ31:OR31,OT31:OV31,OX31)-SUM(OS31,OW31),"")</f>
        <v/>
      </c>
      <c r="PF31" s="11" t="str">
        <f>IF(SUM(OZ31,PA31,PE31)&gt;0,SUM(OZ31,PA31,PE31),"")</f>
        <v/>
      </c>
      <c r="PG31" s="17"/>
      <c r="PH31" s="17"/>
      <c r="PI31" s="17"/>
      <c r="PJ31" s="17"/>
      <c r="PK31" s="17"/>
      <c r="PL31" s="17"/>
      <c r="PM31" s="17"/>
      <c r="PN31" s="17"/>
      <c r="PO31" s="17"/>
      <c r="PP31" s="17"/>
      <c r="PQ31" s="17"/>
      <c r="PR31" s="17"/>
      <c r="PS31" s="17"/>
      <c r="PT31" s="17"/>
      <c r="PU31" s="17"/>
      <c r="PV31" s="17"/>
      <c r="PW31" s="17"/>
      <c r="PX31" s="17"/>
      <c r="PY31" s="17"/>
      <c r="PZ31" s="17"/>
      <c r="QA31" s="40" t="str">
        <f>IF(SUM(PH31,PL31)&gt;0,SUM(PH31,PL31),"")</f>
        <v/>
      </c>
      <c r="QB31" s="40" t="str">
        <f>IF(SUM(PG31:PH31,PJ31:PL31,PN31)-PI31-PM31&gt;0,SUM(PG31:PH31,PJ31:PL31,PN31)-PI31-PM31,"")</f>
        <v/>
      </c>
      <c r="QC31" s="40" t="str">
        <f>IF(SUM(PO31:PP31,PR31)-PQ31&gt;0,SUM(PO31:PP31,PR31)-PQ31,"")</f>
        <v/>
      </c>
      <c r="QD31" s="40" t="str">
        <f>IF(SUM(PH31,PL31,PP31)&gt;0,SUM(PH31,PL31,PP31),"")</f>
        <v/>
      </c>
      <c r="QE31" s="40" t="str">
        <f>IF(SUM(QB31,QC31)&gt;0,SUM(QB31,QC31),"")</f>
        <v/>
      </c>
      <c r="QF31" s="40" t="str">
        <f>IF(SUM(PT31,PX31)&gt;0,SUM(PT31,PX31),"")</f>
        <v/>
      </c>
      <c r="QG31" s="40" t="str">
        <f>IF(SUM(PS31:PT31,PV31:PX31,PZ31)-SUM(PU31,PY31)&gt;0,SUM(PS31:PT31,PV31:PX31,PZ31)-SUM(PU31,PY31),"")</f>
        <v/>
      </c>
      <c r="QH31" s="40" t="str">
        <f>IF(SUM(QB31,QC31,QG31)&gt;0,SUM(QB31,QC31,QG31),"")</f>
        <v/>
      </c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1" t="str">
        <f>IF(SUM(QJ31,QN31)&gt;0,SUM(QJ31,QN31),"")</f>
        <v/>
      </c>
      <c r="RD31" s="11" t="str">
        <f>IF(SUM(QI31:QJ31,QL31:QN31,QP31)-QK31-QO31&gt;0,SUM(QI31:QJ31,QL31:QN31,QP31)-QK31-QO31,"")</f>
        <v/>
      </c>
      <c r="RE31" s="11" t="str">
        <f>IF(SUM(QQ31:QR31,QT31)-QS31&gt;0,SUM(QQ31:QR31,QT31)-QS31,"")</f>
        <v/>
      </c>
      <c r="RF31" s="11" t="str">
        <f>IF(SUM(QJ31,QN31,QR31)&gt;0,SUM(QJ31,QN31,QR31),"")</f>
        <v/>
      </c>
      <c r="RG31" s="11" t="str">
        <f>IF(SUM(RD31,RE31)&gt;0,SUM(RD31,RE31),"")</f>
        <v/>
      </c>
      <c r="RH31" s="11" t="str">
        <f>IF(SUM(QV31,QZ31)&gt;0,SUM(QV31,QZ31),"")</f>
        <v/>
      </c>
      <c r="RI31" s="11" t="str">
        <f>IF(SUM(QU31:QV31,QX31:QZ31,RB31)-SUM(QW31,RA31)&gt;0,SUM(QU31:QV31,QX31:QZ31,RB31)-SUM(QW31,RA31),"")</f>
        <v/>
      </c>
      <c r="RJ31" s="11" t="str">
        <f>IF(SUM(RD31,RE31,RI31)&gt;0,SUM(RD31,RE31,RI31),"")</f>
        <v/>
      </c>
      <c r="RK31" s="17"/>
      <c r="RL31" s="17"/>
      <c r="RM31" s="17"/>
      <c r="RN31" s="17"/>
      <c r="RO31" s="17"/>
      <c r="RP31" s="17"/>
      <c r="RQ31" s="17"/>
      <c r="RR31" s="17"/>
      <c r="RS31" s="17"/>
      <c r="RT31" s="17"/>
      <c r="RU31" s="17"/>
      <c r="RV31" s="17"/>
      <c r="RW31" s="17"/>
      <c r="RX31" s="17"/>
      <c r="RY31" s="17"/>
      <c r="RZ31" s="17"/>
      <c r="SA31" s="17"/>
      <c r="SB31" s="17"/>
      <c r="SC31" s="17"/>
      <c r="SD31" s="17"/>
      <c r="SE31" s="40" t="str">
        <f>IF(SUM(RL31,RP31)&gt;0,SUM(RL31,RP31),"")</f>
        <v/>
      </c>
      <c r="SF31" s="40" t="str">
        <f>IF(SUM(RK31:RL31,RN31:RP31,RR31)-RM31-RQ31&gt;0,SUM(RK31:RL31,RN31:RP31,RR31)-RM31-RQ31,"")</f>
        <v/>
      </c>
      <c r="SG31" s="40" t="str">
        <f>IF(SUM(RS31:RT31,RV31)-RU31&gt;0,SUM(RS31:RT31,RV31)-RU31,"")</f>
        <v/>
      </c>
      <c r="SH31" s="40" t="str">
        <f>IF(SUM(RL31,RP31,RT31)&gt;0,SUM(RL31,RP31,RT31),"")</f>
        <v/>
      </c>
      <c r="SI31" s="40" t="str">
        <f>IF(SUM(SF31,SG31)&gt;0,SUM(SF31,SG31),"")</f>
        <v/>
      </c>
      <c r="SJ31" s="40" t="str">
        <f>IF(SUM(RX31,SB31)&gt;0,SUM(RX31,SB31),"")</f>
        <v/>
      </c>
      <c r="SK31" s="40" t="str">
        <f>IF(SUM(RW31:RX31,RZ31:SB31,SD31)-SUM(RY31,SC31)&gt;0,SUM(RW31:RX31,RZ31:SB31,SD31)-SUM(RY31,SC31),"")</f>
        <v/>
      </c>
      <c r="SL31" s="40" t="str">
        <f>IF(SUM(SF31,SG31,SK31)&gt;0,SUM(SF31,SG31,SK31),"")</f>
        <v/>
      </c>
      <c r="SM31" s="26">
        <f>IF($CA31="P",BK31,(BK31+AO31)/2)</f>
        <v>0</v>
      </c>
      <c r="SN31" s="26">
        <f>IF($CA31="P",BL31,(BL31+AP31)/2)</f>
        <v>0</v>
      </c>
      <c r="SO31" s="26">
        <f>IF($CA31="P",BM31,(BM31+AQ31)/2)</f>
        <v>0</v>
      </c>
      <c r="SP31" s="26">
        <f>IF($CA31="P",BN31,(BN31+AR31)/2)</f>
        <v>0</v>
      </c>
      <c r="SQ31" s="26">
        <f>IF($CA31="P",BO31,(BO31+AS31)/2)</f>
        <v>0</v>
      </c>
      <c r="SR31" s="26">
        <f>IF($CA31="P",BP31,(BP31+AT31)/2)</f>
        <v>0</v>
      </c>
      <c r="SS31" s="26">
        <f>IF($CA31="P",BQ31,(BQ31+AU31)/2)</f>
        <v>0</v>
      </c>
      <c r="ST31" s="26">
        <f>IF($CA31="P",BR31,(BR31+AV31)/2)</f>
        <v>0</v>
      </c>
      <c r="SU31" s="26">
        <f>IF($CA31="P",BS31,(BS31+AW31)/2)</f>
        <v>0</v>
      </c>
      <c r="SV31" s="26">
        <f>IF($CA31="P",BT31,(BT31+AX31)/2)</f>
        <v>0</v>
      </c>
      <c r="SW31" s="26">
        <f>IF($CA31="P",BU31,(BU31+AY31)/2)</f>
        <v>0</v>
      </c>
      <c r="SX31" s="26">
        <f>IF($CA31="P",BV31,(BV31+AZ31)/2)</f>
        <v>0</v>
      </c>
      <c r="SY31" s="26">
        <f>IF($CA31="P",BW31,(BW31+BA31)/2)</f>
        <v>0</v>
      </c>
      <c r="SZ31" s="26">
        <f>IF($CA31="P",BX31,(BX31+BB31)/2)</f>
        <v>0</v>
      </c>
      <c r="TA31" s="26">
        <f>IF($CA31="P",BY31,(BY31+BC31)/2)</f>
        <v>0</v>
      </c>
      <c r="TB31" s="26">
        <f>IF($CA31="P",BZ31,(BZ31+BD31)/2)</f>
        <v>0</v>
      </c>
      <c r="TC31" s="28" t="s">
        <v>53</v>
      </c>
      <c r="TD31" s="11" t="str">
        <f>IF(SUM(SN31,SR31)&gt;0,SUM(SN31,SR31),"")</f>
        <v/>
      </c>
      <c r="TE31" s="11" t="str">
        <f>IF(SUM(SM31:SN31,SP31:SR31,ST31)-SO31-SS31&gt;0,SUM(SM31:SN31,SP31:SR31,ST31)-SO31-SS31,"")</f>
        <v/>
      </c>
      <c r="TF31" s="11" t="str">
        <f>IF(SUM(SV31,SZ31)&gt;0,SUM(SV31,SZ31),"")</f>
        <v/>
      </c>
      <c r="TG31" s="11" t="str">
        <f>IF(SUM(SU31:SV31,SX31:SZ31,TB31)-SUM(SW31,TA31)&gt;0,SUM(SU31:SV31,SX31:SZ31,TB31)-SUM(SW31,TA31),"")</f>
        <v/>
      </c>
      <c r="TH31" s="11" t="str">
        <f>IF(SUM(TE31,TG31)&gt;0,SUM(TE31,TG31),"")</f>
        <v/>
      </c>
    </row>
    <row r="32" spans="1:528" ht="17" x14ac:dyDescent="0.2">
      <c r="P32" s="10"/>
      <c r="Q32" s="10"/>
      <c r="R32" s="10"/>
      <c r="QA32" s="36"/>
      <c r="QI32"/>
      <c r="RC32" s="36"/>
      <c r="RD32" s="36"/>
      <c r="RE32" s="36"/>
      <c r="RF32" s="36"/>
      <c r="RG32" s="36"/>
      <c r="RH32" s="36"/>
      <c r="RI32" s="36"/>
      <c r="RJ32" s="36"/>
      <c r="SE32" s="36"/>
      <c r="SF32" s="36"/>
      <c r="SG32" s="36"/>
      <c r="SH32" s="36"/>
      <c r="SI32" s="36"/>
      <c r="SJ32" s="36"/>
      <c r="SK32" s="36"/>
      <c r="SL32" s="36"/>
    </row>
    <row r="33" spans="1:506" ht="17" x14ac:dyDescent="0.2">
      <c r="P33" s="10"/>
      <c r="Q33" s="10"/>
      <c r="R33" s="10"/>
      <c r="QA33" s="36"/>
      <c r="QI33"/>
      <c r="RC33" s="36"/>
      <c r="RD33" s="36"/>
      <c r="RE33" s="36"/>
      <c r="RF33" s="36"/>
      <c r="RG33" s="36"/>
      <c r="RH33" s="36"/>
      <c r="RI33" s="36"/>
      <c r="RJ33" s="36"/>
      <c r="SE33" s="36"/>
      <c r="SF33" s="36"/>
      <c r="SG33" s="36"/>
      <c r="SH33" s="36"/>
      <c r="SI33" s="36"/>
      <c r="SJ33" s="36"/>
      <c r="SK33" s="36"/>
      <c r="SL33" s="36"/>
    </row>
    <row r="34" spans="1:506" ht="17" x14ac:dyDescent="0.2">
      <c r="B34" s="23" t="s">
        <v>51</v>
      </c>
      <c r="P34" s="10"/>
      <c r="Q34" s="10"/>
      <c r="R34" s="10"/>
      <c r="AN34" s="42">
        <v>15.6</v>
      </c>
      <c r="BJ34" s="42">
        <v>15.6</v>
      </c>
      <c r="CF34" s="42">
        <v>15.6</v>
      </c>
      <c r="DC34" s="4"/>
      <c r="DJ34" s="42">
        <v>15.6</v>
      </c>
      <c r="EE34" s="4"/>
      <c r="EL34" s="42">
        <v>15.6</v>
      </c>
      <c r="FG34" s="4"/>
      <c r="FN34" s="42">
        <v>15.6</v>
      </c>
      <c r="GI34" s="4"/>
      <c r="GP34" s="42">
        <v>15.6</v>
      </c>
      <c r="HK34" s="4"/>
      <c r="HR34" s="42">
        <v>15.6</v>
      </c>
      <c r="IM34" s="4"/>
      <c r="IT34" s="42">
        <v>15.6</v>
      </c>
      <c r="JO34" s="4"/>
      <c r="JV34" s="42">
        <v>15.6</v>
      </c>
      <c r="KQ34" s="4"/>
      <c r="KX34" s="42">
        <v>15.6</v>
      </c>
      <c r="LS34" s="4"/>
      <c r="LZ34" s="42">
        <v>15.6</v>
      </c>
      <c r="MU34" s="4"/>
      <c r="NB34" s="42">
        <v>15.6</v>
      </c>
      <c r="NW34" s="4"/>
      <c r="OD34" s="42">
        <v>15.6</v>
      </c>
      <c r="OY34" s="4"/>
      <c r="PF34" s="42">
        <v>15.6</v>
      </c>
      <c r="QA34" s="4"/>
      <c r="QH34" s="42">
        <v>15.6</v>
      </c>
      <c r="QI34"/>
      <c r="RC34" s="4"/>
      <c r="RD34" s="36"/>
      <c r="RE34" s="36"/>
      <c r="RF34" s="36"/>
      <c r="RG34" s="36"/>
      <c r="RH34" s="36"/>
      <c r="RI34" s="36"/>
      <c r="RJ34" s="42">
        <v>15.6</v>
      </c>
      <c r="SE34" s="4"/>
      <c r="SF34" s="36"/>
      <c r="SG34" s="36"/>
      <c r="SH34" s="36"/>
      <c r="SI34" s="36"/>
      <c r="SJ34" s="36"/>
      <c r="SK34" s="36"/>
      <c r="SL34" s="42">
        <v>15.6</v>
      </c>
    </row>
    <row r="35" spans="1:506" ht="17" x14ac:dyDescent="0.2">
      <c r="B35" s="30" t="s">
        <v>50</v>
      </c>
      <c r="P35" s="10"/>
      <c r="Q35" s="10"/>
      <c r="R35" s="10"/>
      <c r="AN35" s="52">
        <v>16</v>
      </c>
      <c r="BJ35" s="52">
        <v>16</v>
      </c>
      <c r="CF35" s="52">
        <v>16</v>
      </c>
      <c r="DC35" s="4"/>
      <c r="DJ35" s="52">
        <v>16</v>
      </c>
      <c r="EE35" s="4"/>
      <c r="EL35" s="52">
        <v>16</v>
      </c>
      <c r="FG35" s="4"/>
      <c r="FN35" s="52">
        <v>16</v>
      </c>
      <c r="GI35" s="4"/>
      <c r="GP35" s="52">
        <v>16</v>
      </c>
      <c r="HK35" s="4"/>
      <c r="HR35" s="52">
        <v>16</v>
      </c>
      <c r="IM35" s="4"/>
      <c r="IT35" s="52">
        <v>16</v>
      </c>
      <c r="JO35" s="4"/>
      <c r="JV35" s="52">
        <v>16</v>
      </c>
      <c r="KQ35" s="4"/>
      <c r="KX35" s="52">
        <v>16</v>
      </c>
      <c r="LS35" s="4"/>
      <c r="LZ35" s="52">
        <v>16</v>
      </c>
      <c r="MU35" s="4"/>
      <c r="NB35" s="52">
        <v>16</v>
      </c>
      <c r="NW35" s="4"/>
      <c r="OD35" s="52">
        <v>16</v>
      </c>
      <c r="OY35" s="4"/>
      <c r="PF35" s="52">
        <v>16</v>
      </c>
      <c r="QA35" s="4"/>
      <c r="QH35" s="52">
        <v>16</v>
      </c>
      <c r="QI35"/>
      <c r="RC35" s="4"/>
      <c r="RD35" s="36"/>
      <c r="RE35" s="36"/>
      <c r="RF35" s="36"/>
      <c r="RG35" s="36"/>
      <c r="RH35" s="36"/>
      <c r="RI35" s="36"/>
      <c r="RJ35" s="52">
        <v>16</v>
      </c>
      <c r="SE35" s="4"/>
      <c r="SF35" s="36"/>
      <c r="SG35" s="36"/>
      <c r="SH35" s="36"/>
      <c r="SI35" s="36"/>
      <c r="SJ35" s="36"/>
      <c r="SK35" s="36"/>
      <c r="SL35" s="52">
        <v>16</v>
      </c>
    </row>
    <row r="36" spans="1:506" ht="17" x14ac:dyDescent="0.2">
      <c r="A36" s="5"/>
      <c r="B36" s="31" t="s">
        <v>63</v>
      </c>
      <c r="C36" s="20"/>
      <c r="P36" s="10"/>
      <c r="Q36" s="10"/>
      <c r="R36" s="10"/>
      <c r="AN36" s="44">
        <v>17.2</v>
      </c>
      <c r="BJ36" s="44">
        <v>17.2</v>
      </c>
      <c r="CF36" s="44">
        <v>17.2</v>
      </c>
      <c r="DC36" s="4"/>
      <c r="DJ36" s="44">
        <v>0</v>
      </c>
      <c r="EE36" s="4"/>
      <c r="EL36" s="44">
        <v>0</v>
      </c>
      <c r="FG36" s="4"/>
      <c r="FN36" s="44">
        <v>0</v>
      </c>
      <c r="GI36" s="4"/>
      <c r="GP36" s="44">
        <v>0</v>
      </c>
      <c r="HK36" s="4"/>
      <c r="HR36" s="44">
        <v>0</v>
      </c>
      <c r="IM36" s="4"/>
      <c r="IT36" s="44">
        <v>0</v>
      </c>
      <c r="JO36" s="4"/>
      <c r="JV36" s="44">
        <v>0</v>
      </c>
      <c r="KQ36" s="4"/>
      <c r="KX36" s="44">
        <v>0</v>
      </c>
      <c r="LS36" s="4"/>
      <c r="LZ36" s="44">
        <v>0</v>
      </c>
      <c r="MU36" s="4"/>
      <c r="NB36" s="44">
        <v>0</v>
      </c>
      <c r="NW36" s="4"/>
      <c r="OD36" s="44">
        <v>0</v>
      </c>
      <c r="OY36" s="4"/>
      <c r="PF36" s="44">
        <v>0</v>
      </c>
      <c r="QA36" s="4"/>
      <c r="QH36" s="44">
        <v>0</v>
      </c>
      <c r="QI36"/>
      <c r="RC36" s="4"/>
      <c r="RD36" s="36"/>
      <c r="RE36" s="36"/>
      <c r="RF36" s="36"/>
      <c r="RG36" s="36"/>
      <c r="RH36" s="36"/>
      <c r="RI36" s="36"/>
      <c r="RJ36" s="44">
        <v>0</v>
      </c>
      <c r="SE36" s="4"/>
      <c r="SF36" s="36"/>
      <c r="SG36" s="36"/>
      <c r="SH36" s="36"/>
      <c r="SI36" s="36"/>
      <c r="SJ36" s="36"/>
      <c r="SK36" s="36"/>
      <c r="SL36" s="44">
        <v>0</v>
      </c>
    </row>
    <row r="37" spans="1:506" ht="17" x14ac:dyDescent="0.2">
      <c r="A37" s="5"/>
      <c r="B37" s="35" t="s">
        <v>75</v>
      </c>
      <c r="C37" s="20"/>
      <c r="P37" s="10"/>
      <c r="Q37" s="10"/>
      <c r="R37" s="10"/>
      <c r="AN37" s="45">
        <v>18.399999999999999</v>
      </c>
      <c r="BJ37" s="45">
        <v>18.399999999999999</v>
      </c>
      <c r="CF37" s="45">
        <v>18.399999999999999</v>
      </c>
      <c r="DC37" s="4"/>
      <c r="DJ37" s="45">
        <v>0</v>
      </c>
      <c r="EE37" s="4"/>
      <c r="EL37" s="45">
        <v>0</v>
      </c>
      <c r="FG37" s="4"/>
      <c r="FN37" s="45">
        <v>0</v>
      </c>
      <c r="GI37" s="4"/>
      <c r="GP37" s="45">
        <v>0</v>
      </c>
      <c r="HK37" s="4"/>
      <c r="HR37" s="45">
        <v>0</v>
      </c>
      <c r="IM37" s="4"/>
      <c r="IT37" s="45">
        <v>0</v>
      </c>
      <c r="JO37" s="4"/>
      <c r="JV37" s="45">
        <v>0</v>
      </c>
      <c r="KQ37" s="4"/>
      <c r="KX37" s="45">
        <v>0</v>
      </c>
      <c r="LS37" s="4"/>
      <c r="LZ37" s="45">
        <v>0</v>
      </c>
      <c r="MU37" s="4"/>
      <c r="NB37" s="45">
        <v>0</v>
      </c>
      <c r="NW37" s="4"/>
      <c r="OD37" s="45">
        <v>0</v>
      </c>
      <c r="OY37" s="4"/>
      <c r="PF37" s="45">
        <v>0</v>
      </c>
      <c r="QA37" s="4"/>
      <c r="QH37" s="45">
        <v>0</v>
      </c>
      <c r="QI37"/>
      <c r="RC37" s="4"/>
      <c r="RD37" s="36"/>
      <c r="RE37" s="36"/>
      <c r="RF37" s="36"/>
      <c r="RG37" s="36"/>
      <c r="RH37" s="36"/>
      <c r="RI37" s="36"/>
      <c r="RJ37" s="45">
        <v>0</v>
      </c>
      <c r="SE37" s="4"/>
      <c r="SF37" s="36"/>
      <c r="SG37" s="36"/>
      <c r="SH37" s="36"/>
      <c r="SI37" s="36"/>
      <c r="SJ37" s="36"/>
      <c r="SK37" s="36"/>
      <c r="SL37" s="45">
        <v>0</v>
      </c>
    </row>
    <row r="38" spans="1:506" ht="17" x14ac:dyDescent="0.2">
      <c r="A38" s="5"/>
      <c r="B38" s="34" t="s">
        <v>48</v>
      </c>
      <c r="C38" s="20"/>
      <c r="P38" s="10"/>
      <c r="Q38" s="10"/>
      <c r="R38" s="10"/>
      <c r="AN38" s="46">
        <v>52</v>
      </c>
      <c r="BJ38" s="46">
        <v>52</v>
      </c>
      <c r="CF38" s="46">
        <v>52</v>
      </c>
      <c r="DC38" s="4"/>
      <c r="DJ38" s="46">
        <v>52</v>
      </c>
      <c r="EE38" s="4"/>
      <c r="EL38" s="46">
        <v>52</v>
      </c>
      <c r="FG38" s="4"/>
      <c r="FN38" s="46">
        <v>52</v>
      </c>
      <c r="GI38" s="4"/>
      <c r="GP38" s="46">
        <v>52</v>
      </c>
      <c r="HK38" s="4"/>
      <c r="HR38" s="46">
        <v>52</v>
      </c>
      <c r="IM38" s="4"/>
      <c r="IT38" s="46">
        <v>52</v>
      </c>
      <c r="JO38" s="4"/>
      <c r="JV38" s="46">
        <v>52</v>
      </c>
      <c r="KQ38" s="4"/>
      <c r="KX38" s="46">
        <v>52</v>
      </c>
      <c r="LS38" s="4"/>
      <c r="LZ38" s="46">
        <v>52</v>
      </c>
      <c r="MU38" s="4"/>
      <c r="NB38" s="46">
        <v>52</v>
      </c>
      <c r="NW38" s="4"/>
      <c r="OD38" s="46">
        <v>52</v>
      </c>
      <c r="OY38" s="4"/>
      <c r="PF38" s="46">
        <v>52</v>
      </c>
      <c r="QA38" s="4"/>
      <c r="QH38" s="46">
        <v>52</v>
      </c>
      <c r="QI38"/>
      <c r="RC38" s="4"/>
      <c r="RD38" s="36"/>
      <c r="RE38" s="36"/>
      <c r="RF38" s="36"/>
      <c r="RG38" s="36"/>
      <c r="RH38" s="36"/>
      <c r="RI38" s="36"/>
      <c r="RJ38" s="46">
        <v>52</v>
      </c>
      <c r="SE38" s="4"/>
      <c r="SF38" s="36"/>
      <c r="SG38" s="36"/>
      <c r="SH38" s="36"/>
      <c r="SI38" s="36"/>
      <c r="SJ38" s="36"/>
      <c r="SK38" s="36"/>
      <c r="SL38" s="46">
        <v>52</v>
      </c>
    </row>
    <row r="39" spans="1:506" ht="17" x14ac:dyDescent="0.2">
      <c r="A39" s="5"/>
      <c r="B39" s="24" t="s">
        <v>49</v>
      </c>
      <c r="C39" s="20"/>
      <c r="P39" s="10"/>
      <c r="Q39" s="10"/>
      <c r="R39" s="10"/>
      <c r="AN39" s="47">
        <v>53</v>
      </c>
      <c r="BJ39" s="47">
        <v>53</v>
      </c>
      <c r="CF39" s="47">
        <v>53</v>
      </c>
      <c r="DC39" s="4"/>
      <c r="DJ39" s="47">
        <v>53</v>
      </c>
      <c r="EE39" s="4"/>
      <c r="EL39" s="47">
        <v>53</v>
      </c>
      <c r="FG39" s="4"/>
      <c r="FN39" s="47">
        <v>53</v>
      </c>
      <c r="GI39" s="4"/>
      <c r="GP39" s="47">
        <v>53</v>
      </c>
      <c r="HK39" s="4"/>
      <c r="HR39" s="47">
        <v>53</v>
      </c>
      <c r="IM39" s="4"/>
      <c r="IT39" s="47">
        <v>53</v>
      </c>
      <c r="JO39" s="4"/>
      <c r="JV39" s="47">
        <v>53</v>
      </c>
      <c r="KQ39" s="4"/>
      <c r="KX39" s="47">
        <v>53</v>
      </c>
      <c r="LS39" s="4"/>
      <c r="LZ39" s="47">
        <v>53</v>
      </c>
      <c r="MU39" s="4"/>
      <c r="NB39" s="47">
        <v>53</v>
      </c>
      <c r="NW39" s="4"/>
      <c r="OD39" s="47">
        <v>53</v>
      </c>
      <c r="OY39" s="4"/>
      <c r="PF39" s="47">
        <v>53</v>
      </c>
      <c r="QA39" s="4"/>
      <c r="QH39" s="47">
        <v>53</v>
      </c>
      <c r="QI39"/>
      <c r="RC39" s="4"/>
      <c r="RD39" s="36"/>
      <c r="RE39" s="36"/>
      <c r="RF39" s="36"/>
      <c r="RG39" s="36"/>
      <c r="RH39" s="36"/>
      <c r="RI39" s="36"/>
      <c r="RJ39" s="47">
        <v>53</v>
      </c>
      <c r="SE39" s="4"/>
      <c r="SF39" s="36"/>
      <c r="SG39" s="36"/>
      <c r="SH39" s="36"/>
      <c r="SI39" s="36"/>
      <c r="SJ39" s="36"/>
      <c r="SK39" s="36"/>
      <c r="SL39" s="47">
        <v>53</v>
      </c>
    </row>
    <row r="40" spans="1:506" ht="17" x14ac:dyDescent="0.2">
      <c r="A40" s="5"/>
      <c r="B40" s="33" t="s">
        <v>62</v>
      </c>
      <c r="C40" s="20"/>
      <c r="P40" s="10"/>
      <c r="Q40" s="10"/>
      <c r="R40" s="10"/>
      <c r="AN40" s="48">
        <v>54.2</v>
      </c>
      <c r="BJ40" s="48">
        <v>54.2</v>
      </c>
      <c r="CF40" s="48">
        <v>54.2</v>
      </c>
      <c r="DC40" s="4"/>
      <c r="DJ40" s="48">
        <v>54.2</v>
      </c>
      <c r="EE40" s="4"/>
      <c r="EL40" s="48">
        <v>54.2</v>
      </c>
      <c r="FG40" s="4"/>
      <c r="FN40" s="48">
        <v>54.2</v>
      </c>
      <c r="GI40" s="4"/>
      <c r="GP40" s="48">
        <v>54.2</v>
      </c>
      <c r="HK40" s="4"/>
      <c r="HR40" s="48">
        <v>54.2</v>
      </c>
      <c r="IM40" s="4"/>
      <c r="IT40" s="48">
        <v>54.2</v>
      </c>
      <c r="JO40" s="4"/>
      <c r="JV40" s="48">
        <v>54.2</v>
      </c>
      <c r="KQ40" s="4"/>
      <c r="KX40" s="48">
        <v>54.2</v>
      </c>
      <c r="LS40" s="4"/>
      <c r="LZ40" s="48">
        <v>54.2</v>
      </c>
      <c r="MU40" s="4"/>
      <c r="NB40" s="48">
        <v>54.2</v>
      </c>
      <c r="NW40" s="4"/>
      <c r="OD40" s="48">
        <v>54.2</v>
      </c>
      <c r="OY40" s="4"/>
      <c r="PF40" s="48">
        <v>54.2</v>
      </c>
      <c r="QA40" s="4"/>
      <c r="QH40" s="48">
        <v>54.2</v>
      </c>
      <c r="QI40"/>
      <c r="RC40" s="4"/>
      <c r="RD40" s="36"/>
      <c r="RE40" s="36"/>
      <c r="RF40" s="36"/>
      <c r="RG40" s="36"/>
      <c r="RH40" s="36"/>
      <c r="RI40" s="36"/>
      <c r="RJ40" s="48">
        <v>54.2</v>
      </c>
      <c r="SE40" s="4"/>
      <c r="SF40" s="36"/>
      <c r="SG40" s="36"/>
      <c r="SH40" s="36"/>
      <c r="SI40" s="36"/>
      <c r="SJ40" s="36"/>
      <c r="SK40" s="36"/>
      <c r="SL40" s="48">
        <v>54.2</v>
      </c>
    </row>
    <row r="41" spans="1:506" ht="17" x14ac:dyDescent="0.2">
      <c r="A41" s="5"/>
      <c r="B41" s="25" t="s">
        <v>32</v>
      </c>
      <c r="C41" s="20"/>
      <c r="P41" s="10"/>
      <c r="Q41" s="10"/>
      <c r="R41" s="10"/>
      <c r="AN41" s="49">
        <v>55.2</v>
      </c>
      <c r="BJ41" s="49">
        <v>55.2</v>
      </c>
      <c r="CF41" s="49">
        <v>55.2</v>
      </c>
      <c r="DC41" s="4"/>
      <c r="DJ41" s="49">
        <v>55.2</v>
      </c>
      <c r="EE41" s="4"/>
      <c r="EL41" s="49">
        <v>55.2</v>
      </c>
      <c r="FG41" s="4"/>
      <c r="FN41" s="49">
        <v>55.2</v>
      </c>
      <c r="GI41" s="4"/>
      <c r="GP41" s="49">
        <v>55.2</v>
      </c>
      <c r="HK41" s="4"/>
      <c r="HR41" s="49">
        <v>55.2</v>
      </c>
      <c r="IM41" s="4"/>
      <c r="IT41" s="49">
        <v>55.2</v>
      </c>
      <c r="JO41" s="4"/>
      <c r="JV41" s="49">
        <v>55.2</v>
      </c>
      <c r="KQ41" s="4"/>
      <c r="KX41" s="49">
        <v>55.2</v>
      </c>
      <c r="LS41" s="4"/>
      <c r="LZ41" s="49">
        <v>55.2</v>
      </c>
      <c r="MU41" s="4"/>
      <c r="NB41" s="49">
        <v>55.2</v>
      </c>
      <c r="NW41" s="4"/>
      <c r="OD41" s="49">
        <v>55.2</v>
      </c>
      <c r="OY41" s="4"/>
      <c r="PF41" s="49">
        <v>55.2</v>
      </c>
      <c r="QA41" s="4"/>
      <c r="QH41" s="49">
        <v>55.2</v>
      </c>
      <c r="QI41"/>
      <c r="RC41" s="4"/>
      <c r="RD41" s="36"/>
      <c r="RE41" s="36"/>
      <c r="RF41" s="36"/>
      <c r="RG41" s="36"/>
      <c r="RH41" s="36"/>
      <c r="RI41" s="36"/>
      <c r="RJ41" s="49">
        <v>55.2</v>
      </c>
      <c r="SE41" s="4"/>
      <c r="SF41" s="36"/>
      <c r="SG41" s="36"/>
      <c r="SH41" s="36"/>
      <c r="SI41" s="36"/>
      <c r="SJ41" s="36"/>
      <c r="SK41" s="36"/>
      <c r="SL41" s="49">
        <v>55.2</v>
      </c>
    </row>
    <row r="42" spans="1:506" x14ac:dyDescent="0.2">
      <c r="B42" s="29" t="s">
        <v>54</v>
      </c>
      <c r="C42" s="2"/>
    </row>
    <row r="43" spans="1:506" x14ac:dyDescent="0.2">
      <c r="A43" s="5"/>
      <c r="B43" s="5"/>
      <c r="C43" s="20"/>
      <c r="PH43" s="2"/>
      <c r="PI43" s="2"/>
      <c r="PJ43" s="2"/>
      <c r="PK43" s="2"/>
      <c r="PL43" s="2"/>
      <c r="PM43" s="2"/>
      <c r="PN43" s="2"/>
      <c r="PO43" s="2"/>
      <c r="PP43" s="2"/>
    </row>
    <row r="44" spans="1:506" x14ac:dyDescent="0.2">
      <c r="A44" s="5"/>
      <c r="B44" s="5"/>
      <c r="C44" s="20"/>
    </row>
    <row r="45" spans="1:506" x14ac:dyDescent="0.2">
      <c r="A45" s="5"/>
      <c r="B45" s="5"/>
      <c r="C45" s="20"/>
    </row>
    <row r="46" spans="1:506" x14ac:dyDescent="0.2">
      <c r="A46" s="5"/>
      <c r="B46" s="5"/>
      <c r="C46" s="5"/>
    </row>
    <row r="49" spans="2:2" x14ac:dyDescent="0.2">
      <c r="B49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31">
      <sortCondition descending="1" ref="F1:F32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81" priority="40" stopIfTrue="1">
      <formula>IF(A4&gt;8,1,0)</formula>
    </cfRule>
    <cfRule type="expression" dxfId="80" priority="41" stopIfTrue="1">
      <formula>AND(G4="P",F4="")</formula>
    </cfRule>
  </conditionalFormatting>
  <conditionalFormatting sqref="H1:H1048576">
    <cfRule type="containsText" dxfId="79" priority="35" stopIfTrue="1" operator="containsText" text="National Team">
      <formula>NOT(ISERROR(SEARCH("National Team",H1)))</formula>
    </cfRule>
    <cfRule type="containsText" dxfId="78" priority="36" stopIfTrue="1" operator="containsText" text="Worlds Team">
      <formula>NOT(ISERROR(SEARCH("Worlds Team",H1)))</formula>
    </cfRule>
    <cfRule type="containsText" dxfId="77" priority="37" stopIfTrue="1" operator="containsText" text="Excellence">
      <formula>NOT(ISERROR(SEARCH("Excellence",H1)))</formula>
    </cfRule>
    <cfRule type="containsText" dxfId="76" priority="38" stopIfTrue="1" operator="containsText" text="Merit">
      <formula>NOT(ISERROR(SEARCH("Merit",H1)))</formula>
    </cfRule>
    <cfRule type="containsText" dxfId="75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74" priority="31" stopIfTrue="1" operator="between">
      <formula>DJ$38-0.00001</formula>
      <formula>DJ$39-0.00001</formula>
    </cfRule>
    <cfRule type="cellIs" dxfId="73" priority="32" stopIfTrue="1" operator="between">
      <formula>DJ$39-0.00001</formula>
      <formula>DJ$40-0.00001</formula>
    </cfRule>
    <cfRule type="cellIs" dxfId="72" priority="33" stopIfTrue="1" operator="between">
      <formula>DJ$40-0.00001</formula>
      <formula>DJ$41-0.00001</formula>
    </cfRule>
    <cfRule type="cellIs" dxfId="71" priority="34" stopIfTrue="1" operator="between">
      <formula>DJ$41-0.00001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70" priority="27" stopIfTrue="1" operator="between">
      <formula>DJ$34-0.00001</formula>
      <formula>DJ$35-0.00001</formula>
    </cfRule>
    <cfRule type="cellIs" dxfId="69" priority="28" stopIfTrue="1" operator="between">
      <formula>DJ$35-0.00001</formula>
      <formula>1000</formula>
    </cfRule>
    <cfRule type="cellIs" dxfId="68" priority="29" stopIfTrue="1" operator="between">
      <formula>1000</formula>
      <formula>2000</formula>
    </cfRule>
    <cfRule type="cellIs" dxfId="67" priority="30" stopIfTrue="1" operator="between">
      <formula>2000</formula>
      <formula>3000</formula>
    </cfRule>
  </conditionalFormatting>
  <conditionalFormatting sqref="AJ1:AJ1048576 BF1:BF1048576 CB1:CB1048576">
    <cfRule type="cellIs" dxfId="66" priority="23" stopIfTrue="1" operator="between">
      <formula>AN$34-0.00001</formula>
      <formula>AN$35-0.00001</formula>
    </cfRule>
    <cfRule type="cellIs" dxfId="65" priority="24" stopIfTrue="1" operator="between">
      <formula>AN$35-0.00001</formula>
      <formula>AN$36-0.00001</formula>
    </cfRule>
    <cfRule type="cellIs" dxfId="64" priority="25" stopIfTrue="1" operator="between">
      <formula>AN$36-0.00001</formula>
      <formula>AN$37-0.00001</formula>
    </cfRule>
    <cfRule type="cellIs" dxfId="63" priority="26" stopIfTrue="1" operator="between">
      <formula>AN$37-0.00001</formula>
      <formula>1000</formula>
    </cfRule>
  </conditionalFormatting>
  <conditionalFormatting sqref="AL1:AL1048576 BH1:BH1048576 CD1:CD1048576">
    <cfRule type="cellIs" dxfId="62" priority="19" stopIfTrue="1" operator="between">
      <formula>AN$34-0.00001</formula>
      <formula>AN$35-0.00001</formula>
    </cfRule>
    <cfRule type="cellIs" dxfId="61" priority="20" stopIfTrue="1" operator="between">
      <formula>AN$35-0.00001</formula>
      <formula>AN$36-0.00001</formula>
    </cfRule>
    <cfRule type="cellIs" dxfId="60" priority="21" stopIfTrue="1" operator="between">
      <formula>AN$36-0.00001</formula>
      <formula>AN$37-0.00001</formula>
    </cfRule>
    <cfRule type="cellIs" dxfId="59" priority="22" stopIfTrue="1" operator="between">
      <formula>AN$37-0.00001</formula>
      <formula>1000</formula>
    </cfRule>
  </conditionalFormatting>
  <conditionalFormatting sqref="AK1:AK1048576 BG1:BG1048576 CC1:CC1048576">
    <cfRule type="cellIs" dxfId="58" priority="15" stopIfTrue="1" operator="between">
      <formula>AN$38-0.00001</formula>
      <formula>AN$39-0.00001</formula>
    </cfRule>
    <cfRule type="cellIs" dxfId="57" priority="16" stopIfTrue="1" operator="between">
      <formula>AN$39-0.00001</formula>
      <formula>AN$40-0.00001</formula>
    </cfRule>
    <cfRule type="cellIs" dxfId="56" priority="17" stopIfTrue="1" operator="between">
      <formula>AN$40-0.00001</formula>
      <formula>AN$41-0.00001</formula>
    </cfRule>
    <cfRule type="cellIs" dxfId="55" priority="18" stopIfTrue="1" operator="between">
      <formula>AN$41-0.00001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41 RC1:RC41 SE1:SE41">
    <cfRule type="cellIs" dxfId="54" priority="11" stopIfTrue="1" operator="between">
      <formula>DJ$34-0.00001</formula>
      <formula>DJ$35-0.00001</formula>
    </cfRule>
    <cfRule type="cellIs" dxfId="53" priority="12" stopIfTrue="1" operator="between">
      <formula>DJ$35-0.00001</formula>
      <formula>1000</formula>
    </cfRule>
    <cfRule type="cellIs" dxfId="52" priority="13" stopIfTrue="1" operator="between">
      <formula>1000</formula>
      <formula>2000</formula>
    </cfRule>
    <cfRule type="cellIs" dxfId="51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50" priority="7" stopIfTrue="1" operator="between">
      <formula>AN$38-0.00001</formula>
      <formula>AN$39-0.00001</formula>
    </cfRule>
    <cfRule type="cellIs" dxfId="49" priority="8" stopIfTrue="1" operator="between">
      <formula>AN$39-0.00001</formula>
      <formula>AN$40-0.00001</formula>
    </cfRule>
    <cfRule type="cellIs" dxfId="48" priority="9" stopIfTrue="1" operator="between">
      <formula>AN$40-0.00001</formula>
      <formula>AN$41-0.00001</formula>
    </cfRule>
    <cfRule type="cellIs" dxfId="47" priority="10" stopIfTrue="1" operator="between">
      <formula>AN$41-0.00001</formula>
      <formula>1000</formula>
    </cfRule>
  </conditionalFormatting>
  <conditionalFormatting sqref="S4:AN31">
    <cfRule type="expression" dxfId="46" priority="6" stopIfTrue="1">
      <formula>IF($AI4&lt;&gt;"",1,0)</formula>
    </cfRule>
  </conditionalFormatting>
  <conditionalFormatting sqref="AO4:BJ31">
    <cfRule type="expression" dxfId="45" priority="5" stopIfTrue="1">
      <formula>IF($BE4&lt;&gt;"",1,0)</formula>
    </cfRule>
  </conditionalFormatting>
  <conditionalFormatting sqref="O1:O1048576 K1:K1048576 M1:M1048576">
    <cfRule type="expression" dxfId="44" priority="2" stopIfTrue="1">
      <formula>IF(K1=$BK$1,1,0)</formula>
    </cfRule>
    <cfRule type="expression" dxfId="43" priority="3" stopIfTrue="1">
      <formula>IF(K1=$AO$1,1,0)</formula>
    </cfRule>
    <cfRule type="expression" dxfId="42" priority="4" stopIfTrue="1">
      <formula>IF(K1=$S$1,1,0)</formula>
    </cfRule>
  </conditionalFormatting>
  <conditionalFormatting sqref="BK4:CF31">
    <cfRule type="expression" dxfId="41" priority="1" stopIfTrue="1">
      <formula>IF($CA4&lt;&gt;"",1,0)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977D-8F66-BB4C-B649-12CD0F8588D5}">
  <sheetPr codeName="Sheet17"/>
  <dimension ref="A1:TH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222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242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247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270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157.00001043000526</v>
      </c>
      <c r="F4" s="3" t="str">
        <f>IF(OR(AND(AJ4&gt;=AN$28,AK4&gt;=AN$32,AJ4&lt;&gt;"",AI4=""),AND(AL4&gt;=AN$28,AM4&gt;=AN$32,AL4&lt;&gt;"",AI4=""),AND(BF4&gt;=BJ$28,BG4&gt;=BJ$32,BF4&lt;&gt;"",BE4=""),AND(BH4&gt;=BJ$28,BI4&gt;=BJ$32,BH4&lt;&gt;"",BE4=""),AND(CB4&gt;=CF$28,CC4&gt;=CF$32,CB4&lt;&gt;"",CA4=""),AND(CD4&gt;=CF$28,CE4&gt;=CF$32,CD4&lt;&gt;""),AND(DC4&gt;=DJ$28,DD4&gt;=DJ$32,DC4&lt;&gt;""),AND(DH4&gt;=DJ$28,DI4&gt;=DJ$32,DH4&lt;&gt;""),AND(EE4&gt;=EL$28,EF4&gt;=EL$32,EE4&lt;&gt;""),AND(EJ4&gt;=EL$28,EK4&gt;=EL$32,EJ4&lt;&gt;""),AND(FG4&gt;=FN$28,FH4&gt;=FN$32,FG4&lt;&gt;""),AND(FL4&gt;=FN$28,FM4&gt;=FN$32,FL4&lt;&gt;""),AND(GI4&gt;=GP$28,GJ4&gt;=GP$32,GI4&lt;&gt;""),AND(GN4&gt;=GP$28,GO4&gt;=GP$32,GN4&lt;&gt;""),AND(HK4&gt;=HR$28,HL4&gt;=HR$32,HK4&lt;&gt;""),AND(HP4&gt;=HR$28,HQ4&gt;=HR$32,HP4&lt;&gt;""),AND(IM4&gt;=IT$28,IN4&gt;=IT$32,IM4&lt;&gt;""),AND(IR4&gt;=IT$28,IS4&gt;=IT$32,IR4&lt;&gt;""),AND(JO4&gt;=JV$28,JP4&gt;=JV$32,JO4&lt;&gt;""),AND(JT4&gt;=JV$28,JU4&gt;=JV$32,JT4&lt;&gt;""),AND(KQ4&gt;=KX$28,KR4&gt;=KX$32,KQ4&lt;&gt;""),AND(KV4&gt;=KX$28,KW4&gt;=KX$32,KV4&lt;&gt;""),AND(LS4&gt;=LZ$28,LT4&gt;=LZ$32,LS4&lt;&gt;""),AND(LX4&gt;=LZ$28,LY4&gt;=LZ$32,LX4&lt;&gt;""),AND(MU4&gt;=NB$28,MV4&gt;=NB$32,MU4&lt;&gt;""),AND(MZ4&gt;=NB$28,NA4&gt;=NB$32,MZ4&lt;&gt;""),AND(NW4&gt;=OD$28,NX4&gt;=OD$32,NW4&lt;&gt;""),AND(OB4&gt;=OD$28,OC4&gt;=OD$32,OB4&lt;&gt;""),AND(OY4&gt;=PF$28,OZ4&gt;=PF$32,OY4&lt;&gt;""),AND(PD4&gt;=PF$28,PE4&gt;=PF$32,PD4&lt;&gt;""),AND(QA4&gt;=QH$28,QB4&gt;=QH$32,QA4&lt;&gt;""),AND(QF4&gt;=QH$28,QG4&gt;=QH$32,QF4&lt;&gt;""),AND(RC4&gt;=RJ$28,RD4&gt;=RJ$32,RC4&lt;&gt;""),AND(RH4&gt;=RJ$28,RI4&gt;=RJ$32,RH4&lt;&gt;""),AND(SE4&gt;=SL$28,SF4&gt;=SL$32,SE4&lt;&gt;""),AND(SJ4&gt;=SL$28,SK4&gt;=SL$32,SJ4&lt;&gt;"")),"P","")</f>
        <v>P</v>
      </c>
      <c r="G4" s="3" t="str">
        <f>IF(OR(AND(AK4&gt;=AN$32,AK4&lt;&gt;"",AI4=""),AND(AM4&gt;=AN$32,AM4&lt;&gt;"",AI4=""),AND(BG4&gt;=BJ$32,BG4&lt;&gt;"",BE4=""),AND(BI4&gt;=BJ$32,BI4&lt;&gt;"",BE4=""),AND(CC4&gt;=CF$32,CC4&lt;&gt;"",CA4=""),AND(CE4&gt;=CF$32,CE4&lt;&gt;"",CA4=""),AND(DD4&gt;=DJ$32,DD4&lt;&gt;""),AND(DI4&gt;=DJ$32,DI4&lt;&gt;""),AND(EF4&gt;=EL$32,EF4&lt;&gt;""),AND(EK4&gt;=EL$32,EK4&lt;&gt;""),AND(FH4&gt;=FN$32,FH4&lt;&gt;""),AND(FM4&gt;=FN$32,FM4&lt;&gt;""),AND(GJ4&gt;=GP$32,GJ4&lt;&gt;""),AND(GO4&gt;=GP$32,GO4&lt;&gt;""),AND(HL4&gt;=HR$32,HL4&lt;&gt;""),AND(HQ4&gt;=HR$32,HQ4&lt;&gt;""),AND(IN4&gt;=IT$32,IN4&lt;&gt;""),AND(IS4&gt;=IT$32,IS4&lt;&gt;""),AND(JP4&gt;=JV$32,JP4&lt;&gt;""),AND(JU4&gt;=JV$32,JU4&lt;&gt;""),AND(KR4&gt;=KX$32,KR4&lt;&gt;""),AND(KW4&gt;=KX$32,KW4&lt;&gt;""),AND(LT4&gt;=LZ$32,LT4&lt;&gt;""),AND(LY4&gt;=LZ$32,LY4&lt;&gt;""),AND(MV4&gt;=NB$32,MV4&lt;&gt;""),AND(NA4&gt;=NB$32,NA4&lt;&gt;""),AND(NX4&gt;=OD$32,NX4&lt;&gt;""),AND(OC4&gt;=OD$32,OC4&lt;&gt;""),AND(OZ4&gt;=PF$32,OZ4&lt;&gt;""),AND(PE4&gt;=PF$32,PE4&lt;&gt;""),AND(QB4&gt;=QH$32,QB4&lt;&gt;""),AND(QG4&gt;=QH$32,QG4&lt;&gt;""),AND(RD4&gt;=RJ$32,RD4&lt;&gt;""),AND(RI4&gt;=RJ$32,RI4&lt;&gt;""),AND(SF4&gt;=SL$32,SF4&lt;&gt;""),AND(SK4&gt;=SL$32,SK4&lt;&gt;"")),"P","")</f>
        <v>P</v>
      </c>
      <c r="H4" s="36" t="str">
        <f>IF(AND(G4="P",F4=""),"No DD",IF(OR(AND(AJ4&gt;=AN$31,AK4&gt;=AN$35,AJ4&lt;&gt;"",AI4=""),AND(AL4&gt;=AN$31,AM4&gt;=AN$35,AL4&lt;&gt;"",AI4=""),AND(BF4&gt;=BJ$31,BG4&gt;=BJ$35,BF4&lt;&gt;"",BE4=""),AND(BH4&gt;=BJ$31,BI4&gt;=BJ$35,BH4&lt;&gt;"",BE4=""),AND(CB4&gt;=CF$31,CC4&gt;=CF$35,CB4&lt;&gt;"",CA4=""),AND(CD4&gt;=CF$31,CE4&gt;=CF$35,CD4&lt;&gt;""),AND(DC4&gt;=DJ$31,DD4&gt;=DJ$35,DC4&lt;&gt;""),AND(DH4&gt;=DJ$31,DI4&gt;=DJ$35,DH4&lt;&gt;""),AND(EE4&gt;=EL$31,EF4&gt;=EL$35,EE4&lt;&gt;""),AND(EJ4&gt;=EL$31,EK4&gt;=EL$35,EJ4&lt;&gt;""),AND(FG4&gt;=FN$31,FH4&gt;=FN$35,FG4&lt;&gt;""),AND(FL4&gt;=FN$31,FM4&gt;=FN$35,FL4&lt;&gt;""),AND(GI4&gt;=GP$31,GJ4&gt;=GP$35,GI4&lt;&gt;""),AND(GN4&gt;=GP$31,GO4&gt;=GP$35,GN4&lt;&gt;""),AND(HK4&gt;=HR$31,HL4&gt;=HR$35,HK4&lt;&gt;""),AND(HP4&gt;=HR$31,HQ4&gt;=HR$35,HP4&lt;&gt;""),AND(IM4&gt;=IT$31,IN4&gt;=IT$35,IM4&lt;&gt;""),AND(IR4&gt;=IT$31,IS4&gt;=IT$35,IR4&lt;&gt;""),AND(JO4&gt;=JV$31,JP4&gt;=JV$35,JO4&lt;&gt;""),AND(JT4&gt;=JV$31,JU4&gt;=JV$35,JT4&lt;&gt;""),AND(KQ4&gt;=KX$31,KR4&gt;=KX$35,KQ4&lt;&gt;""),AND(KV4&gt;=KX$31,KW4&gt;=KX$35,KV4&lt;&gt;""),AND(LS4&gt;=LZ$31,LT4&gt;=LZ$35,LS4&lt;&gt;""),AND(LX4&gt;=LZ$31,LY4&gt;=LZ$35,LX4&lt;&gt;""),AND(MU4&gt;=NB$31,MV4&gt;=NB$35,MU4&lt;&gt;""),AND(MZ4&gt;=NB$31,NA4&gt;=NB$35,MZ4&lt;&gt;""),AND(NW4&gt;=OD$31,NX4&gt;=OD$35,NW4&lt;&gt;""),AND(OB4&gt;=OD$31,OC4&gt;=OD$35,OB4&lt;&gt;""),AND(OY4&gt;=PF$31,OZ4&gt;=PF$35,OY4&lt;&gt;""),AND(PD4&gt;=PF$31,PE4&gt;=PF$35,PD4&lt;&gt;""),AND(QA4&gt;=QH$31,QB4&gt;=QH$35,QA4&lt;&gt;""),AND(QF4&gt;=QH$31,QG4&gt;=QH$35,QF4&lt;&gt;""),AND(RC4&gt;=RJ$31,RD4&gt;=RJ$35,RC4&lt;&gt;""),AND(RH4&gt;=RJ$31,RI4&gt;=RJ$35,RH4&lt;&gt;""),AND(SE4&gt;=SL$31,SF4&gt;=SL$35,SE4&lt;&gt;""),AND(SJ4&gt;=SL$31,SK4&gt;=SL$35,SJ4&lt;&gt;"")),"Merit",IF(OR(AND(AJ4&gt;=AN$30,AK4&gt;=AN$34,AJ4&lt;&gt;"",AI4=""),AND(AL4&gt;=AN$30,AM4&gt;=AN$34,AL4&lt;&gt;"",AI4=""),AND(BF4&gt;=BJ$30,BG4&gt;=BJ$34,BF4&lt;&gt;"",BE4=""),AND(BH4&gt;=BJ$30,BI4&gt;=BJ$34,BH4&lt;&gt;"",BE4=""),AND(CB4&gt;=CF$30,CC4&gt;=CF$34,CB4&lt;&gt;"",CA4=""),AND(CD4&gt;=CF$30,CE4&gt;=CF$34,CD4&lt;&gt;""),AND(DC4&gt;=DJ$30,DD4&gt;=DJ$34,DC4&lt;&gt;""),AND(DH4&gt;=DJ$30,DI4&gt;=DJ$34,DH4&lt;&gt;""),AND(EE4&gt;=EL$30,EF4&gt;=EL$34,EE4&lt;&gt;""),AND(EJ4&gt;=EL$30,EK4&gt;=EL$34,EJ4&lt;&gt;""),AND(FG4&gt;=FN$30,FH4&gt;=FN$34,FG4&lt;&gt;""),AND(FL4&gt;=FN$30,FM4&gt;=FN$34,FL4&lt;&gt;""),AND(GI4&gt;=GP$30,GJ4&gt;=GP$34,GI4&lt;&gt;""),AND(GN4&gt;=GP$30,GO4&gt;=GP$34,GN4&lt;&gt;""),AND(HK4&gt;=HR$30,HL4&gt;=HR$34,HK4&lt;&gt;""),AND(HP4&gt;=HR$30,HQ4&gt;=HR$34,HP4&lt;&gt;""),AND(IM4&gt;=IT$30,IN4&gt;=IT$34,IM4&lt;&gt;""),AND(IR4&gt;=IT$30,IS4&gt;=IT$34,IR4&lt;&gt;""),AND(JO4&gt;=JV$30,JP4&gt;=JV$34,JO4&lt;&gt;""),AND(JT4&gt;=JV$30,JU4&gt;=JV$34,JT4&lt;&gt;""),AND(KQ4&gt;=KX$30,KR4&gt;=KX$34,KQ4&lt;&gt;""),AND(KV4&gt;=KX$30,KW4&gt;=KX$34,KV4&lt;&gt;""),AND(LS4&gt;=LZ$30,LT4&gt;=LZ$34,LS4&lt;&gt;""),AND(LX4&gt;=LZ$30,LY4&gt;=LZ$34,LX4&lt;&gt;""),AND(MU4&gt;=NB$30,MV4&gt;=NB$34,MU4&lt;&gt;""),AND(MZ4&gt;=NB$30,NA4&gt;=NB$34,MZ4&lt;&gt;""),AND(NW4&gt;=OD$30,NX4&gt;=OD$34,NW4&lt;&gt;""),AND(OB4&gt;=OD$30,OC4&gt;=OD$34,OB4&lt;&gt;""),AND(OY4&gt;=PF$30,OZ4&gt;=PF$34,OY4&lt;&gt;""),AND(PD4&gt;=PF$30,PE4&gt;=PF$34,PD4&lt;&gt;""),AND(QA4&gt;=QH$30,QB4&gt;=QH$34,QA4&lt;&gt;""),AND(QF4&gt;=QH$30,QG4&gt;=QH$34,QF4&lt;&gt;""),AND(RC4&gt;=RJ$30,RD4&gt;=RJ$34,RC4&lt;&gt;""),AND(RH4&gt;=RJ$30,RI4&gt;=RJ$34,RH4&lt;&gt;""),AND(SE4&gt;=SL$30,SF4&gt;=SL$34,SE4&lt;&gt;""),AND(SJ4&gt;=SL$30,SK4&gt;=SL$34,SJ4&lt;&gt;"")),"Excellence",IF(I4="P","Worlds Team",IF(F4="P","National Team","")))))</f>
        <v>Merit</v>
      </c>
      <c r="I4" s="3" t="str">
        <f>IF(OR(AND(AJ4&gt;=AN$29,AK4&gt;=AN$33,AJ4&lt;&gt;"",AI4=""),AND(AL4&gt;=AN$29,AM4&gt;=AN$33,AL4&lt;&gt;"",AI4=""),AND(BF4&gt;=BJ$29,BG4&gt;=BJ$33,BF4&lt;&gt;"",BE4=""),AND(BH4&gt;=BJ$29,BI4&gt;=BJ$33,BH4&lt;&gt;"",BE4=""),AND(CB4&gt;=CF$29,CC4&gt;=CF$33,CB4&lt;&gt;"",CA4=""),AND(CD4&gt;=CF$29,CE4&gt;=CF$33,CD4&lt;&gt;""),AND(DC4&gt;=DJ$29,DD4&gt;=DJ$33,DC4&lt;&gt;""),AND(DH4&gt;=DJ$29,DI4&gt;=DJ$33,DH4&lt;&gt;""),AND(EE4&gt;=EL$29,EF4&gt;=EL$33,EE4&lt;&gt;""),AND(EJ4&gt;=EL$29,EK4&gt;=EL$33,EJ4&lt;&gt;""),AND(FG4&gt;=FN$29,FH4&gt;=FN$33,FG4&lt;&gt;""),AND(FL4&gt;=FN$29,FM4&gt;=FN$33,FL4&lt;&gt;""),AND(GI4&gt;=GP$29,GJ4&gt;=GP$33,GI4&lt;&gt;""),AND(GN4&gt;=GP$29,GO4&gt;=GP$33,GN4&lt;&gt;""),AND(HK4&gt;=HR$29,HL4&gt;=HR$33,HK4&lt;&gt;""),AND(HP4&gt;=HR$29,HQ4&gt;=HR$33,HP4&lt;&gt;""),AND(IM4&gt;=IT$29,IN4&gt;=IT$33,IM4&lt;&gt;""),AND(IR4&gt;=IT$29,IS4&gt;=IT$33,IR4&lt;&gt;""),AND(JO4&gt;=JV$29,JP4&gt;=JV$33,JO4&lt;&gt;""),AND(JT4&gt;=JV$29,JU4&gt;=JV$33,JT4&lt;&gt;""),AND(KQ4&gt;=KX$29,KR4&gt;=KX$33,KQ4&lt;&gt;""),AND(KV4&gt;=KX$29,KW4&gt;=KX$33,KV4&lt;&gt;""),AND(LS4&gt;=LZ$29,LT4&gt;=LZ$33,LS4&lt;&gt;""),AND(LX4&gt;=LZ$29,LY4&gt;=LZ$33,LX4&lt;&gt;""),AND(MU4&gt;=NB$29,MV4&gt;=NB$33,MU4&lt;&gt;""),AND(MZ4&gt;=NB$29,NA4&gt;=NB$33,MZ4&lt;&gt;""),AND(NW4&gt;=OD$29,NX4&gt;=OD$33,NW4&lt;&gt;""),AND(OB4&gt;=OD$29,OC4&gt;=OD$33,OB4&lt;&gt;""),AND(OY4&gt;=PF$29,OZ4&gt;=PF$33,OY4&lt;&gt;""),AND(PD4&gt;=PF$29,PE4&gt;=PF$33,PD4&lt;&gt;""),AND(QA4&gt;=QH$29,QB4&gt;=QH$33,QA4&lt;&gt;""),AND(QF4&gt;=QH$29,QG4&gt;=QH$33,QF4&lt;&gt;""),AND(RC4&gt;=RJ$29,RD4&gt;=RJ$33,RC4&lt;&gt;""),AND(RH4&gt;=RJ$29,RI4&gt;=RJ$33,RH4&lt;&gt;""),AND(SE4&gt;=SL$29,SF4&gt;=SL$33,SE4&lt;&gt;""),AND(SJ4&gt;=SL$29,SK4&gt;=SL$33,SJ4&lt;&gt;"")),"P","")</f>
        <v>P</v>
      </c>
      <c r="J4" s="8">
        <f>IF(COUNT(AK4,BG4,CC4)&gt;0,LARGE((AK4,BG4,CC4),1),0)</f>
        <v>52.499999999999993</v>
      </c>
      <c r="K4" s="8" t="str">
        <f>IF(J4=0,"",IF(J4=CC4,$BK$1,IF(J4=BG4,$AO$1,IF(J4=AK4,$S$1,""))))</f>
        <v>2025 3rd Domestic Trial</v>
      </c>
      <c r="L4" s="8">
        <f>IF(COUNT(AK4,BG4,CC4)&gt;1,LARGE((AK4,BG4,CC4),2),0)</f>
        <v>51.800000000000004</v>
      </c>
      <c r="M4" s="8" t="str">
        <f>IF(K4=0,"",IF(AND(L4=J4,L4=AK4,K4=BG4),$S$1,IF(AND(L4=J4,L4=AK4,L4=CC4),$S$1,IF(AND(L4=J4,L4=CC4,L4=BG4),$AO$1,IF(L4=CC4,$BK$1,IF(L4=BG4,$AO$1,IF(L4=AK4,$S$1,"")))))))</f>
        <v>2025 Elite Canada</v>
      </c>
      <c r="N4" s="8">
        <f>IF(MAX(AM4,BI4,CE4)&gt;0,MAX(AM4,BI4,CE4),0)</f>
        <v>52.7</v>
      </c>
      <c r="O4" s="8" t="str">
        <f>IF(N4=0,"",IF(N4=CE4,$BK$1,IF(N4=BI4,$AO$1,IF(N4=AM4,$S$1,""))))</f>
        <v>2025 Nationals</v>
      </c>
      <c r="P4" s="8" t="str">
        <f>IF(MAX(CG4:CH4)&gt;0,MAX(CG4:CH4),"")</f>
        <v/>
      </c>
      <c r="Q4" s="11" t="str">
        <f>IF(P4="","",IF(P4=CG4,"("&amp;CG$2&amp;")",IF(P4=CH4,"("&amp;CH$2&amp;")")))</f>
        <v/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/>
      </c>
      <c r="S4" s="19">
        <v>18.600000000000001</v>
      </c>
      <c r="T4" s="19">
        <v>6.8</v>
      </c>
      <c r="U4" s="19">
        <v>0</v>
      </c>
      <c r="V4" s="19">
        <v>0.3</v>
      </c>
      <c r="W4" s="19">
        <v>18.600000000000001</v>
      </c>
      <c r="X4" s="19">
        <v>7.2</v>
      </c>
      <c r="Y4" s="19">
        <v>0</v>
      </c>
      <c r="Z4" s="19">
        <v>0.3</v>
      </c>
      <c r="AA4" s="19">
        <v>18.2</v>
      </c>
      <c r="AB4" s="19">
        <v>6.8</v>
      </c>
      <c r="AC4" s="19">
        <v>0</v>
      </c>
      <c r="AD4" s="19">
        <v>0.6</v>
      </c>
      <c r="AE4" s="19">
        <v>17.2</v>
      </c>
      <c r="AF4" s="19">
        <v>6.4</v>
      </c>
      <c r="AG4" s="19">
        <v>0.2</v>
      </c>
      <c r="AH4" s="19">
        <v>0</v>
      </c>
      <c r="AI4" s="27"/>
      <c r="AJ4" s="40">
        <f>IF(SUM(T4,X4)&gt;0,SUM(T4,X4),"")</f>
        <v>14</v>
      </c>
      <c r="AK4" s="40">
        <f>IF(SUM(S4:T4,V4:X4,Z4)-U4-Y4&gt;0,SUM(S4:T4,V4:X4,Z4)-U4-Y4,"")</f>
        <v>51.800000000000004</v>
      </c>
      <c r="AL4" s="40">
        <f>IF(SUM(AB4,AF4)&gt;0,SUM(AB4,AF4),"")</f>
        <v>13.2</v>
      </c>
      <c r="AM4" s="40">
        <f>IF(SUM(AA4:AB4,AD4:AF4,AH4)-SUM(AC4,AG4)&gt;0,SUM(AA4:AB4,AD4:AF4,AH4)-SUM(AC4,AG4),"")</f>
        <v>48.999999999999993</v>
      </c>
      <c r="AN4" s="40">
        <f>IF(SUM(AK4,AM4)&gt;0,SUM(AK4,AM4),"")</f>
        <v>100.8</v>
      </c>
      <c r="AO4" s="18">
        <v>19</v>
      </c>
      <c r="AP4" s="18">
        <v>7.2</v>
      </c>
      <c r="AQ4" s="18">
        <v>0</v>
      </c>
      <c r="AR4" s="18">
        <v>0.3</v>
      </c>
      <c r="AS4" s="18">
        <v>17.899999999999999</v>
      </c>
      <c r="AT4" s="18">
        <v>6.8</v>
      </c>
      <c r="AU4" s="18">
        <v>0.8</v>
      </c>
      <c r="AV4" s="18">
        <v>0.3</v>
      </c>
      <c r="AW4" s="18">
        <v>18.8</v>
      </c>
      <c r="AX4" s="18">
        <v>8.4</v>
      </c>
      <c r="AY4" s="18">
        <v>0.6</v>
      </c>
      <c r="AZ4" s="18">
        <v>0.6</v>
      </c>
      <c r="BA4" s="18">
        <v>18.600000000000001</v>
      </c>
      <c r="BB4" s="18">
        <v>6.8</v>
      </c>
      <c r="BC4" s="18">
        <v>0.2</v>
      </c>
      <c r="BD4" s="18">
        <v>0.3</v>
      </c>
      <c r="BE4" s="28"/>
      <c r="BF4" s="11">
        <f>IF(SUM(AP4,AT4)&gt;0,SUM(AP4,AT4),"")</f>
        <v>14</v>
      </c>
      <c r="BG4" s="11">
        <f>IF(SUM(AO4:AP4,AR4:AT4,AV4)-AQ4-AU4&gt;0,SUM(AO4:AP4,AR4:AT4,AV4)-AQ4-AU4,"")</f>
        <v>50.699999999999996</v>
      </c>
      <c r="BH4" s="11">
        <f>IF(SUM(AX4,BB4)&gt;0,SUM(AX4,BB4),"")</f>
        <v>15.2</v>
      </c>
      <c r="BI4" s="11">
        <f>IF(SUM(AW4:AX4,AZ4:BB4,BD4)-SUM(AY4,BC4)&gt;0,SUM(AW4:AX4,AZ4:BB4,BD4)-SUM(AY4,BC4),"")</f>
        <v>52.7</v>
      </c>
      <c r="BJ4" s="11">
        <f>IF(SUM(BG4,BI4)&gt;0,SUM(BG4,BI4),"")</f>
        <v>103.4</v>
      </c>
      <c r="BK4" s="19">
        <v>19</v>
      </c>
      <c r="BL4" s="19">
        <v>7.2</v>
      </c>
      <c r="BM4" s="19">
        <v>0.6</v>
      </c>
      <c r="BN4" s="19">
        <v>0.3</v>
      </c>
      <c r="BO4" s="19">
        <v>18.899999999999999</v>
      </c>
      <c r="BP4" s="19">
        <v>7.6</v>
      </c>
      <c r="BQ4" s="19">
        <v>0.2</v>
      </c>
      <c r="BR4" s="19">
        <v>0.3</v>
      </c>
      <c r="BS4" s="19">
        <v>18.8</v>
      </c>
      <c r="BT4" s="19">
        <v>7.2</v>
      </c>
      <c r="BU4" s="19">
        <v>0.2</v>
      </c>
      <c r="BV4" s="19">
        <v>0.3</v>
      </c>
      <c r="BW4" s="19">
        <v>15.3</v>
      </c>
      <c r="BX4" s="19">
        <v>3.2</v>
      </c>
      <c r="BY4" s="19">
        <v>0</v>
      </c>
      <c r="BZ4" s="19">
        <v>0.3</v>
      </c>
      <c r="CA4" s="27"/>
      <c r="CB4" s="40">
        <f>IF(SUM(BL4,BP4)&gt;0,SUM(BL4,BP4),"")</f>
        <v>14.8</v>
      </c>
      <c r="CC4" s="40">
        <f>IF(SUM(BK4:BL4,BN4:BP4,BR4)-BM4-BQ4&gt;0,SUM(BK4:BL4,BN4:BP4,BR4)-BM4-BQ4,"")</f>
        <v>52.499999999999993</v>
      </c>
      <c r="CD4" s="40">
        <f>IF(SUM(BT4,BX4)&gt;0,SUM(BT4,BX4),"")</f>
        <v>10.4</v>
      </c>
      <c r="CE4" s="40">
        <f>IF(SUM(BS4:BT4,BV4:BX4,BZ4)-SUM(BU4,BY4)&gt;0,SUM(BS4:BT4,BV4:BX4,BZ4)-SUM(BU4,BY4),"")</f>
        <v>44.9</v>
      </c>
      <c r="CF4" s="40">
        <f>IF(SUM(CC4,CE4)&gt;0,SUM(CC4,CE4),"")</f>
        <v>97.399999999999991</v>
      </c>
      <c r="CG4" s="51" t="str">
        <f>IF(MAX(DD4,EF4,FH4,GJ4,HL4,IN4,JP4,KR4,LT4,MV4,NX4,OZ4,QB4,RD4,SF4)-IF(L4="",0,L4)&gt;0.001,MAX(DD4,EF4,FH4,GJ4,HL4,IN4,JP4,KR4,LT4,MV4,NX4,OZ4,QB4,RD4,SF4)-IF(L4="",0,L4),"")</f>
        <v/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19</v>
      </c>
      <c r="CJ4" s="17">
        <v>7.2</v>
      </c>
      <c r="CK4" s="17">
        <v>0</v>
      </c>
      <c r="CL4" s="17">
        <v>0</v>
      </c>
      <c r="CM4" s="17">
        <v>18.600000000000001</v>
      </c>
      <c r="CN4" s="17">
        <v>6.8</v>
      </c>
      <c r="CO4" s="17">
        <v>0</v>
      </c>
      <c r="CP4" s="17">
        <v>0</v>
      </c>
      <c r="CQ4" s="17"/>
      <c r="CR4" s="17"/>
      <c r="CS4" s="17"/>
      <c r="CT4" s="17"/>
      <c r="CU4" s="17">
        <v>18.8</v>
      </c>
      <c r="CV4" s="17">
        <v>7.2</v>
      </c>
      <c r="CW4" s="17">
        <v>0.6</v>
      </c>
      <c r="CX4" s="17">
        <v>0</v>
      </c>
      <c r="CY4" s="17"/>
      <c r="CZ4" s="17"/>
      <c r="DA4" s="17"/>
      <c r="DB4" s="17"/>
      <c r="DC4" s="40">
        <f>IF(SUM(CJ4,CN4)&gt;0,SUM(CJ4,CN4),"")</f>
        <v>14</v>
      </c>
      <c r="DD4" s="40">
        <f>IF(SUM(CI4:CJ4,CL4:CN4,CP4)-CK4-CO4&gt;0,SUM(CI4:CJ4,CL4:CN4,CP4)-CK4-CO4,"")</f>
        <v>51.599999999999994</v>
      </c>
      <c r="DE4" s="40" t="str">
        <f>IF(SUM(CQ4:CR4,CT4)-CS4&gt;0,SUM(CQ4:CR4,CT4)-CS4,"")</f>
        <v/>
      </c>
      <c r="DF4" s="40">
        <f>IF(SUM(CJ4,CN4,CR4)&gt;0,SUM(CJ4,CN4,CR4),"")</f>
        <v>14</v>
      </c>
      <c r="DG4" s="40">
        <f>IF(SUM(DD4,DE4)&gt;0,SUM(DD4,DE4),"")</f>
        <v>51.599999999999994</v>
      </c>
      <c r="DH4" s="40">
        <f>IF(SUM(CV4,CZ4)&gt;0,SUM(CV4,CZ4),"")</f>
        <v>7.2</v>
      </c>
      <c r="DI4" s="40">
        <f>IF(SUM(CU4:CV4,CX4:CZ4,DB4)-SUM(CW4,DA4)&gt;0,SUM(CU4:CV4,CX4:CZ4,DB4)-SUM(CW4,DA4),"")</f>
        <v>25.4</v>
      </c>
      <c r="DJ4" s="40">
        <f>IF(SUM(DD4,DE4,DI4)&gt;0,SUM(DD4,DE4,DI4),"")</f>
        <v>77</v>
      </c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 t="str">
        <f>IF(SUM(DL4,DP4)&gt;0,SUM(DL4,DP4),"")</f>
        <v/>
      </c>
      <c r="EF4" s="11" t="str">
        <f>IF(SUM(DK4:DL4,DN4:DP4,DR4)-DM4-DQ4&gt;0,SUM(DK4:DL4,DN4:DP4,DR4)-DM4-DQ4,"")</f>
        <v/>
      </c>
      <c r="EG4" s="11" t="str">
        <f>IF(SUM(DS4:DT4,DV4)-DU4&gt;0,SUM(DS4:DT4,DV4)-DU4,"")</f>
        <v/>
      </c>
      <c r="EH4" s="11" t="str">
        <f>IF(SUM(DL4,DP4,DT4)&gt;0,SUM(DL4,DP4,DT4),"")</f>
        <v/>
      </c>
      <c r="EI4" s="11" t="str">
        <f>IF(SUM(EF4,EG4)&gt;0,SUM(EF4,EG4),"")</f>
        <v/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 t="str">
        <f>IF(SUM(EF4,EG4,EK4)&gt;0,SUM(EF4,EG4,EK4),"")</f>
        <v/>
      </c>
      <c r="EM4" s="17">
        <v>16.399999999999999</v>
      </c>
      <c r="EN4" s="17">
        <v>7.6</v>
      </c>
      <c r="EO4" s="17">
        <v>0.8</v>
      </c>
      <c r="EP4" s="17">
        <v>0</v>
      </c>
      <c r="EQ4" s="17">
        <v>17.8</v>
      </c>
      <c r="ER4" s="17">
        <v>6</v>
      </c>
      <c r="ES4" s="17">
        <v>0.2</v>
      </c>
      <c r="ET4" s="17">
        <v>0</v>
      </c>
      <c r="EU4" s="17"/>
      <c r="EV4" s="17"/>
      <c r="EW4" s="17"/>
      <c r="EX4" s="17"/>
      <c r="EY4" s="17">
        <v>18.600000000000001</v>
      </c>
      <c r="EZ4" s="17">
        <v>8.4</v>
      </c>
      <c r="FA4" s="17">
        <v>0</v>
      </c>
      <c r="FB4" s="17">
        <v>0</v>
      </c>
      <c r="FC4" s="17">
        <v>18.5</v>
      </c>
      <c r="FD4" s="17">
        <v>7.2</v>
      </c>
      <c r="FE4" s="17">
        <v>0</v>
      </c>
      <c r="FF4" s="17">
        <v>0</v>
      </c>
      <c r="FG4" s="40">
        <f>IF(SUM(EN4,ER4)&gt;0,SUM(EN4,ER4),"")</f>
        <v>13.6</v>
      </c>
      <c r="FH4" s="40">
        <f>IF(SUM(EM4:EN4,EP4:ER4,ET4)-EO4-ES4&gt;0,SUM(EM4:EN4,EP4:ER4,ET4)-EO4-ES4,"")</f>
        <v>46.8</v>
      </c>
      <c r="FI4" s="40" t="str">
        <f>IF(SUM(EU4:EV4,EX4)-EW4&gt;0,SUM(EU4:EV4,EX4)-EW4,"")</f>
        <v/>
      </c>
      <c r="FJ4" s="40">
        <f>IF(SUM(EN4,ER4,EV4)&gt;0,SUM(EN4,ER4,EV4),"")</f>
        <v>13.6</v>
      </c>
      <c r="FK4" s="40">
        <f>IF(SUM(FH4,FI4)&gt;0,SUM(FH4,FI4),"")</f>
        <v>46.8</v>
      </c>
      <c r="FL4" s="40">
        <f>IF(SUM(EZ4,FD4)&gt;0,SUM(EZ4,FD4),"")</f>
        <v>15.600000000000001</v>
      </c>
      <c r="FM4" s="40">
        <f>IF(SUM(EY4:EZ4,FB4:FD4,FF4)-SUM(FA4,FE4)&gt;0,SUM(EY4:EZ4,FB4:FD4,FF4)-SUM(FA4,FE4),"")</f>
        <v>52.7</v>
      </c>
      <c r="FN4" s="40">
        <f>IF(SUM(FH4,FI4,FM4)&gt;0,SUM(FH4,FI4,FM4),"")</f>
        <v>99.5</v>
      </c>
      <c r="FO4" s="18">
        <v>18.399999999999999</v>
      </c>
      <c r="FP4" s="18">
        <v>7.2</v>
      </c>
      <c r="FQ4" s="18">
        <v>0.2</v>
      </c>
      <c r="FR4" s="18">
        <v>0</v>
      </c>
      <c r="FS4" s="18">
        <v>18.600000000000001</v>
      </c>
      <c r="FT4" s="18">
        <v>6.8</v>
      </c>
      <c r="FU4" s="18">
        <v>0</v>
      </c>
      <c r="FV4" s="18">
        <v>0</v>
      </c>
      <c r="FW4" s="18">
        <v>15.4</v>
      </c>
      <c r="FX4" s="18">
        <v>4</v>
      </c>
      <c r="FY4" s="18">
        <v>0</v>
      </c>
      <c r="FZ4" s="18">
        <v>0</v>
      </c>
      <c r="GA4" s="18"/>
      <c r="GB4" s="18"/>
      <c r="GC4" s="18"/>
      <c r="GD4" s="18"/>
      <c r="GE4" s="18"/>
      <c r="GF4" s="18"/>
      <c r="GG4" s="18"/>
      <c r="GH4" s="18"/>
      <c r="GI4" s="11">
        <f>IF(SUM(FP4,FT4)&gt;0,SUM(FP4,FT4),"")</f>
        <v>14</v>
      </c>
      <c r="GJ4" s="11">
        <f>IF(SUM(FO4:FP4,FR4:FT4,FV4)-FQ4-FU4&gt;0,SUM(FO4:FP4,FR4:FT4,FV4)-FQ4-FU4,"")</f>
        <v>50.8</v>
      </c>
      <c r="GK4" s="11">
        <f>IF(SUM(FW4:FX4,FZ4)-FY4&gt;0,SUM(FW4:FX4,FZ4)-FY4,"")</f>
        <v>19.399999999999999</v>
      </c>
      <c r="GL4" s="11">
        <f>IF(SUM(FP4,FT4,FX4)&gt;0,SUM(FP4,FT4,FX4),"")</f>
        <v>18</v>
      </c>
      <c r="GM4" s="11">
        <f>IF(SUM(GJ4,GK4)&gt;0,SUM(GJ4,GK4),"")</f>
        <v>70.199999999999989</v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>
        <f>IF(SUM(GJ4,GK4,GO4)&gt;0,SUM(GJ4,GK4,GO4),"")</f>
        <v>70.199999999999989</v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19</v>
      </c>
      <c r="SN4" s="26">
        <f>IF($CA4="P",BL4,(BL4+AP4)/2)</f>
        <v>7.2</v>
      </c>
      <c r="SO4" s="26">
        <f>IF($CA4="P",BM4,(BM4+AQ4)/2)</f>
        <v>0.3</v>
      </c>
      <c r="SP4" s="26">
        <f>IF($CA4="P",BN4,(BN4+AR4)/2)</f>
        <v>0.3</v>
      </c>
      <c r="SQ4" s="26">
        <f>IF($CA4="P",BO4,(BO4+AS4)/2)</f>
        <v>18.399999999999999</v>
      </c>
      <c r="SR4" s="26">
        <f>IF($CA4="P",BP4,(BP4+AT4)/2)</f>
        <v>7.1999999999999993</v>
      </c>
      <c r="SS4" s="26">
        <f>IF($CA4="P",BQ4,(BQ4+AU4)/2)</f>
        <v>0.5</v>
      </c>
      <c r="ST4" s="26">
        <f>IF($CA4="P",BR4,(BR4+AV4)/2)</f>
        <v>0.3</v>
      </c>
      <c r="SU4" s="26">
        <f>IF($CA4="P",BS4,(BS4+AW4)/2)</f>
        <v>18.8</v>
      </c>
      <c r="SV4" s="26">
        <f>IF($CA4="P",BT4,(BT4+AX4)/2)</f>
        <v>7.8000000000000007</v>
      </c>
      <c r="SW4" s="26">
        <f>IF($CA4="P",BU4,(BU4+AY4)/2)</f>
        <v>0.4</v>
      </c>
      <c r="SX4" s="26">
        <f>IF($CA4="P",BV4,(BV4+AZ4)/2)</f>
        <v>0.44999999999999996</v>
      </c>
      <c r="SY4" s="26">
        <f>IF($CA4="P",BW4,(BW4+BA4)/2)</f>
        <v>16.950000000000003</v>
      </c>
      <c r="SZ4" s="26">
        <f>IF($CA4="P",BX4,(BX4+BB4)/2)</f>
        <v>5</v>
      </c>
      <c r="TA4" s="26">
        <f>IF($CA4="P",BY4,(BY4+BC4)/2)</f>
        <v>0.1</v>
      </c>
      <c r="TB4" s="26">
        <f>IF($CA4="P",BZ4,(BZ4+BD4)/2)</f>
        <v>0.3</v>
      </c>
      <c r="TC4" s="28" t="s">
        <v>53</v>
      </c>
      <c r="TD4" s="11">
        <f>IF(SUM(SN4,SR4)&gt;0,SUM(SN4,SR4),"")</f>
        <v>14.399999999999999</v>
      </c>
      <c r="TE4" s="11">
        <f>IF(SUM(SM4:SN4,SP4:SR4,ST4)-SO4-SS4&gt;0,SUM(SM4:SN4,SP4:SR4,ST4)-SO4-SS4,"")</f>
        <v>51.599999999999994</v>
      </c>
      <c r="TF4" s="11">
        <f>IF(SUM(SV4,SZ4)&gt;0,SUM(SV4,SZ4),"")</f>
        <v>12.8</v>
      </c>
      <c r="TG4" s="11">
        <f>IF(SUM(SU4:SV4,SX4:SZ4,TB4)-SUM(SW4,TA4)&gt;0,SUM(SU4:SV4,SX4:SZ4,TB4)-SUM(SW4,TA4),"")</f>
        <v>48.8</v>
      </c>
      <c r="TH4" s="11">
        <f>IF(SUM(TE4,TG4)&gt;0,SUM(TE4,TG4),"")</f>
        <v>100.39999999999999</v>
      </c>
    </row>
    <row r="5" spans="1:528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86</v>
      </c>
      <c r="C5" s="4" t="s">
        <v>6</v>
      </c>
      <c r="D5" s="4">
        <v>2004</v>
      </c>
      <c r="E5" s="9">
        <f>SUM(J5:P5)+SUM(J5:M5)*0.0000001+SUM(J5)*0.0000000000001</f>
        <v>152.80000991000509</v>
      </c>
      <c r="F5" s="3" t="str">
        <f>IF(OR(AND(AJ5&gt;=AN$28,AK5&gt;=AN$32,AJ5&lt;&gt;"",AI5=""),AND(AL5&gt;=AN$28,AM5&gt;=AN$32,AL5&lt;&gt;"",AI5=""),AND(BF5&gt;=BJ$28,BG5&gt;=BJ$32,BF5&lt;&gt;"",BE5=""),AND(BH5&gt;=BJ$28,BI5&gt;=BJ$32,BH5&lt;&gt;"",BE5=""),AND(CB5&gt;=CF$28,CC5&gt;=CF$32,CB5&lt;&gt;"",CA5=""),AND(CD5&gt;=CF$28,CE5&gt;=CF$32,CD5&lt;&gt;""),AND(DC5&gt;=DJ$28,DD5&gt;=DJ$32,DC5&lt;&gt;""),AND(DH5&gt;=DJ$28,DI5&gt;=DJ$32,DH5&lt;&gt;""),AND(EE5&gt;=EL$28,EF5&gt;=EL$32,EE5&lt;&gt;""),AND(EJ5&gt;=EL$28,EK5&gt;=EL$32,EJ5&lt;&gt;""),AND(FG5&gt;=FN$28,FH5&gt;=FN$32,FG5&lt;&gt;""),AND(FL5&gt;=FN$28,FM5&gt;=FN$32,FL5&lt;&gt;""),AND(GI5&gt;=GP$28,GJ5&gt;=GP$32,GI5&lt;&gt;""),AND(GN5&gt;=GP$28,GO5&gt;=GP$32,GN5&lt;&gt;""),AND(HK5&gt;=HR$28,HL5&gt;=HR$32,HK5&lt;&gt;""),AND(HP5&gt;=HR$28,HQ5&gt;=HR$32,HP5&lt;&gt;""),AND(IM5&gt;=IT$28,IN5&gt;=IT$32,IM5&lt;&gt;""),AND(IR5&gt;=IT$28,IS5&gt;=IT$32,IR5&lt;&gt;""),AND(JO5&gt;=JV$28,JP5&gt;=JV$32,JO5&lt;&gt;""),AND(JT5&gt;=JV$28,JU5&gt;=JV$32,JT5&lt;&gt;""),AND(KQ5&gt;=KX$28,KR5&gt;=KX$32,KQ5&lt;&gt;""),AND(KV5&gt;=KX$28,KW5&gt;=KX$32,KV5&lt;&gt;""),AND(LS5&gt;=LZ$28,LT5&gt;=LZ$32,LS5&lt;&gt;""),AND(LX5&gt;=LZ$28,LY5&gt;=LZ$32,LX5&lt;&gt;""),AND(MU5&gt;=NB$28,MV5&gt;=NB$32,MU5&lt;&gt;""),AND(MZ5&gt;=NB$28,NA5&gt;=NB$32,MZ5&lt;&gt;""),AND(NW5&gt;=OD$28,NX5&gt;=OD$32,NW5&lt;&gt;""),AND(OB5&gt;=OD$28,OC5&gt;=OD$32,OB5&lt;&gt;""),AND(OY5&gt;=PF$28,OZ5&gt;=PF$32,OY5&lt;&gt;""),AND(PD5&gt;=PF$28,PE5&gt;=PF$32,PD5&lt;&gt;""),AND(QA5&gt;=QH$28,QB5&gt;=QH$32,QA5&lt;&gt;""),AND(QF5&gt;=QH$28,QG5&gt;=QH$32,QF5&lt;&gt;""),AND(RC5&gt;=RJ$28,RD5&gt;=RJ$32,RC5&lt;&gt;""),AND(RH5&gt;=RJ$28,RI5&gt;=RJ$32,RH5&lt;&gt;""),AND(SE5&gt;=SL$28,SF5&gt;=SL$32,SE5&lt;&gt;""),AND(SJ5&gt;=SL$28,SK5&gt;=SL$32,SJ5&lt;&gt;"")),"P","")</f>
        <v>P</v>
      </c>
      <c r="G5" s="3" t="str">
        <f>IF(OR(AND(AK5&gt;=AN$32,AK5&lt;&gt;"",AI5=""),AND(AM5&gt;=AN$32,AM5&lt;&gt;"",AI5=""),AND(BG5&gt;=BJ$32,BG5&lt;&gt;"",BE5=""),AND(BI5&gt;=BJ$32,BI5&lt;&gt;"",BE5=""),AND(CC5&gt;=CF$32,CC5&lt;&gt;"",CA5=""),AND(CE5&gt;=CF$32,CE5&lt;&gt;"",CA5=""),AND(DD5&gt;=DJ$32,DD5&lt;&gt;""),AND(DI5&gt;=DJ$32,DI5&lt;&gt;""),AND(EF5&gt;=EL$32,EF5&lt;&gt;""),AND(EK5&gt;=EL$32,EK5&lt;&gt;""),AND(FH5&gt;=FN$32,FH5&lt;&gt;""),AND(FM5&gt;=FN$32,FM5&lt;&gt;""),AND(GJ5&gt;=GP$32,GJ5&lt;&gt;""),AND(GO5&gt;=GP$32,GO5&lt;&gt;""),AND(HL5&gt;=HR$32,HL5&lt;&gt;""),AND(HQ5&gt;=HR$32,HQ5&lt;&gt;""),AND(IN5&gt;=IT$32,IN5&lt;&gt;""),AND(IS5&gt;=IT$32,IS5&lt;&gt;""),AND(JP5&gt;=JV$32,JP5&lt;&gt;""),AND(JU5&gt;=JV$32,JU5&lt;&gt;""),AND(KR5&gt;=KX$32,KR5&lt;&gt;""),AND(KW5&gt;=KX$32,KW5&lt;&gt;""),AND(LT5&gt;=LZ$32,LT5&lt;&gt;""),AND(LY5&gt;=LZ$32,LY5&lt;&gt;""),AND(MV5&gt;=NB$32,MV5&lt;&gt;""),AND(NA5&gt;=NB$32,NA5&lt;&gt;""),AND(NX5&gt;=OD$32,NX5&lt;&gt;""),AND(OC5&gt;=OD$32,OC5&lt;&gt;""),AND(OZ5&gt;=PF$32,OZ5&lt;&gt;""),AND(PE5&gt;=PF$32,PE5&lt;&gt;""),AND(QB5&gt;=QH$32,QB5&lt;&gt;""),AND(QG5&gt;=QH$32,QG5&lt;&gt;""),AND(RD5&gt;=RJ$32,RD5&lt;&gt;""),AND(RI5&gt;=RJ$32,RI5&lt;&gt;""),AND(SF5&gt;=SL$32,SF5&lt;&gt;""),AND(SK5&gt;=SL$32,SK5&lt;&gt;"")),"P","")</f>
        <v>P</v>
      </c>
      <c r="H5" s="36" t="str">
        <f>IF(AND(G5="P",F5=""),"No DD",IF(OR(AND(AJ5&gt;=AN$31,AK5&gt;=AN$35,AJ5&lt;&gt;"",AI5=""),AND(AL5&gt;=AN$31,AM5&gt;=AN$35,AL5&lt;&gt;"",AI5=""),AND(BF5&gt;=BJ$31,BG5&gt;=BJ$35,BF5&lt;&gt;"",BE5=""),AND(BH5&gt;=BJ$31,BI5&gt;=BJ$35,BH5&lt;&gt;"",BE5=""),AND(CB5&gt;=CF$31,CC5&gt;=CF$35,CB5&lt;&gt;"",CA5=""),AND(CD5&gt;=CF$31,CE5&gt;=CF$35,CD5&lt;&gt;""),AND(DC5&gt;=DJ$31,DD5&gt;=DJ$35,DC5&lt;&gt;""),AND(DH5&gt;=DJ$31,DI5&gt;=DJ$35,DH5&lt;&gt;""),AND(EE5&gt;=EL$31,EF5&gt;=EL$35,EE5&lt;&gt;""),AND(EJ5&gt;=EL$31,EK5&gt;=EL$35,EJ5&lt;&gt;""),AND(FG5&gt;=FN$31,FH5&gt;=FN$35,FG5&lt;&gt;""),AND(FL5&gt;=FN$31,FM5&gt;=FN$35,FL5&lt;&gt;""),AND(GI5&gt;=GP$31,GJ5&gt;=GP$35,GI5&lt;&gt;""),AND(GN5&gt;=GP$31,GO5&gt;=GP$35,GN5&lt;&gt;""),AND(HK5&gt;=HR$31,HL5&gt;=HR$35,HK5&lt;&gt;""),AND(HP5&gt;=HR$31,HQ5&gt;=HR$35,HP5&lt;&gt;""),AND(IM5&gt;=IT$31,IN5&gt;=IT$35,IM5&lt;&gt;""),AND(IR5&gt;=IT$31,IS5&gt;=IT$35,IR5&lt;&gt;""),AND(JO5&gt;=JV$31,JP5&gt;=JV$35,JO5&lt;&gt;""),AND(JT5&gt;=JV$31,JU5&gt;=JV$35,JT5&lt;&gt;""),AND(KQ5&gt;=KX$31,KR5&gt;=KX$35,KQ5&lt;&gt;""),AND(KV5&gt;=KX$31,KW5&gt;=KX$35,KV5&lt;&gt;""),AND(LS5&gt;=LZ$31,LT5&gt;=LZ$35,LS5&lt;&gt;""),AND(LX5&gt;=LZ$31,LY5&gt;=LZ$35,LX5&lt;&gt;""),AND(MU5&gt;=NB$31,MV5&gt;=NB$35,MU5&lt;&gt;""),AND(MZ5&gt;=NB$31,NA5&gt;=NB$35,MZ5&lt;&gt;""),AND(NW5&gt;=OD$31,NX5&gt;=OD$35,NW5&lt;&gt;""),AND(OB5&gt;=OD$31,OC5&gt;=OD$35,OB5&lt;&gt;""),AND(OY5&gt;=PF$31,OZ5&gt;=PF$35,OY5&lt;&gt;""),AND(PD5&gt;=PF$31,PE5&gt;=PF$35,PD5&lt;&gt;""),AND(QA5&gt;=QH$31,QB5&gt;=QH$35,QA5&lt;&gt;""),AND(QF5&gt;=QH$31,QG5&gt;=QH$35,QF5&lt;&gt;""),AND(RC5&gt;=RJ$31,RD5&gt;=RJ$35,RC5&lt;&gt;""),AND(RH5&gt;=RJ$31,RI5&gt;=RJ$35,RH5&lt;&gt;""),AND(SE5&gt;=SL$31,SF5&gt;=SL$35,SE5&lt;&gt;""),AND(SJ5&gt;=SL$31,SK5&gt;=SL$35,SJ5&lt;&gt;"")),"Merit",IF(OR(AND(AJ5&gt;=AN$30,AK5&gt;=AN$34,AJ5&lt;&gt;"",AI5=""),AND(AL5&gt;=AN$30,AM5&gt;=AN$34,AL5&lt;&gt;"",AI5=""),AND(BF5&gt;=BJ$30,BG5&gt;=BJ$34,BF5&lt;&gt;"",BE5=""),AND(BH5&gt;=BJ$30,BI5&gt;=BJ$34,BH5&lt;&gt;"",BE5=""),AND(CB5&gt;=CF$30,CC5&gt;=CF$34,CB5&lt;&gt;"",CA5=""),AND(CD5&gt;=CF$30,CE5&gt;=CF$34,CD5&lt;&gt;""),AND(DC5&gt;=DJ$30,DD5&gt;=DJ$34,DC5&lt;&gt;""),AND(DH5&gt;=DJ$30,DI5&gt;=DJ$34,DH5&lt;&gt;""),AND(EE5&gt;=EL$30,EF5&gt;=EL$34,EE5&lt;&gt;""),AND(EJ5&gt;=EL$30,EK5&gt;=EL$34,EJ5&lt;&gt;""),AND(FG5&gt;=FN$30,FH5&gt;=FN$34,FG5&lt;&gt;""),AND(FL5&gt;=FN$30,FM5&gt;=FN$34,FL5&lt;&gt;""),AND(GI5&gt;=GP$30,GJ5&gt;=GP$34,GI5&lt;&gt;""),AND(GN5&gt;=GP$30,GO5&gt;=GP$34,GN5&lt;&gt;""),AND(HK5&gt;=HR$30,HL5&gt;=HR$34,HK5&lt;&gt;""),AND(HP5&gt;=HR$30,HQ5&gt;=HR$34,HP5&lt;&gt;""),AND(IM5&gt;=IT$30,IN5&gt;=IT$34,IM5&lt;&gt;""),AND(IR5&gt;=IT$30,IS5&gt;=IT$34,IR5&lt;&gt;""),AND(JO5&gt;=JV$30,JP5&gt;=JV$34,JO5&lt;&gt;""),AND(JT5&gt;=JV$30,JU5&gt;=JV$34,JT5&lt;&gt;""),AND(KQ5&gt;=KX$30,KR5&gt;=KX$34,KQ5&lt;&gt;""),AND(KV5&gt;=KX$30,KW5&gt;=KX$34,KV5&lt;&gt;""),AND(LS5&gt;=LZ$30,LT5&gt;=LZ$34,LS5&lt;&gt;""),AND(LX5&gt;=LZ$30,LY5&gt;=LZ$34,LX5&lt;&gt;""),AND(MU5&gt;=NB$30,MV5&gt;=NB$34,MU5&lt;&gt;""),AND(MZ5&gt;=NB$30,NA5&gt;=NB$34,MZ5&lt;&gt;""),AND(NW5&gt;=OD$30,NX5&gt;=OD$34,NW5&lt;&gt;""),AND(OB5&gt;=OD$30,OC5&gt;=OD$34,OB5&lt;&gt;""),AND(OY5&gt;=PF$30,OZ5&gt;=PF$34,OY5&lt;&gt;""),AND(PD5&gt;=PF$30,PE5&gt;=PF$34,PD5&lt;&gt;""),AND(QA5&gt;=QH$30,QB5&gt;=QH$34,QA5&lt;&gt;""),AND(QF5&gt;=QH$30,QG5&gt;=QH$34,QF5&lt;&gt;""),AND(RC5&gt;=RJ$30,RD5&gt;=RJ$34,RC5&lt;&gt;""),AND(RH5&gt;=RJ$30,RI5&gt;=RJ$34,RH5&lt;&gt;""),AND(SE5&gt;=SL$30,SF5&gt;=SL$34,SE5&lt;&gt;""),AND(SJ5&gt;=SL$30,SK5&gt;=SL$34,SJ5&lt;&gt;"")),"Excellence",IF(I5="P","Worlds Team",IF(F5="P","National Team","")))))</f>
        <v>Merit</v>
      </c>
      <c r="I5" s="3" t="str">
        <f>IF(OR(AND(AJ5&gt;=AN$29,AK5&gt;=AN$33,AJ5&lt;&gt;"",AI5=""),AND(AL5&gt;=AN$29,AM5&gt;=AN$33,AL5&lt;&gt;"",AI5=""),AND(BF5&gt;=BJ$29,BG5&gt;=BJ$33,BF5&lt;&gt;"",BE5=""),AND(BH5&gt;=BJ$29,BI5&gt;=BJ$33,BH5&lt;&gt;"",BE5=""),AND(CB5&gt;=CF$29,CC5&gt;=CF$33,CB5&lt;&gt;"",CA5=""),AND(CD5&gt;=CF$29,CE5&gt;=CF$33,CD5&lt;&gt;""),AND(DC5&gt;=DJ$29,DD5&gt;=DJ$33,DC5&lt;&gt;""),AND(DH5&gt;=DJ$29,DI5&gt;=DJ$33,DH5&lt;&gt;""),AND(EE5&gt;=EL$29,EF5&gt;=EL$33,EE5&lt;&gt;""),AND(EJ5&gt;=EL$29,EK5&gt;=EL$33,EJ5&lt;&gt;""),AND(FG5&gt;=FN$29,FH5&gt;=FN$33,FG5&lt;&gt;""),AND(FL5&gt;=FN$29,FM5&gt;=FN$33,FL5&lt;&gt;""),AND(GI5&gt;=GP$29,GJ5&gt;=GP$33,GI5&lt;&gt;""),AND(GN5&gt;=GP$29,GO5&gt;=GP$33,GN5&lt;&gt;""),AND(HK5&gt;=HR$29,HL5&gt;=HR$33,HK5&lt;&gt;""),AND(HP5&gt;=HR$29,HQ5&gt;=HR$33,HP5&lt;&gt;""),AND(IM5&gt;=IT$29,IN5&gt;=IT$33,IM5&lt;&gt;""),AND(IR5&gt;=IT$29,IS5&gt;=IT$33,IR5&lt;&gt;""),AND(JO5&gt;=JV$29,JP5&gt;=JV$33,JO5&lt;&gt;""),AND(JT5&gt;=JV$29,JU5&gt;=JV$33,JT5&lt;&gt;""),AND(KQ5&gt;=KX$29,KR5&gt;=KX$33,KQ5&lt;&gt;""),AND(KV5&gt;=KX$29,KW5&gt;=KX$33,KV5&lt;&gt;""),AND(LS5&gt;=LZ$29,LT5&gt;=LZ$33,LS5&lt;&gt;""),AND(LX5&gt;=LZ$29,LY5&gt;=LZ$33,LX5&lt;&gt;""),AND(MU5&gt;=NB$29,MV5&gt;=NB$33,MU5&lt;&gt;""),AND(MZ5&gt;=NB$29,NA5&gt;=NB$33,MZ5&lt;&gt;""),AND(NW5&gt;=OD$29,NX5&gt;=OD$33,NW5&lt;&gt;""),AND(OB5&gt;=OD$29,OC5&gt;=OD$33,OB5&lt;&gt;""),AND(OY5&gt;=PF$29,OZ5&gt;=PF$33,OY5&lt;&gt;""),AND(PD5&gt;=PF$29,PE5&gt;=PF$33,PD5&lt;&gt;""),AND(QA5&gt;=QH$29,QB5&gt;=QH$33,QA5&lt;&gt;""),AND(QF5&gt;=QH$29,QG5&gt;=QH$33,QF5&lt;&gt;""),AND(RC5&gt;=RJ$29,RD5&gt;=RJ$33,RC5&lt;&gt;""),AND(RH5&gt;=RJ$29,RI5&gt;=RJ$33,RH5&lt;&gt;""),AND(SE5&gt;=SL$29,SF5&gt;=SL$33,SE5&lt;&gt;""),AND(SJ5&gt;=SL$29,SK5&gt;=SL$33,SJ5&lt;&gt;"")),"P","")</f>
        <v>P</v>
      </c>
      <c r="J5" s="8">
        <f>IF(COUNT(AK5,BG5,CC5)&gt;0,LARGE((AK5,BG5,CC5),1),0)</f>
        <v>51.1</v>
      </c>
      <c r="K5" s="8" t="str">
        <f>IF(J5=0,"",IF(J5=CC5,$BK$1,IF(J5=BG5,$AO$1,IF(J5=AK5,$S$1,""))))</f>
        <v>2025 Elite Canada</v>
      </c>
      <c r="L5" s="8">
        <f>IF(COUNT(AK5,BG5,CC5)&gt;1,LARGE((AK5,BG5,CC5),2),0)</f>
        <v>48</v>
      </c>
      <c r="M5" s="8" t="str">
        <f>IF(K5=0,"",IF(AND(L5=J5,L5=AK5,K5=BG5),$S$1,IF(AND(L5=J5,L5=AK5,L5=CC5),$S$1,IF(AND(L5=J5,L5=CC5,L5=BG5),$AO$1,IF(L5=CC5,$BK$1,IF(L5=BG5,$AO$1,IF(L5=AK5,$S$1,"")))))))</f>
        <v>2025 3rd Domestic Trial</v>
      </c>
      <c r="N5" s="8">
        <f>IF(MAX(AM5,BI5,CE5)&gt;0,MAX(AM5,BI5,CE5),0)</f>
        <v>51.099999999999994</v>
      </c>
      <c r="O5" s="8" t="str">
        <f>IF(N5=0,"",IF(N5=CE5,$BK$1,IF(N5=BI5,$AO$1,IF(N5=AM5,$S$1,""))))</f>
        <v>2025 3rd Domestic Trial</v>
      </c>
      <c r="P5" s="8">
        <f>IF(MAX(CG5:CH5)&gt;0,MAX(CG5:CH5),"")</f>
        <v>2.6000000000000014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Worlds (Nov 9)</v>
      </c>
      <c r="S5" s="19">
        <v>19</v>
      </c>
      <c r="T5" s="19">
        <v>6.8</v>
      </c>
      <c r="U5" s="19">
        <v>0.2</v>
      </c>
      <c r="V5" s="19">
        <v>0.3</v>
      </c>
      <c r="W5" s="19">
        <v>18.8</v>
      </c>
      <c r="X5" s="19">
        <v>6.4</v>
      </c>
      <c r="Y5" s="19">
        <v>0</v>
      </c>
      <c r="Z5" s="19">
        <v>0</v>
      </c>
      <c r="AA5" s="19">
        <v>18.8</v>
      </c>
      <c r="AB5" s="19">
        <v>6.8</v>
      </c>
      <c r="AC5" s="19">
        <v>0.2</v>
      </c>
      <c r="AD5" s="19">
        <v>0.3</v>
      </c>
      <c r="AE5" s="19">
        <v>15.6</v>
      </c>
      <c r="AF5" s="19">
        <v>2.8</v>
      </c>
      <c r="AG5" s="19">
        <v>0</v>
      </c>
      <c r="AH5" s="19">
        <v>0</v>
      </c>
      <c r="AI5" s="27"/>
      <c r="AJ5" s="40">
        <f>IF(SUM(T5,X5)&gt;0,SUM(T5,X5),"")</f>
        <v>13.2</v>
      </c>
      <c r="AK5" s="40">
        <f>IF(SUM(S5:T5,V5:X5,Z5)-U5-Y5&gt;0,SUM(S5:T5,V5:X5,Z5)-U5-Y5,"")</f>
        <v>51.1</v>
      </c>
      <c r="AL5" s="40">
        <f>IF(SUM(AB5,AF5)&gt;0,SUM(AB5,AF5),"")</f>
        <v>9.6</v>
      </c>
      <c r="AM5" s="40">
        <f>IF(SUM(AA5:AB5,AD5:AF5,AH5)-SUM(AC5,AG5)&gt;0,SUM(AA5:AB5,AD5:AF5,AH5)-SUM(AC5,AG5),"")</f>
        <v>44.099999999999994</v>
      </c>
      <c r="AN5" s="40">
        <f>IF(SUM(AK5,AM5)&gt;0,SUM(AK5,AM5),"")</f>
        <v>95.199999999999989</v>
      </c>
      <c r="AO5" s="18">
        <v>15.7</v>
      </c>
      <c r="AP5" s="18">
        <v>2.4</v>
      </c>
      <c r="AQ5" s="18">
        <v>0</v>
      </c>
      <c r="AR5" s="18">
        <v>0</v>
      </c>
      <c r="AS5" s="18">
        <v>18.3</v>
      </c>
      <c r="AT5" s="18">
        <v>7.2</v>
      </c>
      <c r="AU5" s="18">
        <v>0</v>
      </c>
      <c r="AV5" s="18">
        <v>0.3</v>
      </c>
      <c r="AW5" s="18"/>
      <c r="AX5" s="18"/>
      <c r="AY5" s="18"/>
      <c r="AZ5" s="18"/>
      <c r="BA5" s="18"/>
      <c r="BB5" s="18"/>
      <c r="BC5" s="18"/>
      <c r="BD5" s="18"/>
      <c r="BE5" s="28"/>
      <c r="BF5" s="11">
        <f>IF(SUM(AP5,AT5)&gt;0,SUM(AP5,AT5),"")</f>
        <v>9.6</v>
      </c>
      <c r="BG5" s="11">
        <f>IF(SUM(AO5:AP5,AR5:AT5,AV5)-AQ5-AU5&gt;0,SUM(AO5:AP5,AR5:AT5,AV5)-AQ5-AU5,"")</f>
        <v>43.9</v>
      </c>
      <c r="BH5" s="11" t="str">
        <f>IF(SUM(AX5,BB5)&gt;0,SUM(AX5,BB5),"")</f>
        <v/>
      </c>
      <c r="BI5" s="11" t="str">
        <f>IF(SUM(AW5:AX5,AZ5:BB5,BD5)-SUM(AY5,BC5)&gt;0,SUM(AW5:AX5,AZ5:BB5,BD5)-SUM(AY5,BC5),"")</f>
        <v/>
      </c>
      <c r="BJ5" s="11">
        <f>IF(SUM(BG5,BI5)&gt;0,SUM(BG5,BI5),"")</f>
        <v>43.9</v>
      </c>
      <c r="BK5" s="19">
        <v>18.899999999999999</v>
      </c>
      <c r="BL5" s="19">
        <v>5.6</v>
      </c>
      <c r="BM5" s="19">
        <v>0.6</v>
      </c>
      <c r="BN5" s="19">
        <v>0</v>
      </c>
      <c r="BO5" s="19">
        <v>18.899999999999999</v>
      </c>
      <c r="BP5" s="19">
        <v>6</v>
      </c>
      <c r="BQ5" s="19">
        <v>0.8</v>
      </c>
      <c r="BR5" s="19">
        <v>0</v>
      </c>
      <c r="BS5" s="19">
        <v>19</v>
      </c>
      <c r="BT5" s="19">
        <v>6.4</v>
      </c>
      <c r="BU5" s="19">
        <v>0.2</v>
      </c>
      <c r="BV5" s="19">
        <v>0</v>
      </c>
      <c r="BW5" s="19">
        <v>19</v>
      </c>
      <c r="BX5" s="19">
        <v>6.8</v>
      </c>
      <c r="BY5" s="19">
        <v>0.2</v>
      </c>
      <c r="BZ5" s="19">
        <v>0.3</v>
      </c>
      <c r="CA5" s="27"/>
      <c r="CB5" s="40">
        <f>IF(SUM(BL5,BP5)&gt;0,SUM(BL5,BP5),"")</f>
        <v>11.6</v>
      </c>
      <c r="CC5" s="40">
        <f>IF(SUM(BK5:BL5,BN5:BP5,BR5)-BM5-BQ5&gt;0,SUM(BK5:BL5,BN5:BP5,BR5)-BM5-BQ5,"")</f>
        <v>48</v>
      </c>
      <c r="CD5" s="40">
        <f>IF(SUM(BT5,BX5)&gt;0,SUM(BT5,BX5),"")</f>
        <v>13.2</v>
      </c>
      <c r="CE5" s="40">
        <f>IF(SUM(BS5:BT5,BV5:BX5,BZ5)-SUM(BU5,BY5)&gt;0,SUM(BS5:BT5,BV5:BX5,BZ5)-SUM(BU5,BY5),"")</f>
        <v>51.099999999999994</v>
      </c>
      <c r="CF5" s="40">
        <f>IF(SUM(CC5,CE5)&gt;0,SUM(CC5,CE5),"")</f>
        <v>99.1</v>
      </c>
      <c r="CG5" s="51">
        <f>IF(MAX(DD5,EF5,FH5,GJ5,HL5,IN5,JP5,KR5,LT5,MV5,NX5,OZ5,QB5,RD5,SF5)-IF(L5="",0,L5)&gt;0.001,MAX(DD5,EF5,FH5,GJ5,HL5,IN5,JP5,KR5,LT5,MV5,NX5,OZ5,QB5,RD5,SF5)-IF(L5="",0,L5),"")</f>
        <v>2.6000000000000014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15.6</v>
      </c>
      <c r="CJ5" s="17">
        <v>2.4</v>
      </c>
      <c r="CK5" s="17">
        <v>0</v>
      </c>
      <c r="CL5" s="17">
        <v>0</v>
      </c>
      <c r="CM5" s="17">
        <v>18.7</v>
      </c>
      <c r="CN5" s="17">
        <v>6.4</v>
      </c>
      <c r="CO5" s="17">
        <v>0</v>
      </c>
      <c r="CP5" s="17">
        <v>0</v>
      </c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8.8000000000000007</v>
      </c>
      <c r="DD5" s="40">
        <f>IF(SUM(CI5:CJ5,CL5:CN5,CP5)-CK5-CO5&gt;0,SUM(CI5:CJ5,CL5:CN5,CP5)-CK5-CO5,"")</f>
        <v>43.1</v>
      </c>
      <c r="DE5" s="40" t="str">
        <f>IF(SUM(CQ5:CR5,CT5)-CS5&gt;0,SUM(CQ5:CR5,CT5)-CS5,"")</f>
        <v/>
      </c>
      <c r="DF5" s="40">
        <f>IF(SUM(CJ5,CN5,CR5)&gt;0,SUM(CJ5,CN5,CR5),"")</f>
        <v>8.8000000000000007</v>
      </c>
      <c r="DG5" s="40">
        <f>IF(SUM(DD5,DE5)&gt;0,SUM(DD5,DE5),"")</f>
        <v>43.1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43.1</v>
      </c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 t="str">
        <f>IF(SUM(DL5,DP5)&gt;0,SUM(DL5,DP5),"")</f>
        <v/>
      </c>
      <c r="EF5" s="11" t="str">
        <f>IF(SUM(DK5:DL5,DN5:DP5,DR5)-DM5-DQ5&gt;0,SUM(DK5:DL5,DN5:DP5,DR5)-DM5-DQ5,"")</f>
        <v/>
      </c>
      <c r="EG5" s="11" t="str">
        <f>IF(SUM(DS5:DT5,DV5)-DU5&gt;0,SUM(DS5:DT5,DV5)-DU5,"")</f>
        <v/>
      </c>
      <c r="EH5" s="11" t="str">
        <f>IF(SUM(DL5,DP5,DT5)&gt;0,SUM(DL5,DP5,DT5),"")</f>
        <v/>
      </c>
      <c r="EI5" s="11" t="str">
        <f>IF(SUM(EF5,EG5)&gt;0,SUM(EF5,EG5),"")</f>
        <v/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 t="str">
        <f>IF(SUM(EF5,EG5,EK5)&gt;0,SUM(EF5,EG5,EK5),"")</f>
        <v/>
      </c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 t="str">
        <f>IF(SUM(EN5,ER5)&gt;0,SUM(EN5,ER5),"")</f>
        <v/>
      </c>
      <c r="FH5" s="40" t="str">
        <f>IF(SUM(EM5:EN5,EP5:ER5,ET5)-EO5-ES5&gt;0,SUM(EM5:EN5,EP5:ER5,ET5)-EO5-ES5,"")</f>
        <v/>
      </c>
      <c r="FI5" s="40" t="str">
        <f>IF(SUM(EU5:EV5,EX5)-EW5&gt;0,SUM(EU5:EV5,EX5)-EW5,"")</f>
        <v/>
      </c>
      <c r="FJ5" s="40" t="str">
        <f>IF(SUM(EN5,ER5,EV5)&gt;0,SUM(EN5,ER5,EV5),"")</f>
        <v/>
      </c>
      <c r="FK5" s="40" t="str">
        <f>IF(SUM(FH5,FI5)&gt;0,SUM(FH5,FI5),"")</f>
        <v/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 t="str">
        <f>IF(SUM(FH5,FI5,FM5)&gt;0,SUM(FH5,FI5,FM5),"")</f>
        <v/>
      </c>
      <c r="FO5" s="18">
        <v>18.899999999999999</v>
      </c>
      <c r="FP5" s="18">
        <v>6</v>
      </c>
      <c r="FQ5" s="18">
        <v>0</v>
      </c>
      <c r="FR5" s="18">
        <v>0</v>
      </c>
      <c r="FS5" s="18">
        <v>18.5</v>
      </c>
      <c r="FT5" s="18">
        <v>7.2</v>
      </c>
      <c r="FU5" s="18">
        <v>0</v>
      </c>
      <c r="FV5" s="18">
        <v>0</v>
      </c>
      <c r="FW5" s="18">
        <v>18.3</v>
      </c>
      <c r="FX5" s="18">
        <v>7.2</v>
      </c>
      <c r="FY5" s="18">
        <v>0.6</v>
      </c>
      <c r="FZ5" s="18">
        <v>0</v>
      </c>
      <c r="GA5" s="18">
        <v>18.8</v>
      </c>
      <c r="GB5" s="18">
        <v>7.2</v>
      </c>
      <c r="GC5" s="18">
        <v>0</v>
      </c>
      <c r="GD5" s="18">
        <v>0</v>
      </c>
      <c r="GE5" s="18"/>
      <c r="GF5" s="18"/>
      <c r="GG5" s="18"/>
      <c r="GH5" s="18"/>
      <c r="GI5" s="11">
        <f>IF(SUM(FP5,FT5)&gt;0,SUM(FP5,FT5),"")</f>
        <v>13.2</v>
      </c>
      <c r="GJ5" s="11">
        <f>IF(SUM(FO5:FP5,FR5:FT5,FV5)-FQ5-FU5&gt;0,SUM(FO5:FP5,FR5:FT5,FV5)-FQ5-FU5,"")</f>
        <v>50.6</v>
      </c>
      <c r="GK5" s="11">
        <f>IF(SUM(FW5:FX5,FZ5)-FY5&gt;0,SUM(FW5:FX5,FZ5)-FY5,"")</f>
        <v>24.9</v>
      </c>
      <c r="GL5" s="11">
        <f>IF(SUM(FP5,FT5,FX5)&gt;0,SUM(FP5,FT5,FX5),"")</f>
        <v>20.399999999999999</v>
      </c>
      <c r="GM5" s="11">
        <f>IF(SUM(GJ5,GK5)&gt;0,SUM(GJ5,GK5),"")</f>
        <v>75.5</v>
      </c>
      <c r="GN5" s="11">
        <f>IF(SUM(GB5,GF5)&gt;0,SUM(GB5,GF5),"")</f>
        <v>7.2</v>
      </c>
      <c r="GO5" s="11">
        <f>IF(SUM(GA5:GB5,GD5:GF5,GH5)-SUM(GC5,GG5)&gt;0,SUM(GA5:GB5,GD5:GF5,GH5)-SUM(GC5,GG5),"")</f>
        <v>26</v>
      </c>
      <c r="GP5" s="11">
        <f>IF(SUM(GJ5,GK5,GO5)&gt;0,SUM(GJ5,GK5,GO5),"")</f>
        <v>101.5</v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17.299999999999997</v>
      </c>
      <c r="SN5" s="26">
        <f>IF($CA5="P",BL5,(BL5+AP5)/2)</f>
        <v>4</v>
      </c>
      <c r="SO5" s="26">
        <f>IF($CA5="P",BM5,(BM5+AQ5)/2)</f>
        <v>0.3</v>
      </c>
      <c r="SP5" s="26">
        <f>IF($CA5="P",BN5,(BN5+AR5)/2)</f>
        <v>0</v>
      </c>
      <c r="SQ5" s="26">
        <f>IF($CA5="P",BO5,(BO5+AS5)/2)</f>
        <v>18.600000000000001</v>
      </c>
      <c r="SR5" s="26">
        <f>IF($CA5="P",BP5,(BP5+AT5)/2)</f>
        <v>6.6</v>
      </c>
      <c r="SS5" s="26">
        <f>IF($CA5="P",BQ5,(BQ5+AU5)/2)</f>
        <v>0.4</v>
      </c>
      <c r="ST5" s="26">
        <f>IF($CA5="P",BR5,(BR5+AV5)/2)</f>
        <v>0.15</v>
      </c>
      <c r="SU5" s="26">
        <f>IF($CA5="P",BS5,(BS5+AW5)/2)</f>
        <v>9.5</v>
      </c>
      <c r="SV5" s="26">
        <f>IF($CA5="P",BT5,(BT5+AX5)/2)</f>
        <v>3.2</v>
      </c>
      <c r="SW5" s="26">
        <f>IF($CA5="P",BU5,(BU5+AY5)/2)</f>
        <v>0.1</v>
      </c>
      <c r="SX5" s="26">
        <f>IF($CA5="P",BV5,(BV5+AZ5)/2)</f>
        <v>0</v>
      </c>
      <c r="SY5" s="26">
        <f>IF($CA5="P",BW5,(BW5+BA5)/2)</f>
        <v>9.5</v>
      </c>
      <c r="SZ5" s="26">
        <f>IF($CA5="P",BX5,(BX5+BB5)/2)</f>
        <v>3.4</v>
      </c>
      <c r="TA5" s="26">
        <f>IF($CA5="P",BY5,(BY5+BC5)/2)</f>
        <v>0.1</v>
      </c>
      <c r="TB5" s="26">
        <f>IF($CA5="P",BZ5,(BZ5+BD5)/2)</f>
        <v>0.15</v>
      </c>
      <c r="TC5" s="28" t="s">
        <v>53</v>
      </c>
      <c r="TD5" s="11">
        <f>IF(SUM(SN5,SR5)&gt;0,SUM(SN5,SR5),"")</f>
        <v>10.6</v>
      </c>
      <c r="TE5" s="11">
        <f>IF(SUM(SM5:SN5,SP5:SR5,ST5)-SO5-SS5&gt;0,SUM(SM5:SN5,SP5:SR5,ST5)-SO5-SS5,"")</f>
        <v>45.95</v>
      </c>
      <c r="TF5" s="11">
        <f>IF(SUM(SV5,SZ5)&gt;0,SUM(SV5,SZ5),"")</f>
        <v>6.6</v>
      </c>
      <c r="TG5" s="11">
        <f>IF(SUM(SU5:SV5,SX5:SZ5,TB5)-SUM(SW5,TA5)&gt;0,SUM(SU5:SV5,SX5:SZ5,TB5)-SUM(SW5,TA5),"")</f>
        <v>25.549999999999997</v>
      </c>
      <c r="TH5" s="11">
        <f>IF(SUM(TE5,TG5)&gt;0,SUM(TE5,TG5),"")</f>
        <v>71.5</v>
      </c>
    </row>
    <row r="6" spans="1:528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157</v>
      </c>
      <c r="C6" s="4" t="s">
        <v>6</v>
      </c>
      <c r="D6" s="4">
        <v>2007</v>
      </c>
      <c r="E6" s="9">
        <f>SUM(J6:P6)+SUM(J6:M6)*0.0000001+SUM(J6)*0.0000000000001</f>
        <v>151.3000101200052</v>
      </c>
      <c r="F6" s="3" t="str">
        <f>IF(OR(AND(AJ6&gt;=AN$28,AK6&gt;=AN$32,AJ6&lt;&gt;"",AI6=""),AND(AL6&gt;=AN$28,AM6&gt;=AN$32,AL6&lt;&gt;"",AI6=""),AND(BF6&gt;=BJ$28,BG6&gt;=BJ$32,BF6&lt;&gt;"",BE6=""),AND(BH6&gt;=BJ$28,BI6&gt;=BJ$32,BH6&lt;&gt;"",BE6=""),AND(CB6&gt;=CF$28,CC6&gt;=CF$32,CB6&lt;&gt;"",CA6=""),AND(CD6&gt;=CF$28,CE6&gt;=CF$32,CD6&lt;&gt;""),AND(DC6&gt;=DJ$28,DD6&gt;=DJ$32,DC6&lt;&gt;""),AND(DH6&gt;=DJ$28,DI6&gt;=DJ$32,DH6&lt;&gt;""),AND(EE6&gt;=EL$28,EF6&gt;=EL$32,EE6&lt;&gt;""),AND(EJ6&gt;=EL$28,EK6&gt;=EL$32,EJ6&lt;&gt;""),AND(FG6&gt;=FN$28,FH6&gt;=FN$32,FG6&lt;&gt;""),AND(FL6&gt;=FN$28,FM6&gt;=FN$32,FL6&lt;&gt;""),AND(GI6&gt;=GP$28,GJ6&gt;=GP$32,GI6&lt;&gt;""),AND(GN6&gt;=GP$28,GO6&gt;=GP$32,GN6&lt;&gt;""),AND(HK6&gt;=HR$28,HL6&gt;=HR$32,HK6&lt;&gt;""),AND(HP6&gt;=HR$28,HQ6&gt;=HR$32,HP6&lt;&gt;""),AND(IM6&gt;=IT$28,IN6&gt;=IT$32,IM6&lt;&gt;""),AND(IR6&gt;=IT$28,IS6&gt;=IT$32,IR6&lt;&gt;""),AND(JO6&gt;=JV$28,JP6&gt;=JV$32,JO6&lt;&gt;""),AND(JT6&gt;=JV$28,JU6&gt;=JV$32,JT6&lt;&gt;""),AND(KQ6&gt;=KX$28,KR6&gt;=KX$32,KQ6&lt;&gt;""),AND(KV6&gt;=KX$28,KW6&gt;=KX$32,KV6&lt;&gt;""),AND(LS6&gt;=LZ$28,LT6&gt;=LZ$32,LS6&lt;&gt;""),AND(LX6&gt;=LZ$28,LY6&gt;=LZ$32,LX6&lt;&gt;""),AND(MU6&gt;=NB$28,MV6&gt;=NB$32,MU6&lt;&gt;""),AND(MZ6&gt;=NB$28,NA6&gt;=NB$32,MZ6&lt;&gt;""),AND(NW6&gt;=OD$28,NX6&gt;=OD$32,NW6&lt;&gt;""),AND(OB6&gt;=OD$28,OC6&gt;=OD$32,OB6&lt;&gt;""),AND(OY6&gt;=PF$28,OZ6&gt;=PF$32,OY6&lt;&gt;""),AND(PD6&gt;=PF$28,PE6&gt;=PF$32,PD6&lt;&gt;""),AND(QA6&gt;=QH$28,QB6&gt;=QH$32,QA6&lt;&gt;""),AND(QF6&gt;=QH$28,QG6&gt;=QH$32,QF6&lt;&gt;""),AND(RC6&gt;=RJ$28,RD6&gt;=RJ$32,RC6&lt;&gt;""),AND(RH6&gt;=RJ$28,RI6&gt;=RJ$32,RH6&lt;&gt;""),AND(SE6&gt;=SL$28,SF6&gt;=SL$32,SE6&lt;&gt;""),AND(SJ6&gt;=SL$28,SK6&gt;=SL$32,SJ6&lt;&gt;"")),"P","")</f>
        <v>P</v>
      </c>
      <c r="G6" s="3" t="str">
        <f>IF(OR(AND(AK6&gt;=AN$32,AK6&lt;&gt;"",AI6=""),AND(AM6&gt;=AN$32,AM6&lt;&gt;"",AI6=""),AND(BG6&gt;=BJ$32,BG6&lt;&gt;"",BE6=""),AND(BI6&gt;=BJ$32,BI6&lt;&gt;"",BE6=""),AND(CC6&gt;=CF$32,CC6&lt;&gt;"",CA6=""),AND(CE6&gt;=CF$32,CE6&lt;&gt;"",CA6=""),AND(DD6&gt;=DJ$32,DD6&lt;&gt;""),AND(DI6&gt;=DJ$32,DI6&lt;&gt;""),AND(EF6&gt;=EL$32,EF6&lt;&gt;""),AND(EK6&gt;=EL$32,EK6&lt;&gt;""),AND(FH6&gt;=FN$32,FH6&lt;&gt;""),AND(FM6&gt;=FN$32,FM6&lt;&gt;""),AND(GJ6&gt;=GP$32,GJ6&lt;&gt;""),AND(GO6&gt;=GP$32,GO6&lt;&gt;""),AND(HL6&gt;=HR$32,HL6&lt;&gt;""),AND(HQ6&gt;=HR$32,HQ6&lt;&gt;""),AND(IN6&gt;=IT$32,IN6&lt;&gt;""),AND(IS6&gt;=IT$32,IS6&lt;&gt;""),AND(JP6&gt;=JV$32,JP6&lt;&gt;""),AND(JU6&gt;=JV$32,JU6&lt;&gt;""),AND(KR6&gt;=KX$32,KR6&lt;&gt;""),AND(KW6&gt;=KX$32,KW6&lt;&gt;""),AND(LT6&gt;=LZ$32,LT6&lt;&gt;""),AND(LY6&gt;=LZ$32,LY6&lt;&gt;""),AND(MV6&gt;=NB$32,MV6&lt;&gt;""),AND(NA6&gt;=NB$32,NA6&lt;&gt;""),AND(NX6&gt;=OD$32,NX6&lt;&gt;""),AND(OC6&gt;=OD$32,OC6&lt;&gt;""),AND(OZ6&gt;=PF$32,OZ6&lt;&gt;""),AND(PE6&gt;=PF$32,PE6&lt;&gt;""),AND(QB6&gt;=QH$32,QB6&lt;&gt;""),AND(QG6&gt;=QH$32,QG6&lt;&gt;""),AND(RD6&gt;=RJ$32,RD6&lt;&gt;""),AND(RI6&gt;=RJ$32,RI6&lt;&gt;""),AND(SF6&gt;=SL$32,SF6&lt;&gt;""),AND(SK6&gt;=SL$32,SK6&lt;&gt;"")),"P","")</f>
        <v>P</v>
      </c>
      <c r="H6" s="36" t="str">
        <f>IF(AND(G6="P",F6=""),"No DD",IF(OR(AND(AJ6&gt;=AN$31,AK6&gt;=AN$35,AJ6&lt;&gt;"",AI6=""),AND(AL6&gt;=AN$31,AM6&gt;=AN$35,AL6&lt;&gt;"",AI6=""),AND(BF6&gt;=BJ$31,BG6&gt;=BJ$35,BF6&lt;&gt;"",BE6=""),AND(BH6&gt;=BJ$31,BI6&gt;=BJ$35,BH6&lt;&gt;"",BE6=""),AND(CB6&gt;=CF$31,CC6&gt;=CF$35,CB6&lt;&gt;"",CA6=""),AND(CD6&gt;=CF$31,CE6&gt;=CF$35,CD6&lt;&gt;""),AND(DC6&gt;=DJ$31,DD6&gt;=DJ$35,DC6&lt;&gt;""),AND(DH6&gt;=DJ$31,DI6&gt;=DJ$35,DH6&lt;&gt;""),AND(EE6&gt;=EL$31,EF6&gt;=EL$35,EE6&lt;&gt;""),AND(EJ6&gt;=EL$31,EK6&gt;=EL$35,EJ6&lt;&gt;""),AND(FG6&gt;=FN$31,FH6&gt;=FN$35,FG6&lt;&gt;""),AND(FL6&gt;=FN$31,FM6&gt;=FN$35,FL6&lt;&gt;""),AND(GI6&gt;=GP$31,GJ6&gt;=GP$35,GI6&lt;&gt;""),AND(GN6&gt;=GP$31,GO6&gt;=GP$35,GN6&lt;&gt;""),AND(HK6&gt;=HR$31,HL6&gt;=HR$35,HK6&lt;&gt;""),AND(HP6&gt;=HR$31,HQ6&gt;=HR$35,HP6&lt;&gt;""),AND(IM6&gt;=IT$31,IN6&gt;=IT$35,IM6&lt;&gt;""),AND(IR6&gt;=IT$31,IS6&gt;=IT$35,IR6&lt;&gt;""),AND(JO6&gt;=JV$31,JP6&gt;=JV$35,JO6&lt;&gt;""),AND(JT6&gt;=JV$31,JU6&gt;=JV$35,JT6&lt;&gt;""),AND(KQ6&gt;=KX$31,KR6&gt;=KX$35,KQ6&lt;&gt;""),AND(KV6&gt;=KX$31,KW6&gt;=KX$35,KV6&lt;&gt;""),AND(LS6&gt;=LZ$31,LT6&gt;=LZ$35,LS6&lt;&gt;""),AND(LX6&gt;=LZ$31,LY6&gt;=LZ$35,LX6&lt;&gt;""),AND(MU6&gt;=NB$31,MV6&gt;=NB$35,MU6&lt;&gt;""),AND(MZ6&gt;=NB$31,NA6&gt;=NB$35,MZ6&lt;&gt;""),AND(NW6&gt;=OD$31,NX6&gt;=OD$35,NW6&lt;&gt;""),AND(OB6&gt;=OD$31,OC6&gt;=OD$35,OB6&lt;&gt;""),AND(OY6&gt;=PF$31,OZ6&gt;=PF$35,OY6&lt;&gt;""),AND(PD6&gt;=PF$31,PE6&gt;=PF$35,PD6&lt;&gt;""),AND(QA6&gt;=QH$31,QB6&gt;=QH$35,QA6&lt;&gt;""),AND(QF6&gt;=QH$31,QG6&gt;=QH$35,QF6&lt;&gt;""),AND(RC6&gt;=RJ$31,RD6&gt;=RJ$35,RC6&lt;&gt;""),AND(RH6&gt;=RJ$31,RI6&gt;=RJ$35,RH6&lt;&gt;""),AND(SE6&gt;=SL$31,SF6&gt;=SL$35,SE6&lt;&gt;""),AND(SJ6&gt;=SL$31,SK6&gt;=SL$35,SJ6&lt;&gt;"")),"Merit",IF(OR(AND(AJ6&gt;=AN$30,AK6&gt;=AN$34,AJ6&lt;&gt;"",AI6=""),AND(AL6&gt;=AN$30,AM6&gt;=AN$34,AL6&lt;&gt;"",AI6=""),AND(BF6&gt;=BJ$30,BG6&gt;=BJ$34,BF6&lt;&gt;"",BE6=""),AND(BH6&gt;=BJ$30,BI6&gt;=BJ$34,BH6&lt;&gt;"",BE6=""),AND(CB6&gt;=CF$30,CC6&gt;=CF$34,CB6&lt;&gt;"",CA6=""),AND(CD6&gt;=CF$30,CE6&gt;=CF$34,CD6&lt;&gt;""),AND(DC6&gt;=DJ$30,DD6&gt;=DJ$34,DC6&lt;&gt;""),AND(DH6&gt;=DJ$30,DI6&gt;=DJ$34,DH6&lt;&gt;""),AND(EE6&gt;=EL$30,EF6&gt;=EL$34,EE6&lt;&gt;""),AND(EJ6&gt;=EL$30,EK6&gt;=EL$34,EJ6&lt;&gt;""),AND(FG6&gt;=FN$30,FH6&gt;=FN$34,FG6&lt;&gt;""),AND(FL6&gt;=FN$30,FM6&gt;=FN$34,FL6&lt;&gt;""),AND(GI6&gt;=GP$30,GJ6&gt;=GP$34,GI6&lt;&gt;""),AND(GN6&gt;=GP$30,GO6&gt;=GP$34,GN6&lt;&gt;""),AND(HK6&gt;=HR$30,HL6&gt;=HR$34,HK6&lt;&gt;""),AND(HP6&gt;=HR$30,HQ6&gt;=HR$34,HP6&lt;&gt;""),AND(IM6&gt;=IT$30,IN6&gt;=IT$34,IM6&lt;&gt;""),AND(IR6&gt;=IT$30,IS6&gt;=IT$34,IR6&lt;&gt;""),AND(JO6&gt;=JV$30,JP6&gt;=JV$34,JO6&lt;&gt;""),AND(JT6&gt;=JV$30,JU6&gt;=JV$34,JT6&lt;&gt;""),AND(KQ6&gt;=KX$30,KR6&gt;=KX$34,KQ6&lt;&gt;""),AND(KV6&gt;=KX$30,KW6&gt;=KX$34,KV6&lt;&gt;""),AND(LS6&gt;=LZ$30,LT6&gt;=LZ$34,LS6&lt;&gt;""),AND(LX6&gt;=LZ$30,LY6&gt;=LZ$34,LX6&lt;&gt;""),AND(MU6&gt;=NB$30,MV6&gt;=NB$34,MU6&lt;&gt;""),AND(MZ6&gt;=NB$30,NA6&gt;=NB$34,MZ6&lt;&gt;""),AND(NW6&gt;=OD$30,NX6&gt;=OD$34,NW6&lt;&gt;""),AND(OB6&gt;=OD$30,OC6&gt;=OD$34,OB6&lt;&gt;""),AND(OY6&gt;=PF$30,OZ6&gt;=PF$34,OY6&lt;&gt;""),AND(PD6&gt;=PF$30,PE6&gt;=PF$34,PD6&lt;&gt;""),AND(QA6&gt;=QH$30,QB6&gt;=QH$34,QA6&lt;&gt;""),AND(QF6&gt;=QH$30,QG6&gt;=QH$34,QF6&lt;&gt;""),AND(RC6&gt;=RJ$30,RD6&gt;=RJ$34,RC6&lt;&gt;""),AND(RH6&gt;=RJ$30,RI6&gt;=RJ$34,RH6&lt;&gt;""),AND(SE6&gt;=SL$30,SF6&gt;=SL$34,SE6&lt;&gt;""),AND(SJ6&gt;=SL$30,SK6&gt;=SL$34,SJ6&lt;&gt;"")),"Excellence",IF(I6="P","Worlds Team",IF(F6="P","National Team","")))))</f>
        <v>Merit</v>
      </c>
      <c r="I6" s="3" t="str">
        <f>IF(OR(AND(AJ6&gt;=AN$29,AK6&gt;=AN$33,AJ6&lt;&gt;"",AI6=""),AND(AL6&gt;=AN$29,AM6&gt;=AN$33,AL6&lt;&gt;"",AI6=""),AND(BF6&gt;=BJ$29,BG6&gt;=BJ$33,BF6&lt;&gt;"",BE6=""),AND(BH6&gt;=BJ$29,BI6&gt;=BJ$33,BH6&lt;&gt;"",BE6=""),AND(CB6&gt;=CF$29,CC6&gt;=CF$33,CB6&lt;&gt;"",CA6=""),AND(CD6&gt;=CF$29,CE6&gt;=CF$33,CD6&lt;&gt;""),AND(DC6&gt;=DJ$29,DD6&gt;=DJ$33,DC6&lt;&gt;""),AND(DH6&gt;=DJ$29,DI6&gt;=DJ$33,DH6&lt;&gt;""),AND(EE6&gt;=EL$29,EF6&gt;=EL$33,EE6&lt;&gt;""),AND(EJ6&gt;=EL$29,EK6&gt;=EL$33,EJ6&lt;&gt;""),AND(FG6&gt;=FN$29,FH6&gt;=FN$33,FG6&lt;&gt;""),AND(FL6&gt;=FN$29,FM6&gt;=FN$33,FL6&lt;&gt;""),AND(GI6&gt;=GP$29,GJ6&gt;=GP$33,GI6&lt;&gt;""),AND(GN6&gt;=GP$29,GO6&gt;=GP$33,GN6&lt;&gt;""),AND(HK6&gt;=HR$29,HL6&gt;=HR$33,HK6&lt;&gt;""),AND(HP6&gt;=HR$29,HQ6&gt;=HR$33,HP6&lt;&gt;""),AND(IM6&gt;=IT$29,IN6&gt;=IT$33,IM6&lt;&gt;""),AND(IR6&gt;=IT$29,IS6&gt;=IT$33,IR6&lt;&gt;""),AND(JO6&gt;=JV$29,JP6&gt;=JV$33,JO6&lt;&gt;""),AND(JT6&gt;=JV$29,JU6&gt;=JV$33,JT6&lt;&gt;""),AND(KQ6&gt;=KX$29,KR6&gt;=KX$33,KQ6&lt;&gt;""),AND(KV6&gt;=KX$29,KW6&gt;=KX$33,KV6&lt;&gt;""),AND(LS6&gt;=LZ$29,LT6&gt;=LZ$33,LS6&lt;&gt;""),AND(LX6&gt;=LZ$29,LY6&gt;=LZ$33,LX6&lt;&gt;""),AND(MU6&gt;=NB$29,MV6&gt;=NB$33,MU6&lt;&gt;""),AND(MZ6&gt;=NB$29,NA6&gt;=NB$33,MZ6&lt;&gt;""),AND(NW6&gt;=OD$29,NX6&gt;=OD$33,NW6&lt;&gt;""),AND(OB6&gt;=OD$29,OC6&gt;=OD$33,OB6&lt;&gt;""),AND(OY6&gt;=PF$29,OZ6&gt;=PF$33,OY6&lt;&gt;""),AND(PD6&gt;=PF$29,PE6&gt;=PF$33,PD6&lt;&gt;""),AND(QA6&gt;=QH$29,QB6&gt;=QH$33,QA6&lt;&gt;""),AND(QF6&gt;=QH$29,QG6&gt;=QH$33,QF6&lt;&gt;""),AND(RC6&gt;=RJ$29,RD6&gt;=RJ$33,RC6&lt;&gt;""),AND(RH6&gt;=RJ$29,RI6&gt;=RJ$33,RH6&lt;&gt;""),AND(SE6&gt;=SL$29,SF6&gt;=SL$33,SE6&lt;&gt;""),AND(SJ6&gt;=SL$29,SK6&gt;=SL$33,SJ6&lt;&gt;"")),"P","")</f>
        <v>P</v>
      </c>
      <c r="J6" s="8">
        <f>IF(COUNT(AK6,BG6,CC6)&gt;0,LARGE((AK6,BG6,CC6),1),0)</f>
        <v>51.7</v>
      </c>
      <c r="K6" s="8" t="str">
        <f>IF(J6=0,"",IF(J6=CC6,$BK$1,IF(J6=BG6,$AO$1,IF(J6=AK6,$S$1,""))))</f>
        <v>2025 Nationals</v>
      </c>
      <c r="L6" s="8">
        <f>IF(COUNT(AK6,BG6,CC6)&gt;1,LARGE((AK6,BG6,CC6),2),0)</f>
        <v>49.5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50.099999999999994</v>
      </c>
      <c r="O6" s="8" t="str">
        <f>IF(N6=0,"",IF(N6=CE6,$BK$1,IF(N6=BI6,$AO$1,IF(N6=AM6,$S$1,""))))</f>
        <v>2025 Elite Canada</v>
      </c>
      <c r="P6" s="8" t="str">
        <f>IF(MAX(CG6:CH6)&gt;0,MAX(CG6:CH6),"")</f>
        <v/>
      </c>
      <c r="Q6" s="11" t="str">
        <f>IF(P6="","",IF(P6=CG6,"("&amp;CG$2&amp;")",IF(P6=CH6,"("&amp;CH$2&amp;")")))</f>
        <v/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/>
      </c>
      <c r="S6" s="19">
        <v>18.760000000000002</v>
      </c>
      <c r="T6" s="19">
        <v>6.8</v>
      </c>
      <c r="U6" s="19">
        <v>0.8</v>
      </c>
      <c r="V6" s="19">
        <v>0.3</v>
      </c>
      <c r="W6" s="19">
        <v>18.399999999999999</v>
      </c>
      <c r="X6" s="19">
        <v>4.8</v>
      </c>
      <c r="Y6" s="19">
        <v>0</v>
      </c>
      <c r="Z6" s="19">
        <v>0</v>
      </c>
      <c r="AA6" s="19">
        <v>18.2</v>
      </c>
      <c r="AB6" s="19">
        <v>7.2</v>
      </c>
      <c r="AC6" s="19">
        <v>0.2</v>
      </c>
      <c r="AD6" s="19">
        <v>0.3</v>
      </c>
      <c r="AE6" s="19">
        <v>18.600000000000001</v>
      </c>
      <c r="AF6" s="19">
        <v>6</v>
      </c>
      <c r="AG6" s="19">
        <v>0</v>
      </c>
      <c r="AH6" s="19">
        <v>0</v>
      </c>
      <c r="AI6" s="27"/>
      <c r="AJ6" s="40">
        <f>IF(SUM(T6,X6)&gt;0,SUM(T6,X6),"")</f>
        <v>11.6</v>
      </c>
      <c r="AK6" s="40">
        <f>IF(SUM(S6:T6,V6:X6,Z6)-U6-Y6&gt;0,SUM(S6:T6,V6:X6,Z6)-U6-Y6,"")</f>
        <v>48.260000000000005</v>
      </c>
      <c r="AL6" s="40">
        <f>IF(SUM(AB6,AF6)&gt;0,SUM(AB6,AF6),"")</f>
        <v>13.2</v>
      </c>
      <c r="AM6" s="40">
        <f>IF(SUM(AA6:AB6,AD6:AF6,AH6)-SUM(AC6,AG6)&gt;0,SUM(AA6:AB6,AD6:AF6,AH6)-SUM(AC6,AG6),"")</f>
        <v>50.099999999999994</v>
      </c>
      <c r="AN6" s="40">
        <f>IF(SUM(AK6,AM6)&gt;0,SUM(AK6,AM6),"")</f>
        <v>98.36</v>
      </c>
      <c r="AO6" s="18">
        <v>19.100000000000001</v>
      </c>
      <c r="AP6" s="18">
        <v>7.2</v>
      </c>
      <c r="AQ6" s="18">
        <v>0</v>
      </c>
      <c r="AR6" s="18">
        <v>0.3</v>
      </c>
      <c r="AS6" s="18">
        <v>19.100000000000001</v>
      </c>
      <c r="AT6" s="18">
        <v>6</v>
      </c>
      <c r="AU6" s="18">
        <v>0</v>
      </c>
      <c r="AV6" s="18">
        <v>0</v>
      </c>
      <c r="AW6" s="18">
        <v>19.100000000000001</v>
      </c>
      <c r="AX6" s="18">
        <v>7.2</v>
      </c>
      <c r="AY6" s="18">
        <v>0.6</v>
      </c>
      <c r="AZ6" s="18">
        <v>0.3</v>
      </c>
      <c r="BA6" s="18">
        <v>18.399999999999999</v>
      </c>
      <c r="BB6" s="18">
        <v>5.2</v>
      </c>
      <c r="BC6" s="18">
        <v>0</v>
      </c>
      <c r="BD6" s="18">
        <v>0.3</v>
      </c>
      <c r="BE6" s="28"/>
      <c r="BF6" s="11">
        <f>IF(SUM(AP6,AT6)&gt;0,SUM(AP6,AT6),"")</f>
        <v>13.2</v>
      </c>
      <c r="BG6" s="11">
        <f>IF(SUM(AO6:AP6,AR6:AT6,AV6)-AQ6-AU6&gt;0,SUM(AO6:AP6,AR6:AT6,AV6)-AQ6-AU6,"")</f>
        <v>51.7</v>
      </c>
      <c r="BH6" s="11">
        <f>IF(SUM(AX6,BB6)&gt;0,SUM(AX6,BB6),"")</f>
        <v>12.4</v>
      </c>
      <c r="BI6" s="11">
        <f>IF(SUM(AW6:AX6,AZ6:BB6,BD6)-SUM(AY6,BC6)&gt;0,SUM(AW6:AX6,AZ6:BB6,BD6)-SUM(AY6,BC6),"")</f>
        <v>49.9</v>
      </c>
      <c r="BJ6" s="11">
        <f>IF(SUM(BG6,BI6)&gt;0,SUM(BG6,BI6),"")</f>
        <v>101.6</v>
      </c>
      <c r="BK6" s="19">
        <v>19.2</v>
      </c>
      <c r="BL6" s="19">
        <v>5.2</v>
      </c>
      <c r="BM6" s="19">
        <v>0</v>
      </c>
      <c r="BN6" s="19">
        <v>0</v>
      </c>
      <c r="BO6" s="19">
        <v>19.100000000000001</v>
      </c>
      <c r="BP6" s="19">
        <v>6</v>
      </c>
      <c r="BQ6" s="19">
        <v>0</v>
      </c>
      <c r="BR6" s="19">
        <v>0</v>
      </c>
      <c r="BS6" s="19">
        <v>16.899999999999999</v>
      </c>
      <c r="BT6" s="19">
        <v>6.4</v>
      </c>
      <c r="BU6" s="19">
        <v>1</v>
      </c>
      <c r="BV6" s="19">
        <v>0.3</v>
      </c>
      <c r="BW6" s="19">
        <v>19.3</v>
      </c>
      <c r="BX6" s="19">
        <v>6.8</v>
      </c>
      <c r="BY6" s="19">
        <v>0</v>
      </c>
      <c r="BZ6" s="19">
        <v>0.3</v>
      </c>
      <c r="CA6" s="27"/>
      <c r="CB6" s="40">
        <f>IF(SUM(BL6,BP6)&gt;0,SUM(BL6,BP6),"")</f>
        <v>11.2</v>
      </c>
      <c r="CC6" s="40">
        <f>IF(SUM(BK6:BL6,BN6:BP6,BR6)-BM6-BQ6&gt;0,SUM(BK6:BL6,BN6:BP6,BR6)-BM6-BQ6,"")</f>
        <v>49.5</v>
      </c>
      <c r="CD6" s="40">
        <f>IF(SUM(BT6,BX6)&gt;0,SUM(BT6,BX6),"")</f>
        <v>13.2</v>
      </c>
      <c r="CE6" s="40">
        <f>IF(SUM(BS6:BT6,BV6:BX6,BZ6)-SUM(BU6,BY6)&gt;0,SUM(BS6:BT6,BV6:BX6,BZ6)-SUM(BU6,BY6),"")</f>
        <v>48.999999999999993</v>
      </c>
      <c r="CF6" s="40">
        <f>IF(SUM(CC6,CE6)&gt;0,SUM(CC6,CE6),"")</f>
        <v>98.5</v>
      </c>
      <c r="CG6" s="51" t="str">
        <f>IF(MAX(DD6,EF6,FH6,GJ6,HL6,IN6,JP6,KR6,LT6,MV6,NX6,OZ6,QB6,RD6,SF6)-IF(L6="",0,L6)&gt;0.001,MAX(DD6,EF6,FH6,GJ6,HL6,IN6,JP6,KR6,LT6,MV6,NX6,OZ6,QB6,RD6,SF6)-IF(L6="",0,L6),"")</f>
        <v/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 t="str">
        <f>IF(SUM(CJ6,CN6)&gt;0,SUM(CJ6,CN6),"")</f>
        <v/>
      </c>
      <c r="DD6" s="40" t="str">
        <f>IF(SUM(CI6:CJ6,CL6:CN6,CP6)-CK6-CO6&gt;0,SUM(CI6:CJ6,CL6:CN6,CP6)-CK6-CO6,"")</f>
        <v/>
      </c>
      <c r="DE6" s="40" t="str">
        <f>IF(SUM(CQ6:CR6,CT6)-CS6&gt;0,SUM(CQ6:CR6,CT6)-CS6,"")</f>
        <v/>
      </c>
      <c r="DF6" s="40" t="str">
        <f>IF(SUM(CJ6,CN6,CR6)&gt;0,SUM(CJ6,CN6,CR6),"")</f>
        <v/>
      </c>
      <c r="DG6" s="40" t="str">
        <f>IF(SUM(DD6,DE6)&gt;0,SUM(DD6,DE6),"")</f>
        <v/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 t="str">
        <f>IF(SUM(DD6,DE6,DI6)&gt;0,SUM(DD6,DE6,DI6),"")</f>
        <v/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>
        <v>18.600000000000001</v>
      </c>
      <c r="FP6" s="18">
        <v>5.6</v>
      </c>
      <c r="FQ6" s="18">
        <v>0</v>
      </c>
      <c r="FR6" s="18">
        <v>0</v>
      </c>
      <c r="FS6" s="18">
        <v>18.600000000000001</v>
      </c>
      <c r="FT6" s="18">
        <v>6.8</v>
      </c>
      <c r="FU6" s="18">
        <v>0.2</v>
      </c>
      <c r="FV6" s="18">
        <v>0</v>
      </c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>
        <f>IF(SUM(FP6,FT6)&gt;0,SUM(FP6,FT6),"")</f>
        <v>12.399999999999999</v>
      </c>
      <c r="GJ6" s="11">
        <f>IF(SUM(FO6:FP6,FR6:FT6,FV6)-FQ6-FU6&gt;0,SUM(FO6:FP6,FR6:FT6,FV6)-FQ6-FU6,"")</f>
        <v>49.4</v>
      </c>
      <c r="GK6" s="11" t="str">
        <f>IF(SUM(FW6:FX6,FZ6)-FY6&gt;0,SUM(FW6:FX6,FZ6)-FY6,"")</f>
        <v/>
      </c>
      <c r="GL6" s="11">
        <f>IF(SUM(FP6,FT6,FX6)&gt;0,SUM(FP6,FT6,FX6),"")</f>
        <v>12.399999999999999</v>
      </c>
      <c r="GM6" s="11">
        <f>IF(SUM(GJ6,GK6)&gt;0,SUM(GJ6,GK6),"")</f>
        <v>49.4</v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>
        <f>IF(SUM(GJ6,GK6,GO6)&gt;0,SUM(GJ6,GK6,GO6),"")</f>
        <v>49.4</v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19.149999999999999</v>
      </c>
      <c r="SN6" s="26">
        <f>IF($CA6="P",BL6,(BL6+AP6)/2)</f>
        <v>6.2</v>
      </c>
      <c r="SO6" s="26">
        <f>IF($CA6="P",BM6,(BM6+AQ6)/2)</f>
        <v>0</v>
      </c>
      <c r="SP6" s="26">
        <f>IF($CA6="P",BN6,(BN6+AR6)/2)</f>
        <v>0.15</v>
      </c>
      <c r="SQ6" s="26">
        <f>IF($CA6="P",BO6,(BO6+AS6)/2)</f>
        <v>19.100000000000001</v>
      </c>
      <c r="SR6" s="26">
        <f>IF($CA6="P",BP6,(BP6+AT6)/2)</f>
        <v>6</v>
      </c>
      <c r="SS6" s="26">
        <f>IF($CA6="P",BQ6,(BQ6+AU6)/2)</f>
        <v>0</v>
      </c>
      <c r="ST6" s="26">
        <f>IF($CA6="P",BR6,(BR6+AV6)/2)</f>
        <v>0</v>
      </c>
      <c r="SU6" s="26">
        <f>IF($CA6="P",BS6,(BS6+AW6)/2)</f>
        <v>18</v>
      </c>
      <c r="SV6" s="26">
        <f>IF($CA6="P",BT6,(BT6+AX6)/2)</f>
        <v>6.8000000000000007</v>
      </c>
      <c r="SW6" s="26">
        <f>IF($CA6="P",BU6,(BU6+AY6)/2)</f>
        <v>0.8</v>
      </c>
      <c r="SX6" s="26">
        <f>IF($CA6="P",BV6,(BV6+AZ6)/2)</f>
        <v>0.3</v>
      </c>
      <c r="SY6" s="26">
        <f>IF($CA6="P",BW6,(BW6+BA6)/2)</f>
        <v>18.850000000000001</v>
      </c>
      <c r="SZ6" s="26">
        <f>IF($CA6="P",BX6,(BX6+BB6)/2)</f>
        <v>6</v>
      </c>
      <c r="TA6" s="26">
        <f>IF($CA6="P",BY6,(BY6+BC6)/2)</f>
        <v>0</v>
      </c>
      <c r="TB6" s="26">
        <f>IF($CA6="P",BZ6,(BZ6+BD6)/2)</f>
        <v>0.3</v>
      </c>
      <c r="TC6" s="28" t="s">
        <v>53</v>
      </c>
      <c r="TD6" s="11">
        <f>IF(SUM(SN6,SR6)&gt;0,SUM(SN6,SR6),"")</f>
        <v>12.2</v>
      </c>
      <c r="TE6" s="11">
        <f>IF(SUM(SM6:SN6,SP6:SR6,ST6)-SO6-SS6&gt;0,SUM(SM6:SN6,SP6:SR6,ST6)-SO6-SS6,"")</f>
        <v>50.599999999999994</v>
      </c>
      <c r="TF6" s="11">
        <f>IF(SUM(SV6,SZ6)&gt;0,SUM(SV6,SZ6),"")</f>
        <v>12.8</v>
      </c>
      <c r="TG6" s="11">
        <f>IF(SUM(SU6:SV6,SX6:SZ6,TB6)-SUM(SW6,TA6)&gt;0,SUM(SU6:SV6,SX6:SZ6,TB6)-SUM(SW6,TA6),"")</f>
        <v>49.45</v>
      </c>
      <c r="TH6" s="11">
        <f>IF(SUM(TE6,TG6)&gt;0,SUM(TE6,TG6),"")</f>
        <v>100.05</v>
      </c>
    </row>
    <row r="7" spans="1:528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87</v>
      </c>
      <c r="C7" s="4" t="s">
        <v>5</v>
      </c>
      <c r="D7" s="4">
        <v>1999</v>
      </c>
      <c r="E7" s="9">
        <f>SUM(J7:P7)+SUM(J7:M7)*0.0000001+SUM(J7)*0.0000000000001</f>
        <v>150.70001021000516</v>
      </c>
      <c r="F7" s="3" t="str">
        <f>IF(OR(AND(AJ7&gt;=AN$28,AK7&gt;=AN$32,AJ7&lt;&gt;"",AI7=""),AND(AL7&gt;=AN$28,AM7&gt;=AN$32,AL7&lt;&gt;"",AI7=""),AND(BF7&gt;=BJ$28,BG7&gt;=BJ$32,BF7&lt;&gt;"",BE7=""),AND(BH7&gt;=BJ$28,BI7&gt;=BJ$32,BH7&lt;&gt;"",BE7=""),AND(CB7&gt;=CF$28,CC7&gt;=CF$32,CB7&lt;&gt;"",CA7=""),AND(CD7&gt;=CF$28,CE7&gt;=CF$32,CD7&lt;&gt;""),AND(DC7&gt;=DJ$28,DD7&gt;=DJ$32,DC7&lt;&gt;""),AND(DH7&gt;=DJ$28,DI7&gt;=DJ$32,DH7&lt;&gt;""),AND(EE7&gt;=EL$28,EF7&gt;=EL$32,EE7&lt;&gt;""),AND(EJ7&gt;=EL$28,EK7&gt;=EL$32,EJ7&lt;&gt;""),AND(FG7&gt;=FN$28,FH7&gt;=FN$32,FG7&lt;&gt;""),AND(FL7&gt;=FN$28,FM7&gt;=FN$32,FL7&lt;&gt;""),AND(GI7&gt;=GP$28,GJ7&gt;=GP$32,GI7&lt;&gt;""),AND(GN7&gt;=GP$28,GO7&gt;=GP$32,GN7&lt;&gt;""),AND(HK7&gt;=HR$28,HL7&gt;=HR$32,HK7&lt;&gt;""),AND(HP7&gt;=HR$28,HQ7&gt;=HR$32,HP7&lt;&gt;""),AND(IM7&gt;=IT$28,IN7&gt;=IT$32,IM7&lt;&gt;""),AND(IR7&gt;=IT$28,IS7&gt;=IT$32,IR7&lt;&gt;""),AND(JO7&gt;=JV$28,JP7&gt;=JV$32,JO7&lt;&gt;""),AND(JT7&gt;=JV$28,JU7&gt;=JV$32,JT7&lt;&gt;""),AND(KQ7&gt;=KX$28,KR7&gt;=KX$32,KQ7&lt;&gt;""),AND(KV7&gt;=KX$28,KW7&gt;=KX$32,KV7&lt;&gt;""),AND(LS7&gt;=LZ$28,LT7&gt;=LZ$32,LS7&lt;&gt;""),AND(LX7&gt;=LZ$28,LY7&gt;=LZ$32,LX7&lt;&gt;""),AND(MU7&gt;=NB$28,MV7&gt;=NB$32,MU7&lt;&gt;""),AND(MZ7&gt;=NB$28,NA7&gt;=NB$32,MZ7&lt;&gt;""),AND(NW7&gt;=OD$28,NX7&gt;=OD$32,NW7&lt;&gt;""),AND(OB7&gt;=OD$28,OC7&gt;=OD$32,OB7&lt;&gt;""),AND(OY7&gt;=PF$28,OZ7&gt;=PF$32,OY7&lt;&gt;""),AND(PD7&gt;=PF$28,PE7&gt;=PF$32,PD7&lt;&gt;""),AND(QA7&gt;=QH$28,QB7&gt;=QH$32,QA7&lt;&gt;""),AND(QF7&gt;=QH$28,QG7&gt;=QH$32,QF7&lt;&gt;""),AND(RC7&gt;=RJ$28,RD7&gt;=RJ$32,RC7&lt;&gt;""),AND(RH7&gt;=RJ$28,RI7&gt;=RJ$32,RH7&lt;&gt;""),AND(SE7&gt;=SL$28,SF7&gt;=SL$32,SE7&lt;&gt;""),AND(SJ7&gt;=SL$28,SK7&gt;=SL$32,SJ7&lt;&gt;"")),"P","")</f>
        <v>P</v>
      </c>
      <c r="G7" s="3" t="str">
        <f>IF(OR(AND(AK7&gt;=AN$32,AK7&lt;&gt;"",AI7=""),AND(AM7&gt;=AN$32,AM7&lt;&gt;"",AI7=""),AND(BG7&gt;=BJ$32,BG7&lt;&gt;"",BE7=""),AND(BI7&gt;=BJ$32,BI7&lt;&gt;"",BE7=""),AND(CC7&gt;=CF$32,CC7&lt;&gt;"",CA7=""),AND(CE7&gt;=CF$32,CE7&lt;&gt;"",CA7=""),AND(DD7&gt;=DJ$32,DD7&lt;&gt;""),AND(DI7&gt;=DJ$32,DI7&lt;&gt;""),AND(EF7&gt;=EL$32,EF7&lt;&gt;""),AND(EK7&gt;=EL$32,EK7&lt;&gt;""),AND(FH7&gt;=FN$32,FH7&lt;&gt;""),AND(FM7&gt;=FN$32,FM7&lt;&gt;""),AND(GJ7&gt;=GP$32,GJ7&lt;&gt;""),AND(GO7&gt;=GP$32,GO7&lt;&gt;""),AND(HL7&gt;=HR$32,HL7&lt;&gt;""),AND(HQ7&gt;=HR$32,HQ7&lt;&gt;""),AND(IN7&gt;=IT$32,IN7&lt;&gt;""),AND(IS7&gt;=IT$32,IS7&lt;&gt;""),AND(JP7&gt;=JV$32,JP7&lt;&gt;""),AND(JU7&gt;=JV$32,JU7&lt;&gt;""),AND(KR7&gt;=KX$32,KR7&lt;&gt;""),AND(KW7&gt;=KX$32,KW7&lt;&gt;""),AND(LT7&gt;=LZ$32,LT7&lt;&gt;""),AND(LY7&gt;=LZ$32,LY7&lt;&gt;""),AND(MV7&gt;=NB$32,MV7&lt;&gt;""),AND(NA7&gt;=NB$32,NA7&lt;&gt;""),AND(NX7&gt;=OD$32,NX7&lt;&gt;""),AND(OC7&gt;=OD$32,OC7&lt;&gt;""),AND(OZ7&gt;=PF$32,OZ7&lt;&gt;""),AND(PE7&gt;=PF$32,PE7&lt;&gt;""),AND(QB7&gt;=QH$32,QB7&lt;&gt;""),AND(QG7&gt;=QH$32,QG7&lt;&gt;""),AND(RD7&gt;=RJ$32,RD7&lt;&gt;""),AND(RI7&gt;=RJ$32,RI7&lt;&gt;""),AND(SF7&gt;=SL$32,SF7&lt;&gt;""),AND(SK7&gt;=SL$32,SK7&lt;&gt;"")),"P","")</f>
        <v>P</v>
      </c>
      <c r="H7" s="36" t="str">
        <f>IF(AND(G7="P",F7=""),"No DD",IF(OR(AND(AJ7&gt;=AN$31,AK7&gt;=AN$35,AJ7&lt;&gt;"",AI7=""),AND(AL7&gt;=AN$31,AM7&gt;=AN$35,AL7&lt;&gt;"",AI7=""),AND(BF7&gt;=BJ$31,BG7&gt;=BJ$35,BF7&lt;&gt;"",BE7=""),AND(BH7&gt;=BJ$31,BI7&gt;=BJ$35,BH7&lt;&gt;"",BE7=""),AND(CB7&gt;=CF$31,CC7&gt;=CF$35,CB7&lt;&gt;"",CA7=""),AND(CD7&gt;=CF$31,CE7&gt;=CF$35,CD7&lt;&gt;""),AND(DC7&gt;=DJ$31,DD7&gt;=DJ$35,DC7&lt;&gt;""),AND(DH7&gt;=DJ$31,DI7&gt;=DJ$35,DH7&lt;&gt;""),AND(EE7&gt;=EL$31,EF7&gt;=EL$35,EE7&lt;&gt;""),AND(EJ7&gt;=EL$31,EK7&gt;=EL$35,EJ7&lt;&gt;""),AND(FG7&gt;=FN$31,FH7&gt;=FN$35,FG7&lt;&gt;""),AND(FL7&gt;=FN$31,FM7&gt;=FN$35,FL7&lt;&gt;""),AND(GI7&gt;=GP$31,GJ7&gt;=GP$35,GI7&lt;&gt;""),AND(GN7&gt;=GP$31,GO7&gt;=GP$35,GN7&lt;&gt;""),AND(HK7&gt;=HR$31,HL7&gt;=HR$35,HK7&lt;&gt;""),AND(HP7&gt;=HR$31,HQ7&gt;=HR$35,HP7&lt;&gt;""),AND(IM7&gt;=IT$31,IN7&gt;=IT$35,IM7&lt;&gt;""),AND(IR7&gt;=IT$31,IS7&gt;=IT$35,IR7&lt;&gt;""),AND(JO7&gt;=JV$31,JP7&gt;=JV$35,JO7&lt;&gt;""),AND(JT7&gt;=JV$31,JU7&gt;=JV$35,JT7&lt;&gt;""),AND(KQ7&gt;=KX$31,KR7&gt;=KX$35,KQ7&lt;&gt;""),AND(KV7&gt;=KX$31,KW7&gt;=KX$35,KV7&lt;&gt;""),AND(LS7&gt;=LZ$31,LT7&gt;=LZ$35,LS7&lt;&gt;""),AND(LX7&gt;=LZ$31,LY7&gt;=LZ$35,LX7&lt;&gt;""),AND(MU7&gt;=NB$31,MV7&gt;=NB$35,MU7&lt;&gt;""),AND(MZ7&gt;=NB$31,NA7&gt;=NB$35,MZ7&lt;&gt;""),AND(NW7&gt;=OD$31,NX7&gt;=OD$35,NW7&lt;&gt;""),AND(OB7&gt;=OD$31,OC7&gt;=OD$35,OB7&lt;&gt;""),AND(OY7&gt;=PF$31,OZ7&gt;=PF$35,OY7&lt;&gt;""),AND(PD7&gt;=PF$31,PE7&gt;=PF$35,PD7&lt;&gt;""),AND(QA7&gt;=QH$31,QB7&gt;=QH$35,QA7&lt;&gt;""),AND(QF7&gt;=QH$31,QG7&gt;=QH$35,QF7&lt;&gt;""),AND(RC7&gt;=RJ$31,RD7&gt;=RJ$35,RC7&lt;&gt;""),AND(RH7&gt;=RJ$31,RI7&gt;=RJ$35,RH7&lt;&gt;""),AND(SE7&gt;=SL$31,SF7&gt;=SL$35,SE7&lt;&gt;""),AND(SJ7&gt;=SL$31,SK7&gt;=SL$35,SJ7&lt;&gt;"")),"Merit",IF(OR(AND(AJ7&gt;=AN$30,AK7&gt;=AN$34,AJ7&lt;&gt;"",AI7=""),AND(AL7&gt;=AN$30,AM7&gt;=AN$34,AL7&lt;&gt;"",AI7=""),AND(BF7&gt;=BJ$30,BG7&gt;=BJ$34,BF7&lt;&gt;"",BE7=""),AND(BH7&gt;=BJ$30,BI7&gt;=BJ$34,BH7&lt;&gt;"",BE7=""),AND(CB7&gt;=CF$30,CC7&gt;=CF$34,CB7&lt;&gt;"",CA7=""),AND(CD7&gt;=CF$30,CE7&gt;=CF$34,CD7&lt;&gt;""),AND(DC7&gt;=DJ$30,DD7&gt;=DJ$34,DC7&lt;&gt;""),AND(DH7&gt;=DJ$30,DI7&gt;=DJ$34,DH7&lt;&gt;""),AND(EE7&gt;=EL$30,EF7&gt;=EL$34,EE7&lt;&gt;""),AND(EJ7&gt;=EL$30,EK7&gt;=EL$34,EJ7&lt;&gt;""),AND(FG7&gt;=FN$30,FH7&gt;=FN$34,FG7&lt;&gt;""),AND(FL7&gt;=FN$30,FM7&gt;=FN$34,FL7&lt;&gt;""),AND(GI7&gt;=GP$30,GJ7&gt;=GP$34,GI7&lt;&gt;""),AND(GN7&gt;=GP$30,GO7&gt;=GP$34,GN7&lt;&gt;""),AND(HK7&gt;=HR$30,HL7&gt;=HR$34,HK7&lt;&gt;""),AND(HP7&gt;=HR$30,HQ7&gt;=HR$34,HP7&lt;&gt;""),AND(IM7&gt;=IT$30,IN7&gt;=IT$34,IM7&lt;&gt;""),AND(IR7&gt;=IT$30,IS7&gt;=IT$34,IR7&lt;&gt;""),AND(JO7&gt;=JV$30,JP7&gt;=JV$34,JO7&lt;&gt;""),AND(JT7&gt;=JV$30,JU7&gt;=JV$34,JT7&lt;&gt;""),AND(KQ7&gt;=KX$30,KR7&gt;=KX$34,KQ7&lt;&gt;""),AND(KV7&gt;=KX$30,KW7&gt;=KX$34,KV7&lt;&gt;""),AND(LS7&gt;=LZ$30,LT7&gt;=LZ$34,LS7&lt;&gt;""),AND(LX7&gt;=LZ$30,LY7&gt;=LZ$34,LX7&lt;&gt;""),AND(MU7&gt;=NB$30,MV7&gt;=NB$34,MU7&lt;&gt;""),AND(MZ7&gt;=NB$30,NA7&gt;=NB$34,MZ7&lt;&gt;""),AND(NW7&gt;=OD$30,NX7&gt;=OD$34,NW7&lt;&gt;""),AND(OB7&gt;=OD$30,OC7&gt;=OD$34,OB7&lt;&gt;""),AND(OY7&gt;=PF$30,OZ7&gt;=PF$34,OY7&lt;&gt;""),AND(PD7&gt;=PF$30,PE7&gt;=PF$34,PD7&lt;&gt;""),AND(QA7&gt;=QH$30,QB7&gt;=QH$34,QA7&lt;&gt;""),AND(QF7&gt;=QH$30,QG7&gt;=QH$34,QF7&lt;&gt;""),AND(RC7&gt;=RJ$30,RD7&gt;=RJ$34,RC7&lt;&gt;""),AND(RH7&gt;=RJ$30,RI7&gt;=RJ$34,RH7&lt;&gt;""),AND(SE7&gt;=SL$30,SF7&gt;=SL$34,SE7&lt;&gt;""),AND(SJ7&gt;=SL$30,SK7&gt;=SL$34,SJ7&lt;&gt;"")),"Excellence",IF(I7="P","Worlds Team",IF(F7="P","National Team","")))))</f>
        <v>Merit</v>
      </c>
      <c r="I7" s="3" t="str">
        <f>IF(OR(AND(AJ7&gt;=AN$29,AK7&gt;=AN$33,AJ7&lt;&gt;"",AI7=""),AND(AL7&gt;=AN$29,AM7&gt;=AN$33,AL7&lt;&gt;"",AI7=""),AND(BF7&gt;=BJ$29,BG7&gt;=BJ$33,BF7&lt;&gt;"",BE7=""),AND(BH7&gt;=BJ$29,BI7&gt;=BJ$33,BH7&lt;&gt;"",BE7=""),AND(CB7&gt;=CF$29,CC7&gt;=CF$33,CB7&lt;&gt;"",CA7=""),AND(CD7&gt;=CF$29,CE7&gt;=CF$33,CD7&lt;&gt;""),AND(DC7&gt;=DJ$29,DD7&gt;=DJ$33,DC7&lt;&gt;""),AND(DH7&gt;=DJ$29,DI7&gt;=DJ$33,DH7&lt;&gt;""),AND(EE7&gt;=EL$29,EF7&gt;=EL$33,EE7&lt;&gt;""),AND(EJ7&gt;=EL$29,EK7&gt;=EL$33,EJ7&lt;&gt;""),AND(FG7&gt;=FN$29,FH7&gt;=FN$33,FG7&lt;&gt;""),AND(FL7&gt;=FN$29,FM7&gt;=FN$33,FL7&lt;&gt;""),AND(GI7&gt;=GP$29,GJ7&gt;=GP$33,GI7&lt;&gt;""),AND(GN7&gt;=GP$29,GO7&gt;=GP$33,GN7&lt;&gt;""),AND(HK7&gt;=HR$29,HL7&gt;=HR$33,HK7&lt;&gt;""),AND(HP7&gt;=HR$29,HQ7&gt;=HR$33,HP7&lt;&gt;""),AND(IM7&gt;=IT$29,IN7&gt;=IT$33,IM7&lt;&gt;""),AND(IR7&gt;=IT$29,IS7&gt;=IT$33,IR7&lt;&gt;""),AND(JO7&gt;=JV$29,JP7&gt;=JV$33,JO7&lt;&gt;""),AND(JT7&gt;=JV$29,JU7&gt;=JV$33,JT7&lt;&gt;""),AND(KQ7&gt;=KX$29,KR7&gt;=KX$33,KQ7&lt;&gt;""),AND(KV7&gt;=KX$29,KW7&gt;=KX$33,KV7&lt;&gt;""),AND(LS7&gt;=LZ$29,LT7&gt;=LZ$33,LS7&lt;&gt;""),AND(LX7&gt;=LZ$29,LY7&gt;=LZ$33,LX7&lt;&gt;""),AND(MU7&gt;=NB$29,MV7&gt;=NB$33,MU7&lt;&gt;""),AND(MZ7&gt;=NB$29,NA7&gt;=NB$33,MZ7&lt;&gt;""),AND(NW7&gt;=OD$29,NX7&gt;=OD$33,NW7&lt;&gt;""),AND(OB7&gt;=OD$29,OC7&gt;=OD$33,OB7&lt;&gt;""),AND(OY7&gt;=PF$29,OZ7&gt;=PF$33,OY7&lt;&gt;""),AND(PD7&gt;=PF$29,PE7&gt;=PF$33,PD7&lt;&gt;""),AND(QA7&gt;=QH$29,QB7&gt;=QH$33,QA7&lt;&gt;""),AND(QF7&gt;=QH$29,QG7&gt;=QH$33,QF7&lt;&gt;""),AND(RC7&gt;=RJ$29,RD7&gt;=RJ$33,RC7&lt;&gt;""),AND(RH7&gt;=RJ$29,RI7&gt;=RJ$33,RH7&lt;&gt;""),AND(SE7&gt;=SL$29,SF7&gt;=SL$33,SE7&lt;&gt;""),AND(SJ7&gt;=SL$29,SK7&gt;=SL$33,SJ7&lt;&gt;"")),"P","")</f>
        <v>P</v>
      </c>
      <c r="J7" s="8">
        <f>IF(COUNT(AK7,BG7,CC7)&gt;0,LARGE((AK7,BG7,CC7),1),0)</f>
        <v>51.699999999999989</v>
      </c>
      <c r="K7" s="8" t="str">
        <f>IF(J7=0,"",IF(J7=CC7,$BK$1,IF(J7=BG7,$AO$1,IF(J7=AK7,$S$1,""))))</f>
        <v>2025 Nationals</v>
      </c>
      <c r="L7" s="8">
        <f>IF(COUNT(AK7,BG7,CC7)&gt;1,LARGE((AK7,BG7,CC7),2),0)</f>
        <v>50.4</v>
      </c>
      <c r="M7" s="8" t="str">
        <f>IF(K7=0,"",IF(AND(L7=J7,L7=AK7,K7=BG7),$S$1,IF(AND(L7=J7,L7=AK7,L7=CC7),$S$1,IF(AND(L7=J7,L7=CC7,L7=BG7),$AO$1,IF(L7=CC7,$BK$1,IF(L7=BG7,$AO$1,IF(L7=AK7,$S$1,"")))))))</f>
        <v>2025 3rd Domestic Trial</v>
      </c>
      <c r="N7" s="8">
        <f>IF(MAX(AM7,BI7,CE7)&gt;0,MAX(AM7,BI7,CE7),0)</f>
        <v>48.6</v>
      </c>
      <c r="O7" s="8" t="str">
        <f>IF(N7=0,"",IF(N7=CE7,$BK$1,IF(N7=BI7,$AO$1,IF(N7=AM7,$S$1,""))))</f>
        <v>2025 Elite Canada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18.2</v>
      </c>
      <c r="T7" s="19">
        <v>5.2</v>
      </c>
      <c r="U7" s="19">
        <v>0.2</v>
      </c>
      <c r="V7" s="19">
        <v>0.3</v>
      </c>
      <c r="W7" s="19">
        <v>19.2</v>
      </c>
      <c r="X7" s="19">
        <v>6.4</v>
      </c>
      <c r="Y7" s="19">
        <v>0</v>
      </c>
      <c r="Z7" s="19">
        <v>0</v>
      </c>
      <c r="AA7" s="19">
        <v>18.399999999999999</v>
      </c>
      <c r="AB7" s="19">
        <v>6</v>
      </c>
      <c r="AC7" s="19">
        <v>0</v>
      </c>
      <c r="AD7" s="19">
        <v>0.3</v>
      </c>
      <c r="AE7" s="19">
        <v>18.5</v>
      </c>
      <c r="AF7" s="19">
        <v>5.6</v>
      </c>
      <c r="AG7" s="19">
        <v>0.2</v>
      </c>
      <c r="AH7" s="19">
        <v>0</v>
      </c>
      <c r="AI7" s="27"/>
      <c r="AJ7" s="40">
        <f>IF(SUM(T7,X7)&gt;0,SUM(T7,X7),"")</f>
        <v>11.600000000000001</v>
      </c>
      <c r="AK7" s="40">
        <f>IF(SUM(S7:T7,V7:X7,Z7)-U7-Y7&gt;0,SUM(S7:T7,V7:X7,Z7)-U7-Y7,"")</f>
        <v>49.099999999999994</v>
      </c>
      <c r="AL7" s="40">
        <f>IF(SUM(AB7,AF7)&gt;0,SUM(AB7,AF7),"")</f>
        <v>11.6</v>
      </c>
      <c r="AM7" s="40">
        <f>IF(SUM(AA7:AB7,AD7:AF7,AH7)-SUM(AC7,AG7)&gt;0,SUM(AA7:AB7,AD7:AF7,AH7)-SUM(AC7,AG7),"")</f>
        <v>48.6</v>
      </c>
      <c r="AN7" s="40">
        <f>IF(SUM(AK7,AM7)&gt;0,SUM(AK7,AM7),"")</f>
        <v>97.699999999999989</v>
      </c>
      <c r="AO7" s="18">
        <v>18.5</v>
      </c>
      <c r="AP7" s="18">
        <v>7.2</v>
      </c>
      <c r="AQ7" s="18">
        <v>0.2</v>
      </c>
      <c r="AR7" s="18">
        <v>0.3</v>
      </c>
      <c r="AS7" s="18">
        <v>18.8</v>
      </c>
      <c r="AT7" s="18">
        <v>6.8</v>
      </c>
      <c r="AU7" s="18">
        <v>0</v>
      </c>
      <c r="AV7" s="18">
        <v>0.3</v>
      </c>
      <c r="AW7" s="18">
        <v>19.2</v>
      </c>
      <c r="AX7" s="18">
        <v>7.2</v>
      </c>
      <c r="AY7" s="18">
        <v>0</v>
      </c>
      <c r="AZ7" s="18">
        <v>0.3</v>
      </c>
      <c r="BA7" s="18">
        <v>18.600000000000001</v>
      </c>
      <c r="BB7" s="18">
        <v>3.2</v>
      </c>
      <c r="BC7" s="18">
        <v>1.6</v>
      </c>
      <c r="BD7" s="18">
        <v>0.3</v>
      </c>
      <c r="BE7" s="28"/>
      <c r="BF7" s="11">
        <f>IF(SUM(AP7,AT7)&gt;0,SUM(AP7,AT7),"")</f>
        <v>14</v>
      </c>
      <c r="BG7" s="11">
        <f>IF(SUM(AO7:AP7,AR7:AT7,AV7)-AQ7-AU7&gt;0,SUM(AO7:AP7,AR7:AT7,AV7)-AQ7-AU7,"")</f>
        <v>51.699999999999989</v>
      </c>
      <c r="BH7" s="11">
        <f>IF(SUM(AX7,BB7)&gt;0,SUM(AX7,BB7),"")</f>
        <v>10.4</v>
      </c>
      <c r="BI7" s="11">
        <f>IF(SUM(AW7:AX7,AZ7:BB7,BD7)-SUM(AY7,BC7)&gt;0,SUM(AW7:AX7,AZ7:BB7,BD7)-SUM(AY7,BC7),"")</f>
        <v>47.199999999999996</v>
      </c>
      <c r="BJ7" s="11">
        <f>IF(SUM(BG7,BI7)&gt;0,SUM(BG7,BI7),"")</f>
        <v>98.899999999999977</v>
      </c>
      <c r="BK7" s="19">
        <v>18.350000000000001</v>
      </c>
      <c r="BL7" s="19">
        <v>6.2</v>
      </c>
      <c r="BM7" s="19">
        <v>0.2</v>
      </c>
      <c r="BN7" s="19">
        <v>0.3</v>
      </c>
      <c r="BO7" s="19">
        <v>19</v>
      </c>
      <c r="BP7" s="19">
        <v>6.6</v>
      </c>
      <c r="BQ7" s="19">
        <v>0</v>
      </c>
      <c r="BR7" s="19">
        <v>0.15</v>
      </c>
      <c r="BS7" s="19">
        <v>18.799999999999997</v>
      </c>
      <c r="BT7" s="19">
        <v>6.6</v>
      </c>
      <c r="BU7" s="19">
        <v>0</v>
      </c>
      <c r="BV7" s="19">
        <v>0.3</v>
      </c>
      <c r="BW7" s="19">
        <v>18.55</v>
      </c>
      <c r="BX7" s="19">
        <v>4.4000000000000004</v>
      </c>
      <c r="BY7" s="19">
        <v>0.9</v>
      </c>
      <c r="BZ7" s="19">
        <v>0.15</v>
      </c>
      <c r="CA7" s="27" t="s">
        <v>53</v>
      </c>
      <c r="CB7" s="40">
        <f>IF(SUM(BL7,BP7)&gt;0,SUM(BL7,BP7),"")</f>
        <v>12.8</v>
      </c>
      <c r="CC7" s="40">
        <f>IF(SUM(BK7:BL7,BN7:BP7,BR7)-BM7-BQ7&gt;0,SUM(BK7:BL7,BN7:BP7,BR7)-BM7-BQ7,"")</f>
        <v>50.4</v>
      </c>
      <c r="CD7" s="40">
        <f>IF(SUM(BT7,BX7)&gt;0,SUM(BT7,BX7),"")</f>
        <v>11</v>
      </c>
      <c r="CE7" s="40">
        <f>IF(SUM(BS7:BT7,BV7:BX7,BZ7)-SUM(BU7,BY7)&gt;0,SUM(BS7:BT7,BV7:BX7,BZ7)-SUM(BU7,BY7),"")</f>
        <v>47.9</v>
      </c>
      <c r="CF7" s="40">
        <f>IF(SUM(CC7,CE7)&gt;0,SUM(CC7,CE7),"")</f>
        <v>98.3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>
        <v>18.8</v>
      </c>
      <c r="CJ7" s="17">
        <v>6</v>
      </c>
      <c r="CK7" s="17">
        <v>0</v>
      </c>
      <c r="CL7" s="17">
        <v>0</v>
      </c>
      <c r="CM7" s="17">
        <v>18.8</v>
      </c>
      <c r="CN7" s="17">
        <v>6.8</v>
      </c>
      <c r="CO7" s="17">
        <v>0.6</v>
      </c>
      <c r="CP7" s="17">
        <v>0</v>
      </c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>
        <f>IF(SUM(CJ7,CN7)&gt;0,SUM(CJ7,CN7),"")</f>
        <v>12.8</v>
      </c>
      <c r="DD7" s="40">
        <f>IF(SUM(CI7:CJ7,CL7:CN7,CP7)-CK7-CO7&gt;0,SUM(CI7:CJ7,CL7:CN7,CP7)-CK7-CO7,"")</f>
        <v>49.8</v>
      </c>
      <c r="DE7" s="40" t="str">
        <f>IF(SUM(CQ7:CR7,CT7)-CS7&gt;0,SUM(CQ7:CR7,CT7)-CS7,"")</f>
        <v/>
      </c>
      <c r="DF7" s="40">
        <f>IF(SUM(CJ7,CN7,CR7)&gt;0,SUM(CJ7,CN7,CR7),"")</f>
        <v>12.8</v>
      </c>
      <c r="DG7" s="40">
        <f>IF(SUM(DD7,DE7)&gt;0,SUM(DD7,DE7),"")</f>
        <v>49.8</v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>
        <f>IF(SUM(DD7,DE7,DI7)&gt;0,SUM(DD7,DE7,DI7),"")</f>
        <v>49.8</v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 t="str">
        <f>IF(SUM(EN7,ER7)&gt;0,SUM(EN7,ER7),"")</f>
        <v/>
      </c>
      <c r="FH7" s="40" t="str">
        <f>IF(SUM(EM7:EN7,EP7:ER7,ET7)-EO7-ES7&gt;0,SUM(EM7:EN7,EP7:ER7,ET7)-EO7-ES7,"")</f>
        <v/>
      </c>
      <c r="FI7" s="40" t="str">
        <f>IF(SUM(EU7:EV7,EX7)-EW7&gt;0,SUM(EU7:EV7,EX7)-EW7,"")</f>
        <v/>
      </c>
      <c r="FJ7" s="40" t="str">
        <f>IF(SUM(EN7,ER7,EV7)&gt;0,SUM(EN7,ER7,EV7),"")</f>
        <v/>
      </c>
      <c r="FK7" s="40" t="str">
        <f>IF(SUM(FH7,FI7)&gt;0,SUM(FH7,FI7),"")</f>
        <v/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 t="str">
        <f>IF(SUM(FH7,FI7,FM7)&gt;0,SUM(FH7,FI7,FM7),"")</f>
        <v/>
      </c>
      <c r="FO7" s="18">
        <v>15.1</v>
      </c>
      <c r="FP7" s="18">
        <v>3.2</v>
      </c>
      <c r="FQ7" s="18">
        <v>0</v>
      </c>
      <c r="FR7" s="18">
        <v>0</v>
      </c>
      <c r="FS7" s="18">
        <v>18.7</v>
      </c>
      <c r="FT7" s="18">
        <v>6.4</v>
      </c>
      <c r="FU7" s="18">
        <v>0</v>
      </c>
      <c r="FV7" s="18">
        <v>0</v>
      </c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>
        <f>IF(SUM(FP7,FT7)&gt;0,SUM(FP7,FT7),"")</f>
        <v>9.6000000000000014</v>
      </c>
      <c r="GJ7" s="11">
        <f>IF(SUM(FO7:FP7,FR7:FT7,FV7)-FQ7-FU7&gt;0,SUM(FO7:FP7,FR7:FT7,FV7)-FQ7-FU7,"")</f>
        <v>43.4</v>
      </c>
      <c r="GK7" s="11" t="str">
        <f>IF(SUM(FW7:FX7,FZ7)-FY7&gt;0,SUM(FW7:FX7,FZ7)-FY7,"")</f>
        <v/>
      </c>
      <c r="GL7" s="11">
        <f>IF(SUM(FP7,FT7,FX7)&gt;0,SUM(FP7,FT7,FX7),"")</f>
        <v>9.6000000000000014</v>
      </c>
      <c r="GM7" s="11">
        <f>IF(SUM(GJ7,GK7)&gt;0,SUM(GJ7,GK7),"")</f>
        <v>43.4</v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>
        <f>IF(SUM(GJ7,GK7,GO7)&gt;0,SUM(GJ7,GK7,GO7),"")</f>
        <v>43.4</v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18.350000000000001</v>
      </c>
      <c r="SN7" s="26">
        <f>IF($CA7="P",BL7,(BL7+AP7)/2)</f>
        <v>6.2</v>
      </c>
      <c r="SO7" s="26">
        <f>IF($CA7="P",BM7,(BM7+AQ7)/2)</f>
        <v>0.2</v>
      </c>
      <c r="SP7" s="26">
        <f>IF($CA7="P",BN7,(BN7+AR7)/2)</f>
        <v>0.3</v>
      </c>
      <c r="SQ7" s="26">
        <f>IF($CA7="P",BO7,(BO7+AS7)/2)</f>
        <v>19</v>
      </c>
      <c r="SR7" s="26">
        <f>IF($CA7="P",BP7,(BP7+AT7)/2)</f>
        <v>6.6</v>
      </c>
      <c r="SS7" s="26">
        <f>IF($CA7="P",BQ7,(BQ7+AU7)/2)</f>
        <v>0</v>
      </c>
      <c r="ST7" s="26">
        <f>IF($CA7="P",BR7,(BR7+AV7)/2)</f>
        <v>0.15</v>
      </c>
      <c r="SU7" s="26">
        <f>IF($CA7="P",BS7,(BS7+AW7)/2)</f>
        <v>18.799999999999997</v>
      </c>
      <c r="SV7" s="26">
        <f>IF($CA7="P",BT7,(BT7+AX7)/2)</f>
        <v>6.6</v>
      </c>
      <c r="SW7" s="26">
        <f>IF($CA7="P",BU7,(BU7+AY7)/2)</f>
        <v>0</v>
      </c>
      <c r="SX7" s="26">
        <f>IF($CA7="P",BV7,(BV7+AZ7)/2)</f>
        <v>0.3</v>
      </c>
      <c r="SY7" s="26">
        <f>IF($CA7="P",BW7,(BW7+BA7)/2)</f>
        <v>18.55</v>
      </c>
      <c r="SZ7" s="26">
        <f>IF($CA7="P",BX7,(BX7+BB7)/2)</f>
        <v>4.4000000000000004</v>
      </c>
      <c r="TA7" s="26">
        <f>IF($CA7="P",BY7,(BY7+BC7)/2)</f>
        <v>0.9</v>
      </c>
      <c r="TB7" s="26">
        <f>IF($CA7="P",BZ7,(BZ7+BD7)/2)</f>
        <v>0.15</v>
      </c>
      <c r="TC7" s="28" t="s">
        <v>53</v>
      </c>
      <c r="TD7" s="11">
        <f>IF(SUM(SN7,SR7)&gt;0,SUM(SN7,SR7),"")</f>
        <v>12.8</v>
      </c>
      <c r="TE7" s="11">
        <f>IF(SUM(SM7:SN7,SP7:SR7,ST7)-SO7-SS7&gt;0,SUM(SM7:SN7,SP7:SR7,ST7)-SO7-SS7,"")</f>
        <v>50.4</v>
      </c>
      <c r="TF7" s="11">
        <f>IF(SUM(SV7,SZ7)&gt;0,SUM(SV7,SZ7),"")</f>
        <v>11</v>
      </c>
      <c r="TG7" s="11">
        <f>IF(SUM(SU7:SV7,SX7:SZ7,TB7)-SUM(SW7,TA7)&gt;0,SUM(SU7:SV7,SX7:SZ7,TB7)-SUM(SW7,TA7),"")</f>
        <v>47.9</v>
      </c>
      <c r="TH7" s="11">
        <f>IF(SUM(TE7,TG7)&gt;0,SUM(TE7,TG7),"")</f>
        <v>98.3</v>
      </c>
    </row>
    <row r="8" spans="1:528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190</v>
      </c>
      <c r="C8" s="4" t="s">
        <v>6</v>
      </c>
      <c r="D8" s="4">
        <v>2008</v>
      </c>
      <c r="E8" s="9">
        <f>SUM(J8:P8)+SUM(J8:M8)*0.0000001+SUM(J8)*0.0000000000001</f>
        <v>149.70000984000492</v>
      </c>
      <c r="F8" s="3" t="str">
        <f>IF(OR(AND(AJ8&gt;=AN$28,AK8&gt;=AN$32,AJ8&lt;&gt;"",AI8=""),AND(AL8&gt;=AN$28,AM8&gt;=AN$32,AL8&lt;&gt;"",AI8=""),AND(BF8&gt;=BJ$28,BG8&gt;=BJ$32,BF8&lt;&gt;"",BE8=""),AND(BH8&gt;=BJ$28,BI8&gt;=BJ$32,BH8&lt;&gt;"",BE8=""),AND(CB8&gt;=CF$28,CC8&gt;=CF$32,CB8&lt;&gt;"",CA8=""),AND(CD8&gt;=CF$28,CE8&gt;=CF$32,CD8&lt;&gt;""),AND(DC8&gt;=DJ$28,DD8&gt;=DJ$32,DC8&lt;&gt;""),AND(DH8&gt;=DJ$28,DI8&gt;=DJ$32,DH8&lt;&gt;""),AND(EE8&gt;=EL$28,EF8&gt;=EL$32,EE8&lt;&gt;""),AND(EJ8&gt;=EL$28,EK8&gt;=EL$32,EJ8&lt;&gt;""),AND(FG8&gt;=FN$28,FH8&gt;=FN$32,FG8&lt;&gt;""),AND(FL8&gt;=FN$28,FM8&gt;=FN$32,FL8&lt;&gt;""),AND(GI8&gt;=GP$28,GJ8&gt;=GP$32,GI8&lt;&gt;""),AND(GN8&gt;=GP$28,GO8&gt;=GP$32,GN8&lt;&gt;""),AND(HK8&gt;=HR$28,HL8&gt;=HR$32,HK8&lt;&gt;""),AND(HP8&gt;=HR$28,HQ8&gt;=HR$32,HP8&lt;&gt;""),AND(IM8&gt;=IT$28,IN8&gt;=IT$32,IM8&lt;&gt;""),AND(IR8&gt;=IT$28,IS8&gt;=IT$32,IR8&lt;&gt;""),AND(JO8&gt;=JV$28,JP8&gt;=JV$32,JO8&lt;&gt;""),AND(JT8&gt;=JV$28,JU8&gt;=JV$32,JT8&lt;&gt;""),AND(KQ8&gt;=KX$28,KR8&gt;=KX$32,KQ8&lt;&gt;""),AND(KV8&gt;=KX$28,KW8&gt;=KX$32,KV8&lt;&gt;""),AND(LS8&gt;=LZ$28,LT8&gt;=LZ$32,LS8&lt;&gt;""),AND(LX8&gt;=LZ$28,LY8&gt;=LZ$32,LX8&lt;&gt;""),AND(MU8&gt;=NB$28,MV8&gt;=NB$32,MU8&lt;&gt;""),AND(MZ8&gt;=NB$28,NA8&gt;=NB$32,MZ8&lt;&gt;""),AND(NW8&gt;=OD$28,NX8&gt;=OD$32,NW8&lt;&gt;""),AND(OB8&gt;=OD$28,OC8&gt;=OD$32,OB8&lt;&gt;""),AND(OY8&gt;=PF$28,OZ8&gt;=PF$32,OY8&lt;&gt;""),AND(PD8&gt;=PF$28,PE8&gt;=PF$32,PD8&lt;&gt;""),AND(QA8&gt;=QH$28,QB8&gt;=QH$32,QA8&lt;&gt;""),AND(QF8&gt;=QH$28,QG8&gt;=QH$32,QF8&lt;&gt;""),AND(RC8&gt;=RJ$28,RD8&gt;=RJ$32,RC8&lt;&gt;""),AND(RH8&gt;=RJ$28,RI8&gt;=RJ$32,RH8&lt;&gt;""),AND(SE8&gt;=SL$28,SF8&gt;=SL$32,SE8&lt;&gt;""),AND(SJ8&gt;=SL$28,SK8&gt;=SL$32,SJ8&lt;&gt;"")),"P","")</f>
        <v>P</v>
      </c>
      <c r="G8" s="3" t="str">
        <f>IF(OR(AND(AK8&gt;=AN$32,AK8&lt;&gt;"",AI8=""),AND(AM8&gt;=AN$32,AM8&lt;&gt;"",AI8=""),AND(BG8&gt;=BJ$32,BG8&lt;&gt;"",BE8=""),AND(BI8&gt;=BJ$32,BI8&lt;&gt;"",BE8=""),AND(CC8&gt;=CF$32,CC8&lt;&gt;"",CA8=""),AND(CE8&gt;=CF$32,CE8&lt;&gt;"",CA8=""),AND(DD8&gt;=DJ$32,DD8&lt;&gt;""),AND(DI8&gt;=DJ$32,DI8&lt;&gt;""),AND(EF8&gt;=EL$32,EF8&lt;&gt;""),AND(EK8&gt;=EL$32,EK8&lt;&gt;""),AND(FH8&gt;=FN$32,FH8&lt;&gt;""),AND(FM8&gt;=FN$32,FM8&lt;&gt;""),AND(GJ8&gt;=GP$32,GJ8&lt;&gt;""),AND(GO8&gt;=GP$32,GO8&lt;&gt;""),AND(HL8&gt;=HR$32,HL8&lt;&gt;""),AND(HQ8&gt;=HR$32,HQ8&lt;&gt;""),AND(IN8&gt;=IT$32,IN8&lt;&gt;""),AND(IS8&gt;=IT$32,IS8&lt;&gt;""),AND(JP8&gt;=JV$32,JP8&lt;&gt;""),AND(JU8&gt;=JV$32,JU8&lt;&gt;""),AND(KR8&gt;=KX$32,KR8&lt;&gt;""),AND(KW8&gt;=KX$32,KW8&lt;&gt;""),AND(LT8&gt;=LZ$32,LT8&lt;&gt;""),AND(LY8&gt;=LZ$32,LY8&lt;&gt;""),AND(MV8&gt;=NB$32,MV8&lt;&gt;""),AND(NA8&gt;=NB$32,NA8&lt;&gt;""),AND(NX8&gt;=OD$32,NX8&lt;&gt;""),AND(OC8&gt;=OD$32,OC8&lt;&gt;""),AND(OZ8&gt;=PF$32,OZ8&lt;&gt;""),AND(PE8&gt;=PF$32,PE8&lt;&gt;""),AND(QB8&gt;=QH$32,QB8&lt;&gt;""),AND(QG8&gt;=QH$32,QG8&lt;&gt;""),AND(RD8&gt;=RJ$32,RD8&lt;&gt;""),AND(RI8&gt;=RJ$32,RI8&lt;&gt;""),AND(SF8&gt;=SL$32,SF8&lt;&gt;""),AND(SK8&gt;=SL$32,SK8&lt;&gt;"")),"P","")</f>
        <v>P</v>
      </c>
      <c r="H8" s="36" t="str">
        <f>IF(AND(G8="P",F8=""),"No DD",IF(OR(AND(AJ8&gt;=AN$31,AK8&gt;=AN$35,AJ8&lt;&gt;"",AI8=""),AND(AL8&gt;=AN$31,AM8&gt;=AN$35,AL8&lt;&gt;"",AI8=""),AND(BF8&gt;=BJ$31,BG8&gt;=BJ$35,BF8&lt;&gt;"",BE8=""),AND(BH8&gt;=BJ$31,BI8&gt;=BJ$35,BH8&lt;&gt;"",BE8=""),AND(CB8&gt;=CF$31,CC8&gt;=CF$35,CB8&lt;&gt;"",CA8=""),AND(CD8&gt;=CF$31,CE8&gt;=CF$35,CD8&lt;&gt;""),AND(DC8&gt;=DJ$31,DD8&gt;=DJ$35,DC8&lt;&gt;""),AND(DH8&gt;=DJ$31,DI8&gt;=DJ$35,DH8&lt;&gt;""),AND(EE8&gt;=EL$31,EF8&gt;=EL$35,EE8&lt;&gt;""),AND(EJ8&gt;=EL$31,EK8&gt;=EL$35,EJ8&lt;&gt;""),AND(FG8&gt;=FN$31,FH8&gt;=FN$35,FG8&lt;&gt;""),AND(FL8&gt;=FN$31,FM8&gt;=FN$35,FL8&lt;&gt;""),AND(GI8&gt;=GP$31,GJ8&gt;=GP$35,GI8&lt;&gt;""),AND(GN8&gt;=GP$31,GO8&gt;=GP$35,GN8&lt;&gt;""),AND(HK8&gt;=HR$31,HL8&gt;=HR$35,HK8&lt;&gt;""),AND(HP8&gt;=HR$31,HQ8&gt;=HR$35,HP8&lt;&gt;""),AND(IM8&gt;=IT$31,IN8&gt;=IT$35,IM8&lt;&gt;""),AND(IR8&gt;=IT$31,IS8&gt;=IT$35,IR8&lt;&gt;""),AND(JO8&gt;=JV$31,JP8&gt;=JV$35,JO8&lt;&gt;""),AND(JT8&gt;=JV$31,JU8&gt;=JV$35,JT8&lt;&gt;""),AND(KQ8&gt;=KX$31,KR8&gt;=KX$35,KQ8&lt;&gt;""),AND(KV8&gt;=KX$31,KW8&gt;=KX$35,KV8&lt;&gt;""),AND(LS8&gt;=LZ$31,LT8&gt;=LZ$35,LS8&lt;&gt;""),AND(LX8&gt;=LZ$31,LY8&gt;=LZ$35,LX8&lt;&gt;""),AND(MU8&gt;=NB$31,MV8&gt;=NB$35,MU8&lt;&gt;""),AND(MZ8&gt;=NB$31,NA8&gt;=NB$35,MZ8&lt;&gt;""),AND(NW8&gt;=OD$31,NX8&gt;=OD$35,NW8&lt;&gt;""),AND(OB8&gt;=OD$31,OC8&gt;=OD$35,OB8&lt;&gt;""),AND(OY8&gt;=PF$31,OZ8&gt;=PF$35,OY8&lt;&gt;""),AND(PD8&gt;=PF$31,PE8&gt;=PF$35,PD8&lt;&gt;""),AND(QA8&gt;=QH$31,QB8&gt;=QH$35,QA8&lt;&gt;""),AND(QF8&gt;=QH$31,QG8&gt;=QH$35,QF8&lt;&gt;""),AND(RC8&gt;=RJ$31,RD8&gt;=RJ$35,RC8&lt;&gt;""),AND(RH8&gt;=RJ$31,RI8&gt;=RJ$35,RH8&lt;&gt;""),AND(SE8&gt;=SL$31,SF8&gt;=SL$35,SE8&lt;&gt;""),AND(SJ8&gt;=SL$31,SK8&gt;=SL$35,SJ8&lt;&gt;"")),"Merit",IF(OR(AND(AJ8&gt;=AN$30,AK8&gt;=AN$34,AJ8&lt;&gt;"",AI8=""),AND(AL8&gt;=AN$30,AM8&gt;=AN$34,AL8&lt;&gt;"",AI8=""),AND(BF8&gt;=BJ$30,BG8&gt;=BJ$34,BF8&lt;&gt;"",BE8=""),AND(BH8&gt;=BJ$30,BI8&gt;=BJ$34,BH8&lt;&gt;"",BE8=""),AND(CB8&gt;=CF$30,CC8&gt;=CF$34,CB8&lt;&gt;"",CA8=""),AND(CD8&gt;=CF$30,CE8&gt;=CF$34,CD8&lt;&gt;""),AND(DC8&gt;=DJ$30,DD8&gt;=DJ$34,DC8&lt;&gt;""),AND(DH8&gt;=DJ$30,DI8&gt;=DJ$34,DH8&lt;&gt;""),AND(EE8&gt;=EL$30,EF8&gt;=EL$34,EE8&lt;&gt;""),AND(EJ8&gt;=EL$30,EK8&gt;=EL$34,EJ8&lt;&gt;""),AND(FG8&gt;=FN$30,FH8&gt;=FN$34,FG8&lt;&gt;""),AND(FL8&gt;=FN$30,FM8&gt;=FN$34,FL8&lt;&gt;""),AND(GI8&gt;=GP$30,GJ8&gt;=GP$34,GI8&lt;&gt;""),AND(GN8&gt;=GP$30,GO8&gt;=GP$34,GN8&lt;&gt;""),AND(HK8&gt;=HR$30,HL8&gt;=HR$34,HK8&lt;&gt;""),AND(HP8&gt;=HR$30,HQ8&gt;=HR$34,HP8&lt;&gt;""),AND(IM8&gt;=IT$30,IN8&gt;=IT$34,IM8&lt;&gt;""),AND(IR8&gt;=IT$30,IS8&gt;=IT$34,IR8&lt;&gt;""),AND(JO8&gt;=JV$30,JP8&gt;=JV$34,JO8&lt;&gt;""),AND(JT8&gt;=JV$30,JU8&gt;=JV$34,JT8&lt;&gt;""),AND(KQ8&gt;=KX$30,KR8&gt;=KX$34,KQ8&lt;&gt;""),AND(KV8&gt;=KX$30,KW8&gt;=KX$34,KV8&lt;&gt;""),AND(LS8&gt;=LZ$30,LT8&gt;=LZ$34,LS8&lt;&gt;""),AND(LX8&gt;=LZ$30,LY8&gt;=LZ$34,LX8&lt;&gt;""),AND(MU8&gt;=NB$30,MV8&gt;=NB$34,MU8&lt;&gt;""),AND(MZ8&gt;=NB$30,NA8&gt;=NB$34,MZ8&lt;&gt;""),AND(NW8&gt;=OD$30,NX8&gt;=OD$34,NW8&lt;&gt;""),AND(OB8&gt;=OD$30,OC8&gt;=OD$34,OB8&lt;&gt;""),AND(OY8&gt;=PF$30,OZ8&gt;=PF$34,OY8&lt;&gt;""),AND(PD8&gt;=PF$30,PE8&gt;=PF$34,PD8&lt;&gt;""),AND(QA8&gt;=QH$30,QB8&gt;=QH$34,QA8&lt;&gt;""),AND(QF8&gt;=QH$30,QG8&gt;=QH$34,QF8&lt;&gt;""),AND(RC8&gt;=RJ$30,RD8&gt;=RJ$34,RC8&lt;&gt;""),AND(RH8&gt;=RJ$30,RI8&gt;=RJ$34,RH8&lt;&gt;""),AND(SE8&gt;=SL$30,SF8&gt;=SL$34,SE8&lt;&gt;""),AND(SJ8&gt;=SL$30,SK8&gt;=SL$34,SJ8&lt;&gt;"")),"Excellence",IF(I8="P","Worlds Team",IF(F8="P","National Team","")))))</f>
        <v>Merit</v>
      </c>
      <c r="I8" s="3" t="str">
        <f>IF(OR(AND(AJ8&gt;=AN$29,AK8&gt;=AN$33,AJ8&lt;&gt;"",AI8=""),AND(AL8&gt;=AN$29,AM8&gt;=AN$33,AL8&lt;&gt;"",AI8=""),AND(BF8&gt;=BJ$29,BG8&gt;=BJ$33,BF8&lt;&gt;"",BE8=""),AND(BH8&gt;=BJ$29,BI8&gt;=BJ$33,BH8&lt;&gt;"",BE8=""),AND(CB8&gt;=CF$29,CC8&gt;=CF$33,CB8&lt;&gt;"",CA8=""),AND(CD8&gt;=CF$29,CE8&gt;=CF$33,CD8&lt;&gt;""),AND(DC8&gt;=DJ$29,DD8&gt;=DJ$33,DC8&lt;&gt;""),AND(DH8&gt;=DJ$29,DI8&gt;=DJ$33,DH8&lt;&gt;""),AND(EE8&gt;=EL$29,EF8&gt;=EL$33,EE8&lt;&gt;""),AND(EJ8&gt;=EL$29,EK8&gt;=EL$33,EJ8&lt;&gt;""),AND(FG8&gt;=FN$29,FH8&gt;=FN$33,FG8&lt;&gt;""),AND(FL8&gt;=FN$29,FM8&gt;=FN$33,FL8&lt;&gt;""),AND(GI8&gt;=GP$29,GJ8&gt;=GP$33,GI8&lt;&gt;""),AND(GN8&gt;=GP$29,GO8&gt;=GP$33,GN8&lt;&gt;""),AND(HK8&gt;=HR$29,HL8&gt;=HR$33,HK8&lt;&gt;""),AND(HP8&gt;=HR$29,HQ8&gt;=HR$33,HP8&lt;&gt;""),AND(IM8&gt;=IT$29,IN8&gt;=IT$33,IM8&lt;&gt;""),AND(IR8&gt;=IT$29,IS8&gt;=IT$33,IR8&lt;&gt;""),AND(JO8&gt;=JV$29,JP8&gt;=JV$33,JO8&lt;&gt;""),AND(JT8&gt;=JV$29,JU8&gt;=JV$33,JT8&lt;&gt;""),AND(KQ8&gt;=KX$29,KR8&gt;=KX$33,KQ8&lt;&gt;""),AND(KV8&gt;=KX$29,KW8&gt;=KX$33,KV8&lt;&gt;""),AND(LS8&gt;=LZ$29,LT8&gt;=LZ$33,LS8&lt;&gt;""),AND(LX8&gt;=LZ$29,LY8&gt;=LZ$33,LX8&lt;&gt;""),AND(MU8&gt;=NB$29,MV8&gt;=NB$33,MU8&lt;&gt;""),AND(MZ8&gt;=NB$29,NA8&gt;=NB$33,MZ8&lt;&gt;""),AND(NW8&gt;=OD$29,NX8&gt;=OD$33,NW8&lt;&gt;""),AND(OB8&gt;=OD$29,OC8&gt;=OD$33,OB8&lt;&gt;""),AND(OY8&gt;=PF$29,OZ8&gt;=PF$33,OY8&lt;&gt;""),AND(PD8&gt;=PF$29,PE8&gt;=PF$33,PD8&lt;&gt;""),AND(QA8&gt;=QH$29,QB8&gt;=QH$33,QA8&lt;&gt;""),AND(QF8&gt;=QH$29,QG8&gt;=QH$33,QF8&lt;&gt;""),AND(RC8&gt;=RJ$29,RD8&gt;=RJ$33,RC8&lt;&gt;""),AND(RH8&gt;=RJ$29,RI8&gt;=RJ$33,RH8&lt;&gt;""),AND(SE8&gt;=SL$29,SF8&gt;=SL$33,SE8&lt;&gt;""),AND(SJ8&gt;=SL$29,SK8&gt;=SL$33,SJ8&lt;&gt;"")),"P","")</f>
        <v>P</v>
      </c>
      <c r="J8" s="8">
        <f>IF(COUNT(AK8,BG8,CC8)&gt;0,LARGE((AK8,BG8,CC8),1),0)</f>
        <v>49.499999999999993</v>
      </c>
      <c r="K8" s="8" t="str">
        <f>IF(J8=0,"",IF(J8=CC8,$BK$1,IF(J8=BG8,$AO$1,IF(J8=AK8,$S$1,""))))</f>
        <v>2025 Nationals</v>
      </c>
      <c r="L8" s="8">
        <f>IF(COUNT(AK8,BG8,CC8)&gt;1,LARGE((AK8,BG8,CC8),2),0)</f>
        <v>48.900000000000006</v>
      </c>
      <c r="M8" s="8" t="str">
        <f>IF(K8=0,"",IF(AND(L8=J8,L8=AK8,K8=BG8),$S$1,IF(AND(L8=J8,L8=AK8,L8=CC8),$S$1,IF(AND(L8=J8,L8=CC8,L8=BG8),$AO$1,IF(L8=CC8,$BK$1,IF(L8=BG8,$AO$1,IF(L8=AK8,$S$1,"")))))))</f>
        <v>2025 3rd Domestic Trial</v>
      </c>
      <c r="N8" s="8">
        <f>IF(MAX(AM8,BI8,CE8)&gt;0,MAX(AM8,BI8,CE8),0)</f>
        <v>51.3</v>
      </c>
      <c r="O8" s="8" t="str">
        <f>IF(N8=0,"",IF(N8=CE8,$BK$1,IF(N8=BI8,$AO$1,IF(N8=AM8,$S$1,""))))</f>
        <v>2025 Nationals</v>
      </c>
      <c r="P8" s="8" t="str">
        <f>IF(MAX(CG8:CH8)&gt;0,MAX(CG8:CH8),"")</f>
        <v/>
      </c>
      <c r="Q8" s="11" t="str">
        <f>IF(P8="","",IF(P8=CG8,"("&amp;CG$2&amp;")",IF(P8=CH8,"("&amp;CH$2&amp;")")))</f>
        <v/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/>
      </c>
      <c r="S8" s="19">
        <v>18.7</v>
      </c>
      <c r="T8" s="19">
        <v>5.2</v>
      </c>
      <c r="U8" s="19">
        <v>0</v>
      </c>
      <c r="V8" s="19">
        <v>0</v>
      </c>
      <c r="W8" s="19">
        <v>15.2</v>
      </c>
      <c r="X8" s="19">
        <v>0</v>
      </c>
      <c r="Y8" s="19">
        <v>0</v>
      </c>
      <c r="Z8" s="19">
        <v>0</v>
      </c>
      <c r="AA8" s="19"/>
      <c r="AB8" s="19"/>
      <c r="AC8" s="19"/>
      <c r="AD8" s="19"/>
      <c r="AE8" s="19"/>
      <c r="AF8" s="19"/>
      <c r="AG8" s="19"/>
      <c r="AH8" s="19"/>
      <c r="AI8" s="27"/>
      <c r="AJ8" s="40">
        <f>IF(SUM(T8,X8)&gt;0,SUM(T8,X8),"")</f>
        <v>5.2</v>
      </c>
      <c r="AK8" s="40">
        <f>IF(SUM(S8:T8,V8:X8,Z8)-U8-Y8&gt;0,SUM(S8:T8,V8:X8,Z8)-U8-Y8,"")</f>
        <v>39.099999999999994</v>
      </c>
      <c r="AL8" s="40" t="str">
        <f>IF(SUM(AB8,AF8)&gt;0,SUM(AB8,AF8),"")</f>
        <v/>
      </c>
      <c r="AM8" s="40" t="str">
        <f>IF(SUM(AA8:AB8,AD8:AF8,AH8)-SUM(AC8,AG8)&gt;0,SUM(AA8:AB8,AD8:AF8,AH8)-SUM(AC8,AG8),"")</f>
        <v/>
      </c>
      <c r="AN8" s="40">
        <f>IF(SUM(AK8,AM8)&gt;0,SUM(AK8,AM8),"")</f>
        <v>39.099999999999994</v>
      </c>
      <c r="AO8" s="18">
        <v>18.5</v>
      </c>
      <c r="AP8" s="18">
        <v>6</v>
      </c>
      <c r="AQ8" s="18">
        <v>0.2</v>
      </c>
      <c r="AR8" s="18">
        <v>0.3</v>
      </c>
      <c r="AS8" s="18">
        <v>18.7</v>
      </c>
      <c r="AT8" s="18">
        <v>6.4</v>
      </c>
      <c r="AU8" s="18">
        <v>0.2</v>
      </c>
      <c r="AV8" s="18">
        <v>0</v>
      </c>
      <c r="AW8" s="18">
        <v>18.600000000000001</v>
      </c>
      <c r="AX8" s="18">
        <v>7.2</v>
      </c>
      <c r="AY8" s="18">
        <v>0</v>
      </c>
      <c r="AZ8" s="18">
        <v>0.3</v>
      </c>
      <c r="BA8" s="18">
        <v>18.3</v>
      </c>
      <c r="BB8" s="18">
        <v>6.8</v>
      </c>
      <c r="BC8" s="18">
        <v>0.2</v>
      </c>
      <c r="BD8" s="18">
        <v>0.3</v>
      </c>
      <c r="BE8" s="28"/>
      <c r="BF8" s="11">
        <f>IF(SUM(AP8,AT8)&gt;0,SUM(AP8,AT8),"")</f>
        <v>12.4</v>
      </c>
      <c r="BG8" s="11">
        <f>IF(SUM(AO8:AP8,AR8:AT8,AV8)-AQ8-AU8&gt;0,SUM(AO8:AP8,AR8:AT8,AV8)-AQ8-AU8,"")</f>
        <v>49.499999999999993</v>
      </c>
      <c r="BH8" s="11">
        <f>IF(SUM(AX8,BB8)&gt;0,SUM(AX8,BB8),"")</f>
        <v>14</v>
      </c>
      <c r="BI8" s="11">
        <f>IF(SUM(AW8:AX8,AZ8:BB8,BD8)-SUM(AY8,BC8)&gt;0,SUM(AW8:AX8,AZ8:BB8,BD8)-SUM(AY8,BC8),"")</f>
        <v>51.3</v>
      </c>
      <c r="BJ8" s="11">
        <f>IF(SUM(BG8,BI8)&gt;0,SUM(BG8,BI8),"")</f>
        <v>100.79999999999998</v>
      </c>
      <c r="BK8" s="19">
        <v>18.8</v>
      </c>
      <c r="BL8" s="19">
        <v>6.4</v>
      </c>
      <c r="BM8" s="19">
        <v>0</v>
      </c>
      <c r="BN8" s="19">
        <v>0.3</v>
      </c>
      <c r="BO8" s="19">
        <v>18.399999999999999</v>
      </c>
      <c r="BP8" s="19">
        <v>6</v>
      </c>
      <c r="BQ8" s="19">
        <v>1</v>
      </c>
      <c r="BR8" s="19">
        <v>0</v>
      </c>
      <c r="BS8" s="19">
        <v>18.8</v>
      </c>
      <c r="BT8" s="19">
        <v>7.2</v>
      </c>
      <c r="BU8" s="19">
        <v>0.6</v>
      </c>
      <c r="BV8" s="19">
        <v>0.3</v>
      </c>
      <c r="BW8" s="19">
        <v>18.7</v>
      </c>
      <c r="BX8" s="19">
        <v>6.4</v>
      </c>
      <c r="BY8" s="19">
        <v>0</v>
      </c>
      <c r="BZ8" s="19">
        <v>0.3</v>
      </c>
      <c r="CA8" s="27"/>
      <c r="CB8" s="40">
        <f>IF(SUM(BL8,BP8)&gt;0,SUM(BL8,BP8),"")</f>
        <v>12.4</v>
      </c>
      <c r="CC8" s="40">
        <f>IF(SUM(BK8:BL8,BN8:BP8,BR8)-BM8-BQ8&gt;0,SUM(BK8:BL8,BN8:BP8,BR8)-BM8-BQ8,"")</f>
        <v>48.900000000000006</v>
      </c>
      <c r="CD8" s="40">
        <f>IF(SUM(BT8,BX8)&gt;0,SUM(BT8,BX8),"")</f>
        <v>13.600000000000001</v>
      </c>
      <c r="CE8" s="40">
        <f>IF(SUM(BS8:BT8,BV8:BX8,BZ8)-SUM(BU8,BY8)&gt;0,SUM(BS8:BT8,BV8:BX8,BZ8)-SUM(BU8,BY8),"")</f>
        <v>51.099999999999994</v>
      </c>
      <c r="CF8" s="40">
        <f>IF(SUM(CC8,CE8)&gt;0,SUM(CC8,CE8),"")</f>
        <v>100</v>
      </c>
      <c r="CG8" s="51" t="str">
        <f>IF(MAX(DD8,EF8,FH8,GJ8,HL8,IN8,JP8,KR8,LT8,MV8,NX8,OZ8,QB8,RD8,SF8)-IF(L8="",0,L8)&gt;0.001,MAX(DD8,EF8,FH8,GJ8,HL8,IN8,JP8,KR8,LT8,MV8,NX8,OZ8,QB8,RD8,SF8)-IF(L8="",0,L8),"")</f>
        <v/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18.649999999999999</v>
      </c>
      <c r="SN8" s="26">
        <f>IF($CA8="P",BL8,(BL8+AP8)/2)</f>
        <v>6.2</v>
      </c>
      <c r="SO8" s="26">
        <f>IF($CA8="P",BM8,(BM8+AQ8)/2)</f>
        <v>0.1</v>
      </c>
      <c r="SP8" s="26">
        <f>IF($CA8="P",BN8,(BN8+AR8)/2)</f>
        <v>0.3</v>
      </c>
      <c r="SQ8" s="26">
        <f>IF($CA8="P",BO8,(BO8+AS8)/2)</f>
        <v>18.549999999999997</v>
      </c>
      <c r="SR8" s="26">
        <f>IF($CA8="P",BP8,(BP8+AT8)/2)</f>
        <v>6.2</v>
      </c>
      <c r="SS8" s="26">
        <f>IF($CA8="P",BQ8,(BQ8+AU8)/2)</f>
        <v>0.6</v>
      </c>
      <c r="ST8" s="26">
        <f>IF($CA8="P",BR8,(BR8+AV8)/2)</f>
        <v>0</v>
      </c>
      <c r="SU8" s="26">
        <f>IF($CA8="P",BS8,(BS8+AW8)/2)</f>
        <v>18.700000000000003</v>
      </c>
      <c r="SV8" s="26">
        <f>IF($CA8="P",BT8,(BT8+AX8)/2)</f>
        <v>7.2</v>
      </c>
      <c r="SW8" s="26">
        <f>IF($CA8="P",BU8,(BU8+AY8)/2)</f>
        <v>0.3</v>
      </c>
      <c r="SX8" s="26">
        <f>IF($CA8="P",BV8,(BV8+AZ8)/2)</f>
        <v>0.3</v>
      </c>
      <c r="SY8" s="26">
        <f>IF($CA8="P",BW8,(BW8+BA8)/2)</f>
        <v>18.5</v>
      </c>
      <c r="SZ8" s="26">
        <f>IF($CA8="P",BX8,(BX8+BB8)/2)</f>
        <v>6.6</v>
      </c>
      <c r="TA8" s="26">
        <f>IF($CA8="P",BY8,(BY8+BC8)/2)</f>
        <v>0.1</v>
      </c>
      <c r="TB8" s="26">
        <f>IF($CA8="P",BZ8,(BZ8+BD8)/2)</f>
        <v>0.3</v>
      </c>
      <c r="TC8" s="28" t="s">
        <v>53</v>
      </c>
      <c r="TD8" s="11">
        <f>IF(SUM(SN8,SR8)&gt;0,SUM(SN8,SR8),"")</f>
        <v>12.4</v>
      </c>
      <c r="TE8" s="11">
        <f>IF(SUM(SM8:SN8,SP8:SR8,ST8)-SO8-SS8&gt;0,SUM(SM8:SN8,SP8:SR8,ST8)-SO8-SS8,"")</f>
        <v>49.199999999999996</v>
      </c>
      <c r="TF8" s="11">
        <f>IF(SUM(SV8,SZ8)&gt;0,SUM(SV8,SZ8),"")</f>
        <v>13.8</v>
      </c>
      <c r="TG8" s="11">
        <f>IF(SUM(SU8:SV8,SX8:SZ8,TB8)-SUM(SW8,TA8)&gt;0,SUM(SU8:SV8,SX8:SZ8,TB8)-SUM(SW8,TA8),"")</f>
        <v>51.2</v>
      </c>
      <c r="TH8" s="11">
        <f>IF(SUM(TE8,TG8)&gt;0,SUM(TE8,TG8),"")</f>
        <v>100.4</v>
      </c>
    </row>
    <row r="9" spans="1:528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170</v>
      </c>
      <c r="C9" s="4" t="s">
        <v>5</v>
      </c>
      <c r="D9" s="4">
        <v>2005</v>
      </c>
      <c r="E9" s="9">
        <f>SUM(J9:P9)+SUM(J9:M9)*0.0000001+SUM(J9)*0.0000000000001</f>
        <v>148.85000983500495</v>
      </c>
      <c r="F9" s="3" t="str">
        <f>IF(OR(AND(AJ9&gt;=AN$28,AK9&gt;=AN$32,AJ9&lt;&gt;"",AI9=""),AND(AL9&gt;=AN$28,AM9&gt;=AN$32,AL9&lt;&gt;"",AI9=""),AND(BF9&gt;=BJ$28,BG9&gt;=BJ$32,BF9&lt;&gt;"",BE9=""),AND(BH9&gt;=BJ$28,BI9&gt;=BJ$32,BH9&lt;&gt;"",BE9=""),AND(CB9&gt;=CF$28,CC9&gt;=CF$32,CB9&lt;&gt;"",CA9=""),AND(CD9&gt;=CF$28,CE9&gt;=CF$32,CD9&lt;&gt;""),AND(DC9&gt;=DJ$28,DD9&gt;=DJ$32,DC9&lt;&gt;""),AND(DH9&gt;=DJ$28,DI9&gt;=DJ$32,DH9&lt;&gt;""),AND(EE9&gt;=EL$28,EF9&gt;=EL$32,EE9&lt;&gt;""),AND(EJ9&gt;=EL$28,EK9&gt;=EL$32,EJ9&lt;&gt;""),AND(FG9&gt;=FN$28,FH9&gt;=FN$32,FG9&lt;&gt;""),AND(FL9&gt;=FN$28,FM9&gt;=FN$32,FL9&lt;&gt;""),AND(GI9&gt;=GP$28,GJ9&gt;=GP$32,GI9&lt;&gt;""),AND(GN9&gt;=GP$28,GO9&gt;=GP$32,GN9&lt;&gt;""),AND(HK9&gt;=HR$28,HL9&gt;=HR$32,HK9&lt;&gt;""),AND(HP9&gt;=HR$28,HQ9&gt;=HR$32,HP9&lt;&gt;""),AND(IM9&gt;=IT$28,IN9&gt;=IT$32,IM9&lt;&gt;""),AND(IR9&gt;=IT$28,IS9&gt;=IT$32,IR9&lt;&gt;""),AND(JO9&gt;=JV$28,JP9&gt;=JV$32,JO9&lt;&gt;""),AND(JT9&gt;=JV$28,JU9&gt;=JV$32,JT9&lt;&gt;""),AND(KQ9&gt;=KX$28,KR9&gt;=KX$32,KQ9&lt;&gt;""),AND(KV9&gt;=KX$28,KW9&gt;=KX$32,KV9&lt;&gt;""),AND(LS9&gt;=LZ$28,LT9&gt;=LZ$32,LS9&lt;&gt;""),AND(LX9&gt;=LZ$28,LY9&gt;=LZ$32,LX9&lt;&gt;""),AND(MU9&gt;=NB$28,MV9&gt;=NB$32,MU9&lt;&gt;""),AND(MZ9&gt;=NB$28,NA9&gt;=NB$32,MZ9&lt;&gt;""),AND(NW9&gt;=OD$28,NX9&gt;=OD$32,NW9&lt;&gt;""),AND(OB9&gt;=OD$28,OC9&gt;=OD$32,OB9&lt;&gt;""),AND(OY9&gt;=PF$28,OZ9&gt;=PF$32,OY9&lt;&gt;""),AND(PD9&gt;=PF$28,PE9&gt;=PF$32,PD9&lt;&gt;""),AND(QA9&gt;=QH$28,QB9&gt;=QH$32,QA9&lt;&gt;""),AND(QF9&gt;=QH$28,QG9&gt;=QH$32,QF9&lt;&gt;""),AND(RC9&gt;=RJ$28,RD9&gt;=RJ$32,RC9&lt;&gt;""),AND(RH9&gt;=RJ$28,RI9&gt;=RJ$32,RH9&lt;&gt;""),AND(SE9&gt;=SL$28,SF9&gt;=SL$32,SE9&lt;&gt;""),AND(SJ9&gt;=SL$28,SK9&gt;=SL$32,SJ9&lt;&gt;"")),"P","")</f>
        <v>P</v>
      </c>
      <c r="G9" s="3" t="str">
        <f>IF(OR(AND(AK9&gt;=AN$32,AK9&lt;&gt;"",AI9=""),AND(AM9&gt;=AN$32,AM9&lt;&gt;"",AI9=""),AND(BG9&gt;=BJ$32,BG9&lt;&gt;"",BE9=""),AND(BI9&gt;=BJ$32,BI9&lt;&gt;"",BE9=""),AND(CC9&gt;=CF$32,CC9&lt;&gt;"",CA9=""),AND(CE9&gt;=CF$32,CE9&lt;&gt;"",CA9=""),AND(DD9&gt;=DJ$32,DD9&lt;&gt;""),AND(DI9&gt;=DJ$32,DI9&lt;&gt;""),AND(EF9&gt;=EL$32,EF9&lt;&gt;""),AND(EK9&gt;=EL$32,EK9&lt;&gt;""),AND(FH9&gt;=FN$32,FH9&lt;&gt;""),AND(FM9&gt;=FN$32,FM9&lt;&gt;""),AND(GJ9&gt;=GP$32,GJ9&lt;&gt;""),AND(GO9&gt;=GP$32,GO9&lt;&gt;""),AND(HL9&gt;=HR$32,HL9&lt;&gt;""),AND(HQ9&gt;=HR$32,HQ9&lt;&gt;""),AND(IN9&gt;=IT$32,IN9&lt;&gt;""),AND(IS9&gt;=IT$32,IS9&lt;&gt;""),AND(JP9&gt;=JV$32,JP9&lt;&gt;""),AND(JU9&gt;=JV$32,JU9&lt;&gt;""),AND(KR9&gt;=KX$32,KR9&lt;&gt;""),AND(KW9&gt;=KX$32,KW9&lt;&gt;""),AND(LT9&gt;=LZ$32,LT9&lt;&gt;""),AND(LY9&gt;=LZ$32,LY9&lt;&gt;""),AND(MV9&gt;=NB$32,MV9&lt;&gt;""),AND(NA9&gt;=NB$32,NA9&lt;&gt;""),AND(NX9&gt;=OD$32,NX9&lt;&gt;""),AND(OC9&gt;=OD$32,OC9&lt;&gt;""),AND(OZ9&gt;=PF$32,OZ9&lt;&gt;""),AND(PE9&gt;=PF$32,PE9&lt;&gt;""),AND(QB9&gt;=QH$32,QB9&lt;&gt;""),AND(QG9&gt;=QH$32,QG9&lt;&gt;""),AND(RD9&gt;=RJ$32,RD9&lt;&gt;""),AND(RI9&gt;=RJ$32,RI9&lt;&gt;""),AND(SF9&gt;=SL$32,SF9&lt;&gt;""),AND(SK9&gt;=SL$32,SK9&lt;&gt;"")),"P","")</f>
        <v>P</v>
      </c>
      <c r="H9" s="36" t="str">
        <f>IF(AND(G9="P",F9=""),"No DD",IF(OR(AND(AJ9&gt;=AN$31,AK9&gt;=AN$35,AJ9&lt;&gt;"",AI9=""),AND(AL9&gt;=AN$31,AM9&gt;=AN$35,AL9&lt;&gt;"",AI9=""),AND(BF9&gt;=BJ$31,BG9&gt;=BJ$35,BF9&lt;&gt;"",BE9=""),AND(BH9&gt;=BJ$31,BI9&gt;=BJ$35,BH9&lt;&gt;"",BE9=""),AND(CB9&gt;=CF$31,CC9&gt;=CF$35,CB9&lt;&gt;"",CA9=""),AND(CD9&gt;=CF$31,CE9&gt;=CF$35,CD9&lt;&gt;""),AND(DC9&gt;=DJ$31,DD9&gt;=DJ$35,DC9&lt;&gt;""),AND(DH9&gt;=DJ$31,DI9&gt;=DJ$35,DH9&lt;&gt;""),AND(EE9&gt;=EL$31,EF9&gt;=EL$35,EE9&lt;&gt;""),AND(EJ9&gt;=EL$31,EK9&gt;=EL$35,EJ9&lt;&gt;""),AND(FG9&gt;=FN$31,FH9&gt;=FN$35,FG9&lt;&gt;""),AND(FL9&gt;=FN$31,FM9&gt;=FN$35,FL9&lt;&gt;""),AND(GI9&gt;=GP$31,GJ9&gt;=GP$35,GI9&lt;&gt;""),AND(GN9&gt;=GP$31,GO9&gt;=GP$35,GN9&lt;&gt;""),AND(HK9&gt;=HR$31,HL9&gt;=HR$35,HK9&lt;&gt;""),AND(HP9&gt;=HR$31,HQ9&gt;=HR$35,HP9&lt;&gt;""),AND(IM9&gt;=IT$31,IN9&gt;=IT$35,IM9&lt;&gt;""),AND(IR9&gt;=IT$31,IS9&gt;=IT$35,IR9&lt;&gt;""),AND(JO9&gt;=JV$31,JP9&gt;=JV$35,JO9&lt;&gt;""),AND(JT9&gt;=JV$31,JU9&gt;=JV$35,JT9&lt;&gt;""),AND(KQ9&gt;=KX$31,KR9&gt;=KX$35,KQ9&lt;&gt;""),AND(KV9&gt;=KX$31,KW9&gt;=KX$35,KV9&lt;&gt;""),AND(LS9&gt;=LZ$31,LT9&gt;=LZ$35,LS9&lt;&gt;""),AND(LX9&gt;=LZ$31,LY9&gt;=LZ$35,LX9&lt;&gt;""),AND(MU9&gt;=NB$31,MV9&gt;=NB$35,MU9&lt;&gt;""),AND(MZ9&gt;=NB$31,NA9&gt;=NB$35,MZ9&lt;&gt;""),AND(NW9&gt;=OD$31,NX9&gt;=OD$35,NW9&lt;&gt;""),AND(OB9&gt;=OD$31,OC9&gt;=OD$35,OB9&lt;&gt;""),AND(OY9&gt;=PF$31,OZ9&gt;=PF$35,OY9&lt;&gt;""),AND(PD9&gt;=PF$31,PE9&gt;=PF$35,PD9&lt;&gt;""),AND(QA9&gt;=QH$31,QB9&gt;=QH$35,QA9&lt;&gt;""),AND(QF9&gt;=QH$31,QG9&gt;=QH$35,QF9&lt;&gt;""),AND(RC9&gt;=RJ$31,RD9&gt;=RJ$35,RC9&lt;&gt;""),AND(RH9&gt;=RJ$31,RI9&gt;=RJ$35,RH9&lt;&gt;""),AND(SE9&gt;=SL$31,SF9&gt;=SL$35,SE9&lt;&gt;""),AND(SJ9&gt;=SL$31,SK9&gt;=SL$35,SJ9&lt;&gt;"")),"Merit",IF(OR(AND(AJ9&gt;=AN$30,AK9&gt;=AN$34,AJ9&lt;&gt;"",AI9=""),AND(AL9&gt;=AN$30,AM9&gt;=AN$34,AL9&lt;&gt;"",AI9=""),AND(BF9&gt;=BJ$30,BG9&gt;=BJ$34,BF9&lt;&gt;"",BE9=""),AND(BH9&gt;=BJ$30,BI9&gt;=BJ$34,BH9&lt;&gt;"",BE9=""),AND(CB9&gt;=CF$30,CC9&gt;=CF$34,CB9&lt;&gt;"",CA9=""),AND(CD9&gt;=CF$30,CE9&gt;=CF$34,CD9&lt;&gt;""),AND(DC9&gt;=DJ$30,DD9&gt;=DJ$34,DC9&lt;&gt;""),AND(DH9&gt;=DJ$30,DI9&gt;=DJ$34,DH9&lt;&gt;""),AND(EE9&gt;=EL$30,EF9&gt;=EL$34,EE9&lt;&gt;""),AND(EJ9&gt;=EL$30,EK9&gt;=EL$34,EJ9&lt;&gt;""),AND(FG9&gt;=FN$30,FH9&gt;=FN$34,FG9&lt;&gt;""),AND(FL9&gt;=FN$30,FM9&gt;=FN$34,FL9&lt;&gt;""),AND(GI9&gt;=GP$30,GJ9&gt;=GP$34,GI9&lt;&gt;""),AND(GN9&gt;=GP$30,GO9&gt;=GP$34,GN9&lt;&gt;""),AND(HK9&gt;=HR$30,HL9&gt;=HR$34,HK9&lt;&gt;""),AND(HP9&gt;=HR$30,HQ9&gt;=HR$34,HP9&lt;&gt;""),AND(IM9&gt;=IT$30,IN9&gt;=IT$34,IM9&lt;&gt;""),AND(IR9&gt;=IT$30,IS9&gt;=IT$34,IR9&lt;&gt;""),AND(JO9&gt;=JV$30,JP9&gt;=JV$34,JO9&lt;&gt;""),AND(JT9&gt;=JV$30,JU9&gt;=JV$34,JT9&lt;&gt;""),AND(KQ9&gt;=KX$30,KR9&gt;=KX$34,KQ9&lt;&gt;""),AND(KV9&gt;=KX$30,KW9&gt;=KX$34,KV9&lt;&gt;""),AND(LS9&gt;=LZ$30,LT9&gt;=LZ$34,LS9&lt;&gt;""),AND(LX9&gt;=LZ$30,LY9&gt;=LZ$34,LX9&lt;&gt;""),AND(MU9&gt;=NB$30,MV9&gt;=NB$34,MU9&lt;&gt;""),AND(MZ9&gt;=NB$30,NA9&gt;=NB$34,MZ9&lt;&gt;""),AND(NW9&gt;=OD$30,NX9&gt;=OD$34,NW9&lt;&gt;""),AND(OB9&gt;=OD$30,OC9&gt;=OD$34,OB9&lt;&gt;""),AND(OY9&gt;=PF$30,OZ9&gt;=PF$34,OY9&lt;&gt;""),AND(PD9&gt;=PF$30,PE9&gt;=PF$34,PD9&lt;&gt;""),AND(QA9&gt;=QH$30,QB9&gt;=QH$34,QA9&lt;&gt;""),AND(QF9&gt;=QH$30,QG9&gt;=QH$34,QF9&lt;&gt;""),AND(RC9&gt;=RJ$30,RD9&gt;=RJ$34,RC9&lt;&gt;""),AND(RH9&gt;=RJ$30,RI9&gt;=RJ$34,RH9&lt;&gt;""),AND(SE9&gt;=SL$30,SF9&gt;=SL$34,SE9&lt;&gt;""),AND(SJ9&gt;=SL$30,SK9&gt;=SL$34,SJ9&lt;&gt;"")),"Excellence",IF(I9="P","Worlds Team",IF(F9="P","National Team","")))))</f>
        <v>Merit</v>
      </c>
      <c r="I9" s="3" t="str">
        <f>IF(OR(AND(AJ9&gt;=AN$29,AK9&gt;=AN$33,AJ9&lt;&gt;"",AI9=""),AND(AL9&gt;=AN$29,AM9&gt;=AN$33,AL9&lt;&gt;"",AI9=""),AND(BF9&gt;=BJ$29,BG9&gt;=BJ$33,BF9&lt;&gt;"",BE9=""),AND(BH9&gt;=BJ$29,BI9&gt;=BJ$33,BH9&lt;&gt;"",BE9=""),AND(CB9&gt;=CF$29,CC9&gt;=CF$33,CB9&lt;&gt;"",CA9=""),AND(CD9&gt;=CF$29,CE9&gt;=CF$33,CD9&lt;&gt;""),AND(DC9&gt;=DJ$29,DD9&gt;=DJ$33,DC9&lt;&gt;""),AND(DH9&gt;=DJ$29,DI9&gt;=DJ$33,DH9&lt;&gt;""),AND(EE9&gt;=EL$29,EF9&gt;=EL$33,EE9&lt;&gt;""),AND(EJ9&gt;=EL$29,EK9&gt;=EL$33,EJ9&lt;&gt;""),AND(FG9&gt;=FN$29,FH9&gt;=FN$33,FG9&lt;&gt;""),AND(FL9&gt;=FN$29,FM9&gt;=FN$33,FL9&lt;&gt;""),AND(GI9&gt;=GP$29,GJ9&gt;=GP$33,GI9&lt;&gt;""),AND(GN9&gt;=GP$29,GO9&gt;=GP$33,GN9&lt;&gt;""),AND(HK9&gt;=HR$29,HL9&gt;=HR$33,HK9&lt;&gt;""),AND(HP9&gt;=HR$29,HQ9&gt;=HR$33,HP9&lt;&gt;""),AND(IM9&gt;=IT$29,IN9&gt;=IT$33,IM9&lt;&gt;""),AND(IR9&gt;=IT$29,IS9&gt;=IT$33,IR9&lt;&gt;""),AND(JO9&gt;=JV$29,JP9&gt;=JV$33,JO9&lt;&gt;""),AND(JT9&gt;=JV$29,JU9&gt;=JV$33,JT9&lt;&gt;""),AND(KQ9&gt;=KX$29,KR9&gt;=KX$33,KQ9&lt;&gt;""),AND(KV9&gt;=KX$29,KW9&gt;=KX$33,KV9&lt;&gt;""),AND(LS9&gt;=LZ$29,LT9&gt;=LZ$33,LS9&lt;&gt;""),AND(LX9&gt;=LZ$29,LY9&gt;=LZ$33,LX9&lt;&gt;""),AND(MU9&gt;=NB$29,MV9&gt;=NB$33,MU9&lt;&gt;""),AND(MZ9&gt;=NB$29,NA9&gt;=NB$33,MZ9&lt;&gt;""),AND(NW9&gt;=OD$29,NX9&gt;=OD$33,NW9&lt;&gt;""),AND(OB9&gt;=OD$29,OC9&gt;=OD$33,OB9&lt;&gt;""),AND(OY9&gt;=PF$29,OZ9&gt;=PF$33,OY9&lt;&gt;""),AND(PD9&gt;=PF$29,PE9&gt;=PF$33,PD9&lt;&gt;""),AND(QA9&gt;=QH$29,QB9&gt;=QH$33,QA9&lt;&gt;""),AND(QF9&gt;=QH$29,QG9&gt;=QH$33,QF9&lt;&gt;""),AND(RC9&gt;=RJ$29,RD9&gt;=RJ$33,RC9&lt;&gt;""),AND(RH9&gt;=RJ$29,RI9&gt;=RJ$33,RH9&lt;&gt;""),AND(SE9&gt;=SL$29,SF9&gt;=SL$33,SE9&lt;&gt;""),AND(SJ9&gt;=SL$29,SK9&gt;=SL$33,SJ9&lt;&gt;"")),"P","")</f>
        <v>P</v>
      </c>
      <c r="J9" s="8">
        <f>IF(COUNT(AK9,BG9,CC9)&gt;0,LARGE((AK9,BG9,CC9),1),0)</f>
        <v>49.65</v>
      </c>
      <c r="K9" s="8" t="str">
        <f>IF(J9=0,"",IF(J9=CC9,$BK$1,IF(J9=BG9,$AO$1,IF(J9=AK9,$S$1,""))))</f>
        <v>2025 Nationals</v>
      </c>
      <c r="L9" s="8">
        <f>IF(COUNT(AK9,BG9,CC9)&gt;1,LARGE((AK9,BG9,CC9),2),0)</f>
        <v>48.699999999999996</v>
      </c>
      <c r="M9" s="8" t="str">
        <f>IF(K9=0,"",IF(AND(L9=J9,L9=AK9,K9=BG9),$S$1,IF(AND(L9=J9,L9=AK9,L9=CC9),$S$1,IF(AND(L9=J9,L9=CC9,L9=BG9),$AO$1,IF(L9=CC9,$BK$1,IF(L9=BG9,$AO$1,IF(L9=AK9,$S$1,"")))))))</f>
        <v>2025 Elite Canada</v>
      </c>
      <c r="N9" s="8">
        <f>IF(MAX(AM9,BI9,CE9)&gt;0,MAX(AM9,BI9,CE9),0)</f>
        <v>50.5</v>
      </c>
      <c r="O9" s="8" t="str">
        <f>IF(N9=0,"",IF(N9=CE9,$BK$1,IF(N9=BI9,$AO$1,IF(N9=AM9,$S$1,""))))</f>
        <v>2025 Elite Canada</v>
      </c>
      <c r="P9" s="8" t="str">
        <f>IF(MAX(CG9:CH9)&gt;0,MAX(CG9:CH9),"")</f>
        <v/>
      </c>
      <c r="Q9" s="11" t="str">
        <f>IF(P9="","",IF(P9=CG9,"("&amp;CG$2&amp;")",IF(P9=CH9,"("&amp;CH$2&amp;")")))</f>
        <v/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/>
      </c>
      <c r="S9" s="19">
        <v>18.399999999999999</v>
      </c>
      <c r="T9" s="19">
        <v>6</v>
      </c>
      <c r="U9" s="19">
        <v>0.2</v>
      </c>
      <c r="V9" s="19">
        <v>0.3</v>
      </c>
      <c r="W9" s="19">
        <v>18.600000000000001</v>
      </c>
      <c r="X9" s="19">
        <v>6.4</v>
      </c>
      <c r="Y9" s="19">
        <v>0.8</v>
      </c>
      <c r="Z9" s="19">
        <v>0</v>
      </c>
      <c r="AA9" s="19">
        <v>18.600000000000001</v>
      </c>
      <c r="AB9" s="19">
        <v>6.8</v>
      </c>
      <c r="AC9" s="19">
        <v>0.2</v>
      </c>
      <c r="AD9" s="19">
        <v>0.3</v>
      </c>
      <c r="AE9" s="19">
        <v>18.600000000000001</v>
      </c>
      <c r="AF9" s="19">
        <v>6.4</v>
      </c>
      <c r="AG9" s="19">
        <v>0</v>
      </c>
      <c r="AH9" s="19">
        <v>0</v>
      </c>
      <c r="AI9" s="27"/>
      <c r="AJ9" s="40">
        <f>IF(SUM(T9,X9)&gt;0,SUM(T9,X9),"")</f>
        <v>12.4</v>
      </c>
      <c r="AK9" s="40">
        <f>IF(SUM(S9:T9,V9:X9,Z9)-U9-Y9&gt;0,SUM(S9:T9,V9:X9,Z9)-U9-Y9,"")</f>
        <v>48.699999999999996</v>
      </c>
      <c r="AL9" s="40">
        <f>IF(SUM(AB9,AF9)&gt;0,SUM(AB9,AF9),"")</f>
        <v>13.2</v>
      </c>
      <c r="AM9" s="40">
        <f>IF(SUM(AA9:AB9,AD9:AF9,AH9)-SUM(AC9,AG9)&gt;0,SUM(AA9:AB9,AD9:AF9,AH9)-SUM(AC9,AG9),"")</f>
        <v>50.5</v>
      </c>
      <c r="AN9" s="40">
        <f>IF(SUM(AK9,AM9)&gt;0,SUM(AK9,AM9),"")</f>
        <v>99.199999999999989</v>
      </c>
      <c r="AO9" s="18">
        <v>18.549999999999997</v>
      </c>
      <c r="AP9" s="18">
        <v>6.4</v>
      </c>
      <c r="AQ9" s="18">
        <v>0.4</v>
      </c>
      <c r="AR9" s="18">
        <v>0.3</v>
      </c>
      <c r="AS9" s="18">
        <v>18.8</v>
      </c>
      <c r="AT9" s="18">
        <v>6.4</v>
      </c>
      <c r="AU9" s="18">
        <v>0.4</v>
      </c>
      <c r="AV9" s="18">
        <v>0</v>
      </c>
      <c r="AW9" s="18">
        <v>18.399999999999999</v>
      </c>
      <c r="AX9" s="18">
        <v>6.8</v>
      </c>
      <c r="AY9" s="18">
        <v>0.2</v>
      </c>
      <c r="AZ9" s="18">
        <v>0.3</v>
      </c>
      <c r="BA9" s="18">
        <v>18.5</v>
      </c>
      <c r="BB9" s="18">
        <v>6.4</v>
      </c>
      <c r="BC9" s="18">
        <v>0.3</v>
      </c>
      <c r="BD9" s="18">
        <v>0</v>
      </c>
      <c r="BE9" s="28" t="s">
        <v>53</v>
      </c>
      <c r="BF9" s="11">
        <f>IF(SUM(AP9,AT9)&gt;0,SUM(AP9,AT9),"")</f>
        <v>12.8</v>
      </c>
      <c r="BG9" s="11">
        <f>IF(SUM(AO9:AP9,AR9:AT9,AV9)-AQ9-AU9&gt;0,SUM(AO9:AP9,AR9:AT9,AV9)-AQ9-AU9,"")</f>
        <v>49.65</v>
      </c>
      <c r="BH9" s="11">
        <f>IF(SUM(AX9,BB9)&gt;0,SUM(AX9,BB9),"")</f>
        <v>13.2</v>
      </c>
      <c r="BI9" s="11">
        <f>IF(SUM(AW9:AX9,AZ9:BB9,BD9)-SUM(AY9,BC9)&gt;0,SUM(AW9:AX9,AZ9:BB9,BD9)-SUM(AY9,BC9),"")</f>
        <v>49.9</v>
      </c>
      <c r="BJ9" s="11">
        <f>IF(SUM(BG9,BI9)&gt;0,SUM(BG9,BI9),"")</f>
        <v>99.55</v>
      </c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7"/>
      <c r="CB9" s="40" t="str">
        <f>IF(SUM(BL9,BP9)&gt;0,SUM(BL9,BP9),"")</f>
        <v/>
      </c>
      <c r="CC9" s="40" t="str">
        <f>IF(SUM(BK9:BL9,BN9:BP9,BR9)-BM9-BQ9&gt;0,SUM(BK9:BL9,BN9:BP9,BR9)-BM9-BQ9,"")</f>
        <v/>
      </c>
      <c r="CD9" s="40" t="str">
        <f>IF(SUM(BT9,BX9)&gt;0,SUM(BT9,BX9),"")</f>
        <v/>
      </c>
      <c r="CE9" s="40" t="str">
        <f>IF(SUM(BS9:BT9,BV9:BX9,BZ9)-SUM(BU9,BY9)&gt;0,SUM(BS9:BT9,BV9:BX9,BZ9)-SUM(BU9,BY9),"")</f>
        <v/>
      </c>
      <c r="CF9" s="40" t="str">
        <f>IF(SUM(CC9,CE9)&gt;0,SUM(CC9,CE9),"")</f>
        <v/>
      </c>
      <c r="CG9" s="51" t="str">
        <f>IF(MAX(DD9,EF9,FH9,GJ9,HL9,IN9,JP9,KR9,LT9,MV9,NX9,OZ9,QB9,RD9,SF9)-IF(L9="",0,L9)&gt;0.001,MAX(DD9,EF9,FH9,GJ9,HL9,IN9,JP9,KR9,LT9,MV9,NX9,OZ9,QB9,RD9,SF9)-IF(L9="",0,L9),"")</f>
        <v/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 t="str">
        <f>IF(SUM(CJ9,CN9)&gt;0,SUM(CJ9,CN9),"")</f>
        <v/>
      </c>
      <c r="DD9" s="40" t="str">
        <f>IF(SUM(CI9:CJ9,CL9:CN9,CP9)-CK9-CO9&gt;0,SUM(CI9:CJ9,CL9:CN9,CP9)-CK9-CO9,"")</f>
        <v/>
      </c>
      <c r="DE9" s="40" t="str">
        <f>IF(SUM(CQ9:CR9,CT9)-CS9&gt;0,SUM(CQ9:CR9,CT9)-CS9,"")</f>
        <v/>
      </c>
      <c r="DF9" s="40" t="str">
        <f>IF(SUM(CJ9,CN9,CR9)&gt;0,SUM(CJ9,CN9,CR9),"")</f>
        <v/>
      </c>
      <c r="DG9" s="40" t="str">
        <f>IF(SUM(DD9,DE9)&gt;0,SUM(DD9,DE9),"")</f>
        <v/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 t="str">
        <f>IF(SUM(DD9,DE9,DI9)&gt;0,SUM(DD9,DE9,DI9),"")</f>
        <v/>
      </c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 t="str">
        <f>IF(SUM(DL9,DP9)&gt;0,SUM(DL9,DP9),"")</f>
        <v/>
      </c>
      <c r="EF9" s="11" t="str">
        <f>IF(SUM(DK9:DL9,DN9:DP9,DR9)-DM9-DQ9&gt;0,SUM(DK9:DL9,DN9:DP9,DR9)-DM9-DQ9,"")</f>
        <v/>
      </c>
      <c r="EG9" s="11" t="str">
        <f>IF(SUM(DS9:DT9,DV9)-DU9&gt;0,SUM(DS9:DT9,DV9)-DU9,"")</f>
        <v/>
      </c>
      <c r="EH9" s="11" t="str">
        <f>IF(SUM(DL9,DP9,DT9)&gt;0,SUM(DL9,DP9,DT9),"")</f>
        <v/>
      </c>
      <c r="EI9" s="11" t="str">
        <f>IF(SUM(EF9,EG9)&gt;0,SUM(EF9,EG9),"")</f>
        <v/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 t="str">
        <f>IF(SUM(EF9,EG9,EK9)&gt;0,SUM(EF9,EG9,EK9),"")</f>
        <v/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9.2749999999999986</v>
      </c>
      <c r="SN9" s="26">
        <f>IF($CA9="P",BL9,(BL9+AP9)/2)</f>
        <v>3.2</v>
      </c>
      <c r="SO9" s="26">
        <f>IF($CA9="P",BM9,(BM9+AQ9)/2)</f>
        <v>0.2</v>
      </c>
      <c r="SP9" s="26">
        <f>IF($CA9="P",BN9,(BN9+AR9)/2)</f>
        <v>0.15</v>
      </c>
      <c r="SQ9" s="26">
        <f>IF($CA9="P",BO9,(BO9+AS9)/2)</f>
        <v>9.4</v>
      </c>
      <c r="SR9" s="26">
        <f>IF($CA9="P",BP9,(BP9+AT9)/2)</f>
        <v>3.2</v>
      </c>
      <c r="SS9" s="26">
        <f>IF($CA9="P",BQ9,(BQ9+AU9)/2)</f>
        <v>0.2</v>
      </c>
      <c r="ST9" s="26">
        <f>IF($CA9="P",BR9,(BR9+AV9)/2)</f>
        <v>0</v>
      </c>
      <c r="SU9" s="26">
        <f>IF($CA9="P",BS9,(BS9+AW9)/2)</f>
        <v>9.1999999999999993</v>
      </c>
      <c r="SV9" s="26">
        <f>IF($CA9="P",BT9,(BT9+AX9)/2)</f>
        <v>3.4</v>
      </c>
      <c r="SW9" s="26">
        <f>IF($CA9="P",BU9,(BU9+AY9)/2)</f>
        <v>0.1</v>
      </c>
      <c r="SX9" s="26">
        <f>IF($CA9="P",BV9,(BV9+AZ9)/2)</f>
        <v>0.15</v>
      </c>
      <c r="SY9" s="26">
        <f>IF($CA9="P",BW9,(BW9+BA9)/2)</f>
        <v>9.25</v>
      </c>
      <c r="SZ9" s="26">
        <f>IF($CA9="P",BX9,(BX9+BB9)/2)</f>
        <v>3.2</v>
      </c>
      <c r="TA9" s="26">
        <f>IF($CA9="P",BY9,(BY9+BC9)/2)</f>
        <v>0.15</v>
      </c>
      <c r="TB9" s="26">
        <f>IF($CA9="P",BZ9,(BZ9+BD9)/2)</f>
        <v>0</v>
      </c>
      <c r="TC9" s="28" t="s">
        <v>53</v>
      </c>
      <c r="TD9" s="11">
        <f>IF(SUM(SN9,SR9)&gt;0,SUM(SN9,SR9),"")</f>
        <v>6.4</v>
      </c>
      <c r="TE9" s="11">
        <f>IF(SUM(SM9:SN9,SP9:SR9,ST9)-SO9-SS9&gt;0,SUM(SM9:SN9,SP9:SR9,ST9)-SO9-SS9,"")</f>
        <v>24.824999999999999</v>
      </c>
      <c r="TF9" s="11">
        <f>IF(SUM(SV9,SZ9)&gt;0,SUM(SV9,SZ9),"")</f>
        <v>6.6</v>
      </c>
      <c r="TG9" s="11">
        <f>IF(SUM(SU9:SV9,SX9:SZ9,TB9)-SUM(SW9,TA9)&gt;0,SUM(SU9:SV9,SX9:SZ9,TB9)-SUM(SW9,TA9),"")</f>
        <v>24.95</v>
      </c>
      <c r="TH9" s="11">
        <f>IF(SUM(TE9,TG9)&gt;0,SUM(TE9,TG9),"")</f>
        <v>49.774999999999999</v>
      </c>
    </row>
    <row r="10" spans="1:528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138</v>
      </c>
      <c r="C10" s="4" t="s">
        <v>5</v>
      </c>
      <c r="D10" s="4">
        <v>1999</v>
      </c>
      <c r="E10" s="9">
        <f>SUM(J10:P10)+SUM(J10:M10)*0.0000001+SUM(J10)*0.0000000000001</f>
        <v>147.20000980000486</v>
      </c>
      <c r="F10" s="3" t="str">
        <f>IF(OR(AND(AJ10&gt;=AN$28,AK10&gt;=AN$32,AJ10&lt;&gt;"",AI10=""),AND(AL10&gt;=AN$28,AM10&gt;=AN$32,AL10&lt;&gt;"",AI10=""),AND(BF10&gt;=BJ$28,BG10&gt;=BJ$32,BF10&lt;&gt;"",BE10=""),AND(BH10&gt;=BJ$28,BI10&gt;=BJ$32,BH10&lt;&gt;"",BE10=""),AND(CB10&gt;=CF$28,CC10&gt;=CF$32,CB10&lt;&gt;"",CA10=""),AND(CD10&gt;=CF$28,CE10&gt;=CF$32,CD10&lt;&gt;""),AND(DC10&gt;=DJ$28,DD10&gt;=DJ$32,DC10&lt;&gt;""),AND(DH10&gt;=DJ$28,DI10&gt;=DJ$32,DH10&lt;&gt;""),AND(EE10&gt;=EL$28,EF10&gt;=EL$32,EE10&lt;&gt;""),AND(EJ10&gt;=EL$28,EK10&gt;=EL$32,EJ10&lt;&gt;""),AND(FG10&gt;=FN$28,FH10&gt;=FN$32,FG10&lt;&gt;""),AND(FL10&gt;=FN$28,FM10&gt;=FN$32,FL10&lt;&gt;""),AND(GI10&gt;=GP$28,GJ10&gt;=GP$32,GI10&lt;&gt;""),AND(GN10&gt;=GP$28,GO10&gt;=GP$32,GN10&lt;&gt;""),AND(HK10&gt;=HR$28,HL10&gt;=HR$32,HK10&lt;&gt;""),AND(HP10&gt;=HR$28,HQ10&gt;=HR$32,HP10&lt;&gt;""),AND(IM10&gt;=IT$28,IN10&gt;=IT$32,IM10&lt;&gt;""),AND(IR10&gt;=IT$28,IS10&gt;=IT$32,IR10&lt;&gt;""),AND(JO10&gt;=JV$28,JP10&gt;=JV$32,JO10&lt;&gt;""),AND(JT10&gt;=JV$28,JU10&gt;=JV$32,JT10&lt;&gt;""),AND(KQ10&gt;=KX$28,KR10&gt;=KX$32,KQ10&lt;&gt;""),AND(KV10&gt;=KX$28,KW10&gt;=KX$32,KV10&lt;&gt;""),AND(LS10&gt;=LZ$28,LT10&gt;=LZ$32,LS10&lt;&gt;""),AND(LX10&gt;=LZ$28,LY10&gt;=LZ$32,LX10&lt;&gt;""),AND(MU10&gt;=NB$28,MV10&gt;=NB$32,MU10&lt;&gt;""),AND(MZ10&gt;=NB$28,NA10&gt;=NB$32,MZ10&lt;&gt;""),AND(NW10&gt;=OD$28,NX10&gt;=OD$32,NW10&lt;&gt;""),AND(OB10&gt;=OD$28,OC10&gt;=OD$32,OB10&lt;&gt;""),AND(OY10&gt;=PF$28,OZ10&gt;=PF$32,OY10&lt;&gt;""),AND(PD10&gt;=PF$28,PE10&gt;=PF$32,PD10&lt;&gt;""),AND(QA10&gt;=QH$28,QB10&gt;=QH$32,QA10&lt;&gt;""),AND(QF10&gt;=QH$28,QG10&gt;=QH$32,QF10&lt;&gt;""),AND(RC10&gt;=RJ$28,RD10&gt;=RJ$32,RC10&lt;&gt;""),AND(RH10&gt;=RJ$28,RI10&gt;=RJ$32,RH10&lt;&gt;""),AND(SE10&gt;=SL$28,SF10&gt;=SL$32,SE10&lt;&gt;""),AND(SJ10&gt;=SL$28,SK10&gt;=SL$32,SJ10&lt;&gt;"")),"P","")</f>
        <v>P</v>
      </c>
      <c r="G10" s="3" t="str">
        <f>IF(OR(AND(AK10&gt;=AN$32,AK10&lt;&gt;"",AI10=""),AND(AM10&gt;=AN$32,AM10&lt;&gt;"",AI10=""),AND(BG10&gt;=BJ$32,BG10&lt;&gt;"",BE10=""),AND(BI10&gt;=BJ$32,BI10&lt;&gt;"",BE10=""),AND(CC10&gt;=CF$32,CC10&lt;&gt;"",CA10=""),AND(CE10&gt;=CF$32,CE10&lt;&gt;"",CA10=""),AND(DD10&gt;=DJ$32,DD10&lt;&gt;""),AND(DI10&gt;=DJ$32,DI10&lt;&gt;""),AND(EF10&gt;=EL$32,EF10&lt;&gt;""),AND(EK10&gt;=EL$32,EK10&lt;&gt;""),AND(FH10&gt;=FN$32,FH10&lt;&gt;""),AND(FM10&gt;=FN$32,FM10&lt;&gt;""),AND(GJ10&gt;=GP$32,GJ10&lt;&gt;""),AND(GO10&gt;=GP$32,GO10&lt;&gt;""),AND(HL10&gt;=HR$32,HL10&lt;&gt;""),AND(HQ10&gt;=HR$32,HQ10&lt;&gt;""),AND(IN10&gt;=IT$32,IN10&lt;&gt;""),AND(IS10&gt;=IT$32,IS10&lt;&gt;""),AND(JP10&gt;=JV$32,JP10&lt;&gt;""),AND(JU10&gt;=JV$32,JU10&lt;&gt;""),AND(KR10&gt;=KX$32,KR10&lt;&gt;""),AND(KW10&gt;=KX$32,KW10&lt;&gt;""),AND(LT10&gt;=LZ$32,LT10&lt;&gt;""),AND(LY10&gt;=LZ$32,LY10&lt;&gt;""),AND(MV10&gt;=NB$32,MV10&lt;&gt;""),AND(NA10&gt;=NB$32,NA10&lt;&gt;""),AND(NX10&gt;=OD$32,NX10&lt;&gt;""),AND(OC10&gt;=OD$32,OC10&lt;&gt;""),AND(OZ10&gt;=PF$32,OZ10&lt;&gt;""),AND(PE10&gt;=PF$32,PE10&lt;&gt;""),AND(QB10&gt;=QH$32,QB10&lt;&gt;""),AND(QG10&gt;=QH$32,QG10&lt;&gt;""),AND(RD10&gt;=RJ$32,RD10&lt;&gt;""),AND(RI10&gt;=RJ$32,RI10&lt;&gt;""),AND(SF10&gt;=SL$32,SF10&lt;&gt;""),AND(SK10&gt;=SL$32,SK10&lt;&gt;"")),"P","")</f>
        <v>P</v>
      </c>
      <c r="H10" s="36" t="str">
        <f>IF(AND(G10="P",F10=""),"No DD",IF(OR(AND(AJ10&gt;=AN$31,AK10&gt;=AN$35,AJ10&lt;&gt;"",AI10=""),AND(AL10&gt;=AN$31,AM10&gt;=AN$35,AL10&lt;&gt;"",AI10=""),AND(BF10&gt;=BJ$31,BG10&gt;=BJ$35,BF10&lt;&gt;"",BE10=""),AND(BH10&gt;=BJ$31,BI10&gt;=BJ$35,BH10&lt;&gt;"",BE10=""),AND(CB10&gt;=CF$31,CC10&gt;=CF$35,CB10&lt;&gt;"",CA10=""),AND(CD10&gt;=CF$31,CE10&gt;=CF$35,CD10&lt;&gt;""),AND(DC10&gt;=DJ$31,DD10&gt;=DJ$35,DC10&lt;&gt;""),AND(DH10&gt;=DJ$31,DI10&gt;=DJ$35,DH10&lt;&gt;""),AND(EE10&gt;=EL$31,EF10&gt;=EL$35,EE10&lt;&gt;""),AND(EJ10&gt;=EL$31,EK10&gt;=EL$35,EJ10&lt;&gt;""),AND(FG10&gt;=FN$31,FH10&gt;=FN$35,FG10&lt;&gt;""),AND(FL10&gt;=FN$31,FM10&gt;=FN$35,FL10&lt;&gt;""),AND(GI10&gt;=GP$31,GJ10&gt;=GP$35,GI10&lt;&gt;""),AND(GN10&gt;=GP$31,GO10&gt;=GP$35,GN10&lt;&gt;""),AND(HK10&gt;=HR$31,HL10&gt;=HR$35,HK10&lt;&gt;""),AND(HP10&gt;=HR$31,HQ10&gt;=HR$35,HP10&lt;&gt;""),AND(IM10&gt;=IT$31,IN10&gt;=IT$35,IM10&lt;&gt;""),AND(IR10&gt;=IT$31,IS10&gt;=IT$35,IR10&lt;&gt;""),AND(JO10&gt;=JV$31,JP10&gt;=JV$35,JO10&lt;&gt;""),AND(JT10&gt;=JV$31,JU10&gt;=JV$35,JT10&lt;&gt;""),AND(KQ10&gt;=KX$31,KR10&gt;=KX$35,KQ10&lt;&gt;""),AND(KV10&gt;=KX$31,KW10&gt;=KX$35,KV10&lt;&gt;""),AND(LS10&gt;=LZ$31,LT10&gt;=LZ$35,LS10&lt;&gt;""),AND(LX10&gt;=LZ$31,LY10&gt;=LZ$35,LX10&lt;&gt;""),AND(MU10&gt;=NB$31,MV10&gt;=NB$35,MU10&lt;&gt;""),AND(MZ10&gt;=NB$31,NA10&gt;=NB$35,MZ10&lt;&gt;""),AND(NW10&gt;=OD$31,NX10&gt;=OD$35,NW10&lt;&gt;""),AND(OB10&gt;=OD$31,OC10&gt;=OD$35,OB10&lt;&gt;""),AND(OY10&gt;=PF$31,OZ10&gt;=PF$35,OY10&lt;&gt;""),AND(PD10&gt;=PF$31,PE10&gt;=PF$35,PD10&lt;&gt;""),AND(QA10&gt;=QH$31,QB10&gt;=QH$35,QA10&lt;&gt;""),AND(QF10&gt;=QH$31,QG10&gt;=QH$35,QF10&lt;&gt;""),AND(RC10&gt;=RJ$31,RD10&gt;=RJ$35,RC10&lt;&gt;""),AND(RH10&gt;=RJ$31,RI10&gt;=RJ$35,RH10&lt;&gt;""),AND(SE10&gt;=SL$31,SF10&gt;=SL$35,SE10&lt;&gt;""),AND(SJ10&gt;=SL$31,SK10&gt;=SL$35,SJ10&lt;&gt;"")),"Merit",IF(OR(AND(AJ10&gt;=AN$30,AK10&gt;=AN$34,AJ10&lt;&gt;"",AI10=""),AND(AL10&gt;=AN$30,AM10&gt;=AN$34,AL10&lt;&gt;"",AI10=""),AND(BF10&gt;=BJ$30,BG10&gt;=BJ$34,BF10&lt;&gt;"",BE10=""),AND(BH10&gt;=BJ$30,BI10&gt;=BJ$34,BH10&lt;&gt;"",BE10=""),AND(CB10&gt;=CF$30,CC10&gt;=CF$34,CB10&lt;&gt;"",CA10=""),AND(CD10&gt;=CF$30,CE10&gt;=CF$34,CD10&lt;&gt;""),AND(DC10&gt;=DJ$30,DD10&gt;=DJ$34,DC10&lt;&gt;""),AND(DH10&gt;=DJ$30,DI10&gt;=DJ$34,DH10&lt;&gt;""),AND(EE10&gt;=EL$30,EF10&gt;=EL$34,EE10&lt;&gt;""),AND(EJ10&gt;=EL$30,EK10&gt;=EL$34,EJ10&lt;&gt;""),AND(FG10&gt;=FN$30,FH10&gt;=FN$34,FG10&lt;&gt;""),AND(FL10&gt;=FN$30,FM10&gt;=FN$34,FL10&lt;&gt;""),AND(GI10&gt;=GP$30,GJ10&gt;=GP$34,GI10&lt;&gt;""),AND(GN10&gt;=GP$30,GO10&gt;=GP$34,GN10&lt;&gt;""),AND(HK10&gt;=HR$30,HL10&gt;=HR$34,HK10&lt;&gt;""),AND(HP10&gt;=HR$30,HQ10&gt;=HR$34,HP10&lt;&gt;""),AND(IM10&gt;=IT$30,IN10&gt;=IT$34,IM10&lt;&gt;""),AND(IR10&gt;=IT$30,IS10&gt;=IT$34,IR10&lt;&gt;""),AND(JO10&gt;=JV$30,JP10&gt;=JV$34,JO10&lt;&gt;""),AND(JT10&gt;=JV$30,JU10&gt;=JV$34,JT10&lt;&gt;""),AND(KQ10&gt;=KX$30,KR10&gt;=KX$34,KQ10&lt;&gt;""),AND(KV10&gt;=KX$30,KW10&gt;=KX$34,KV10&lt;&gt;""),AND(LS10&gt;=LZ$30,LT10&gt;=LZ$34,LS10&lt;&gt;""),AND(LX10&gt;=LZ$30,LY10&gt;=LZ$34,LX10&lt;&gt;""),AND(MU10&gt;=NB$30,MV10&gt;=NB$34,MU10&lt;&gt;""),AND(MZ10&gt;=NB$30,NA10&gt;=NB$34,MZ10&lt;&gt;""),AND(NW10&gt;=OD$30,NX10&gt;=OD$34,NW10&lt;&gt;""),AND(OB10&gt;=OD$30,OC10&gt;=OD$34,OB10&lt;&gt;""),AND(OY10&gt;=PF$30,OZ10&gt;=PF$34,OY10&lt;&gt;""),AND(PD10&gt;=PF$30,PE10&gt;=PF$34,PD10&lt;&gt;""),AND(QA10&gt;=QH$30,QB10&gt;=QH$34,QA10&lt;&gt;""),AND(QF10&gt;=QH$30,QG10&gt;=QH$34,QF10&lt;&gt;""),AND(RC10&gt;=RJ$30,RD10&gt;=RJ$34,RC10&lt;&gt;""),AND(RH10&gt;=RJ$30,RI10&gt;=RJ$34,RH10&lt;&gt;""),AND(SE10&gt;=SL$30,SF10&gt;=SL$34,SE10&lt;&gt;""),AND(SJ10&gt;=SL$30,SK10&gt;=SL$34,SJ10&lt;&gt;"")),"Excellence",IF(I10="P","Worlds Team",IF(F10="P","National Team","")))))</f>
        <v>Worlds Team</v>
      </c>
      <c r="I10" s="3" t="str">
        <f>IF(OR(AND(AJ10&gt;=AN$29,AK10&gt;=AN$33,AJ10&lt;&gt;"",AI10=""),AND(AL10&gt;=AN$29,AM10&gt;=AN$33,AL10&lt;&gt;"",AI10=""),AND(BF10&gt;=BJ$29,BG10&gt;=BJ$33,BF10&lt;&gt;"",BE10=""),AND(BH10&gt;=BJ$29,BI10&gt;=BJ$33,BH10&lt;&gt;"",BE10=""),AND(CB10&gt;=CF$29,CC10&gt;=CF$33,CB10&lt;&gt;"",CA10=""),AND(CD10&gt;=CF$29,CE10&gt;=CF$33,CD10&lt;&gt;""),AND(DC10&gt;=DJ$29,DD10&gt;=DJ$33,DC10&lt;&gt;""),AND(DH10&gt;=DJ$29,DI10&gt;=DJ$33,DH10&lt;&gt;""),AND(EE10&gt;=EL$29,EF10&gt;=EL$33,EE10&lt;&gt;""),AND(EJ10&gt;=EL$29,EK10&gt;=EL$33,EJ10&lt;&gt;""),AND(FG10&gt;=FN$29,FH10&gt;=FN$33,FG10&lt;&gt;""),AND(FL10&gt;=FN$29,FM10&gt;=FN$33,FL10&lt;&gt;""),AND(GI10&gt;=GP$29,GJ10&gt;=GP$33,GI10&lt;&gt;""),AND(GN10&gt;=GP$29,GO10&gt;=GP$33,GN10&lt;&gt;""),AND(HK10&gt;=HR$29,HL10&gt;=HR$33,HK10&lt;&gt;""),AND(HP10&gt;=HR$29,HQ10&gt;=HR$33,HP10&lt;&gt;""),AND(IM10&gt;=IT$29,IN10&gt;=IT$33,IM10&lt;&gt;""),AND(IR10&gt;=IT$29,IS10&gt;=IT$33,IR10&lt;&gt;""),AND(JO10&gt;=JV$29,JP10&gt;=JV$33,JO10&lt;&gt;""),AND(JT10&gt;=JV$29,JU10&gt;=JV$33,JT10&lt;&gt;""),AND(KQ10&gt;=KX$29,KR10&gt;=KX$33,KQ10&lt;&gt;""),AND(KV10&gt;=KX$29,KW10&gt;=KX$33,KV10&lt;&gt;""),AND(LS10&gt;=LZ$29,LT10&gt;=LZ$33,LS10&lt;&gt;""),AND(LX10&gt;=LZ$29,LY10&gt;=LZ$33,LX10&lt;&gt;""),AND(MU10&gt;=NB$29,MV10&gt;=NB$33,MU10&lt;&gt;""),AND(MZ10&gt;=NB$29,NA10&gt;=NB$33,MZ10&lt;&gt;""),AND(NW10&gt;=OD$29,NX10&gt;=OD$33,NW10&lt;&gt;""),AND(OB10&gt;=OD$29,OC10&gt;=OD$33,OB10&lt;&gt;""),AND(OY10&gt;=PF$29,OZ10&gt;=PF$33,OY10&lt;&gt;""),AND(PD10&gt;=PF$29,PE10&gt;=PF$33,PD10&lt;&gt;""),AND(QA10&gt;=QH$29,QB10&gt;=QH$33,QA10&lt;&gt;""),AND(QF10&gt;=QH$29,QG10&gt;=QH$33,QF10&lt;&gt;""),AND(RC10&gt;=RJ$29,RD10&gt;=RJ$33,RC10&lt;&gt;""),AND(RH10&gt;=RJ$29,RI10&gt;=RJ$33,RH10&lt;&gt;""),AND(SE10&gt;=SL$29,SF10&gt;=SL$33,SE10&lt;&gt;""),AND(SJ10&gt;=SL$29,SK10&gt;=SL$33,SJ10&lt;&gt;"")),"P","")</f>
        <v>P</v>
      </c>
      <c r="J10" s="8">
        <f>IF(COUNT(AK10,BG10,CC10)&gt;0,LARGE((AK10,BG10,CC10),1),0)</f>
        <v>49</v>
      </c>
      <c r="K10" s="8" t="str">
        <f>IF(J10=0,"",IF(J10=CC10,$BK$1,IF(J10=BG10,$AO$1,IF(J10=AK10,$S$1,""))))</f>
        <v>2025 3rd Domestic Trial</v>
      </c>
      <c r="L10" s="8">
        <f>IF(COUNT(AK10,BG10,CC10)&gt;1,LARGE((AK10,BG10,CC10),2),0)</f>
        <v>49</v>
      </c>
      <c r="M10" s="8" t="str">
        <f>IF(K10=0,"",IF(AND(L10=J10,L10=AK10,K10=BG10),$S$1,IF(AND(L10=J10,L10=AK10,L10=CC10),$S$1,IF(AND(L10=J10,L10=CC10,L10=BG10),$AO$1,IF(L10=CC10,$BK$1,IF(L10=BG10,$AO$1,IF(L10=AK10,$S$1,"")))))))</f>
        <v>2025 Nationals</v>
      </c>
      <c r="N10" s="8">
        <f>IF(MAX(AM10,BI10,CE10)&gt;0,MAX(AM10,BI10,CE10),0)</f>
        <v>49.2</v>
      </c>
      <c r="O10" s="8" t="str">
        <f>IF(N10=0,"",IF(N10=CE10,$BK$1,IF(N10=BI10,$AO$1,IF(N10=AM10,$S$1,""))))</f>
        <v>2025 Nationals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0</v>
      </c>
      <c r="T10" s="19">
        <v>0</v>
      </c>
      <c r="U10" s="19">
        <v>0</v>
      </c>
      <c r="V10" s="19">
        <v>0</v>
      </c>
      <c r="W10" s="19">
        <v>18.7</v>
      </c>
      <c r="X10" s="19">
        <v>6</v>
      </c>
      <c r="Y10" s="19">
        <v>0.2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6</v>
      </c>
      <c r="AK10" s="40">
        <f>IF(SUM(S10:T10,V10:X10,Z10)-U10-Y10&gt;0,SUM(S10:T10,V10:X10,Z10)-U10-Y10,"")</f>
        <v>24.5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24.5</v>
      </c>
      <c r="AO10" s="18">
        <v>18.600000000000001</v>
      </c>
      <c r="AP10" s="18">
        <v>6</v>
      </c>
      <c r="AQ10" s="18">
        <v>0.2</v>
      </c>
      <c r="AR10" s="18">
        <v>0</v>
      </c>
      <c r="AS10" s="18">
        <v>19</v>
      </c>
      <c r="AT10" s="18">
        <v>5.6</v>
      </c>
      <c r="AU10" s="18">
        <v>0</v>
      </c>
      <c r="AV10" s="18">
        <v>0</v>
      </c>
      <c r="AW10" s="18">
        <v>18.899999999999999</v>
      </c>
      <c r="AX10" s="18">
        <v>6</v>
      </c>
      <c r="AY10" s="18">
        <v>0.2</v>
      </c>
      <c r="AZ10" s="18">
        <v>0</v>
      </c>
      <c r="BA10" s="18">
        <v>19.100000000000001</v>
      </c>
      <c r="BB10" s="18">
        <v>5.6</v>
      </c>
      <c r="BC10" s="18">
        <v>0.2</v>
      </c>
      <c r="BD10" s="18">
        <v>0</v>
      </c>
      <c r="BE10" s="28"/>
      <c r="BF10" s="11">
        <f>IF(SUM(AP10,AT10)&gt;0,SUM(AP10,AT10),"")</f>
        <v>11.6</v>
      </c>
      <c r="BG10" s="11">
        <f>IF(SUM(AO10:AP10,AR10:AT10,AV10)-AQ10-AU10&gt;0,SUM(AO10:AP10,AR10:AT10,AV10)-AQ10-AU10,"")</f>
        <v>49</v>
      </c>
      <c r="BH10" s="11">
        <f>IF(SUM(AX10,BB10)&gt;0,SUM(AX10,BB10),"")</f>
        <v>11.6</v>
      </c>
      <c r="BI10" s="11">
        <f>IF(SUM(AW10:AX10,AZ10:BB10,BD10)-SUM(AY10,BC10)&gt;0,SUM(AW10:AX10,AZ10:BB10,BD10)-SUM(AY10,BC10),"")</f>
        <v>49.2</v>
      </c>
      <c r="BJ10" s="11">
        <f>IF(SUM(BG10,BI10)&gt;0,SUM(BG10,BI10),"")</f>
        <v>98.2</v>
      </c>
      <c r="BK10" s="19">
        <v>19.100000000000001</v>
      </c>
      <c r="BL10" s="19">
        <v>5.6</v>
      </c>
      <c r="BM10" s="19">
        <v>0.2</v>
      </c>
      <c r="BN10" s="19">
        <v>0</v>
      </c>
      <c r="BO10" s="19">
        <v>18.7</v>
      </c>
      <c r="BP10" s="19">
        <v>6</v>
      </c>
      <c r="BQ10" s="19">
        <v>0.2</v>
      </c>
      <c r="BR10" s="19">
        <v>0</v>
      </c>
      <c r="BS10" s="19">
        <v>18.8</v>
      </c>
      <c r="BT10" s="19">
        <v>5.6</v>
      </c>
      <c r="BU10" s="19">
        <v>0.4</v>
      </c>
      <c r="BV10" s="19">
        <v>0</v>
      </c>
      <c r="BW10" s="19">
        <v>18.600000000000001</v>
      </c>
      <c r="BX10" s="19">
        <v>6</v>
      </c>
      <c r="BY10" s="19">
        <v>1</v>
      </c>
      <c r="BZ10" s="19">
        <v>0</v>
      </c>
      <c r="CA10" s="27"/>
      <c r="CB10" s="40">
        <f>IF(SUM(BL10,BP10)&gt;0,SUM(BL10,BP10),"")</f>
        <v>11.6</v>
      </c>
      <c r="CC10" s="40">
        <f>IF(SUM(BK10:BL10,BN10:BP10,BR10)-BM10-BQ10&gt;0,SUM(BK10:BL10,BN10:BP10,BR10)-BM10-BQ10,"")</f>
        <v>49</v>
      </c>
      <c r="CD10" s="40">
        <f>IF(SUM(BT10,BX10)&gt;0,SUM(BT10,BX10),"")</f>
        <v>11.6</v>
      </c>
      <c r="CE10" s="40">
        <f>IF(SUM(BS10:BT10,BV10:BX10,BZ10)-SUM(BU10,BY10)&gt;0,SUM(BS10:BT10,BV10:BX10,BZ10)-SUM(BU10,BY10),"")</f>
        <v>47.6</v>
      </c>
      <c r="CF10" s="40">
        <f>IF(SUM(CC10,CE10)&gt;0,SUM(CC10,CE10),"")</f>
        <v>96.6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18.850000000000001</v>
      </c>
      <c r="SN10" s="26">
        <f>IF($CA10="P",BL10,(BL10+AP10)/2)</f>
        <v>5.8</v>
      </c>
      <c r="SO10" s="26">
        <f>IF($CA10="P",BM10,(BM10+AQ10)/2)</f>
        <v>0.2</v>
      </c>
      <c r="SP10" s="26">
        <f>IF($CA10="P",BN10,(BN10+AR10)/2)</f>
        <v>0</v>
      </c>
      <c r="SQ10" s="26">
        <f>IF($CA10="P",BO10,(BO10+AS10)/2)</f>
        <v>18.850000000000001</v>
      </c>
      <c r="SR10" s="26">
        <f>IF($CA10="P",BP10,(BP10+AT10)/2)</f>
        <v>5.8</v>
      </c>
      <c r="SS10" s="26">
        <f>IF($CA10="P",BQ10,(BQ10+AU10)/2)</f>
        <v>0.1</v>
      </c>
      <c r="ST10" s="26">
        <f>IF($CA10="P",BR10,(BR10+AV10)/2)</f>
        <v>0</v>
      </c>
      <c r="SU10" s="26">
        <f>IF($CA10="P",BS10,(BS10+AW10)/2)</f>
        <v>18.850000000000001</v>
      </c>
      <c r="SV10" s="26">
        <f>IF($CA10="P",BT10,(BT10+AX10)/2)</f>
        <v>5.8</v>
      </c>
      <c r="SW10" s="26">
        <f>IF($CA10="P",BU10,(BU10+AY10)/2)</f>
        <v>0.30000000000000004</v>
      </c>
      <c r="SX10" s="26">
        <f>IF($CA10="P",BV10,(BV10+AZ10)/2)</f>
        <v>0</v>
      </c>
      <c r="SY10" s="26">
        <f>IF($CA10="P",BW10,(BW10+BA10)/2)</f>
        <v>18.850000000000001</v>
      </c>
      <c r="SZ10" s="26">
        <f>IF($CA10="P",BX10,(BX10+BB10)/2)</f>
        <v>5.8</v>
      </c>
      <c r="TA10" s="26">
        <f>IF($CA10="P",BY10,(BY10+BC10)/2)</f>
        <v>0.6</v>
      </c>
      <c r="TB10" s="26">
        <f>IF($CA10="P",BZ10,(BZ10+BD10)/2)</f>
        <v>0</v>
      </c>
      <c r="TC10" s="28" t="s">
        <v>53</v>
      </c>
      <c r="TD10" s="11">
        <f>IF(SUM(SN10,SR10)&gt;0,SUM(SN10,SR10),"")</f>
        <v>11.6</v>
      </c>
      <c r="TE10" s="11">
        <f>IF(SUM(SM10:SN10,SP10:SR10,ST10)-SO10-SS10&gt;0,SUM(SM10:SN10,SP10:SR10,ST10)-SO10-SS10,"")</f>
        <v>48.999999999999993</v>
      </c>
      <c r="TF10" s="11">
        <f>IF(SUM(SV10,SZ10)&gt;0,SUM(SV10,SZ10),"")</f>
        <v>11.6</v>
      </c>
      <c r="TG10" s="11">
        <f>IF(SUM(SU10:SV10,SX10:SZ10,TB10)-SUM(SW10,TA10)&gt;0,SUM(SU10:SV10,SX10:SZ10,TB10)-SUM(SW10,TA10),"")</f>
        <v>48.4</v>
      </c>
      <c r="TH10" s="11">
        <f>IF(SUM(TE10,TG10)&gt;0,SUM(TE10,TG10),"")</f>
        <v>97.399999999999991</v>
      </c>
    </row>
    <row r="11" spans="1:528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142</v>
      </c>
      <c r="C11" s="4" t="s">
        <v>7</v>
      </c>
      <c r="D11" s="4">
        <v>2002</v>
      </c>
      <c r="E11" s="9">
        <f>SUM(J11:P11)+SUM(J11:M11)*0.0000001+SUM(J11)*0.0000000000001</f>
        <v>146.30000979000491</v>
      </c>
      <c r="F11" s="3" t="str">
        <f>IF(OR(AND(AJ11&gt;=AN$28,AK11&gt;=AN$32,AJ11&lt;&gt;"",AI11=""),AND(AL11&gt;=AN$28,AM11&gt;=AN$32,AL11&lt;&gt;"",AI11=""),AND(BF11&gt;=BJ$28,BG11&gt;=BJ$32,BF11&lt;&gt;"",BE11=""),AND(BH11&gt;=BJ$28,BI11&gt;=BJ$32,BH11&lt;&gt;"",BE11=""),AND(CB11&gt;=CF$28,CC11&gt;=CF$32,CB11&lt;&gt;"",CA11=""),AND(CD11&gt;=CF$28,CE11&gt;=CF$32,CD11&lt;&gt;""),AND(DC11&gt;=DJ$28,DD11&gt;=DJ$32,DC11&lt;&gt;""),AND(DH11&gt;=DJ$28,DI11&gt;=DJ$32,DH11&lt;&gt;""),AND(EE11&gt;=EL$28,EF11&gt;=EL$32,EE11&lt;&gt;""),AND(EJ11&gt;=EL$28,EK11&gt;=EL$32,EJ11&lt;&gt;""),AND(FG11&gt;=FN$28,FH11&gt;=FN$32,FG11&lt;&gt;""),AND(FL11&gt;=FN$28,FM11&gt;=FN$32,FL11&lt;&gt;""),AND(GI11&gt;=GP$28,GJ11&gt;=GP$32,GI11&lt;&gt;""),AND(GN11&gt;=GP$28,GO11&gt;=GP$32,GN11&lt;&gt;""),AND(HK11&gt;=HR$28,HL11&gt;=HR$32,HK11&lt;&gt;""),AND(HP11&gt;=HR$28,HQ11&gt;=HR$32,HP11&lt;&gt;""),AND(IM11&gt;=IT$28,IN11&gt;=IT$32,IM11&lt;&gt;""),AND(IR11&gt;=IT$28,IS11&gt;=IT$32,IR11&lt;&gt;""),AND(JO11&gt;=JV$28,JP11&gt;=JV$32,JO11&lt;&gt;""),AND(JT11&gt;=JV$28,JU11&gt;=JV$32,JT11&lt;&gt;""),AND(KQ11&gt;=KX$28,KR11&gt;=KX$32,KQ11&lt;&gt;""),AND(KV11&gt;=KX$28,KW11&gt;=KX$32,KV11&lt;&gt;""),AND(LS11&gt;=LZ$28,LT11&gt;=LZ$32,LS11&lt;&gt;""),AND(LX11&gt;=LZ$28,LY11&gt;=LZ$32,LX11&lt;&gt;""),AND(MU11&gt;=NB$28,MV11&gt;=NB$32,MU11&lt;&gt;""),AND(MZ11&gt;=NB$28,NA11&gt;=NB$32,MZ11&lt;&gt;""),AND(NW11&gt;=OD$28,NX11&gt;=OD$32,NW11&lt;&gt;""),AND(OB11&gt;=OD$28,OC11&gt;=OD$32,OB11&lt;&gt;""),AND(OY11&gt;=PF$28,OZ11&gt;=PF$32,OY11&lt;&gt;""),AND(PD11&gt;=PF$28,PE11&gt;=PF$32,PD11&lt;&gt;""),AND(QA11&gt;=QH$28,QB11&gt;=QH$32,QA11&lt;&gt;""),AND(QF11&gt;=QH$28,QG11&gt;=QH$32,QF11&lt;&gt;""),AND(RC11&gt;=RJ$28,RD11&gt;=RJ$32,RC11&lt;&gt;""),AND(RH11&gt;=RJ$28,RI11&gt;=RJ$32,RH11&lt;&gt;""),AND(SE11&gt;=SL$28,SF11&gt;=SL$32,SE11&lt;&gt;""),AND(SJ11&gt;=SL$28,SK11&gt;=SL$32,SJ11&lt;&gt;"")),"P","")</f>
        <v>P</v>
      </c>
      <c r="G11" s="3" t="str">
        <f>IF(OR(AND(AK11&gt;=AN$32,AK11&lt;&gt;"",AI11=""),AND(AM11&gt;=AN$32,AM11&lt;&gt;"",AI11=""),AND(BG11&gt;=BJ$32,BG11&lt;&gt;"",BE11=""),AND(BI11&gt;=BJ$32,BI11&lt;&gt;"",BE11=""),AND(CC11&gt;=CF$32,CC11&lt;&gt;"",CA11=""),AND(CE11&gt;=CF$32,CE11&lt;&gt;"",CA11=""),AND(DD11&gt;=DJ$32,DD11&lt;&gt;""),AND(DI11&gt;=DJ$32,DI11&lt;&gt;""),AND(EF11&gt;=EL$32,EF11&lt;&gt;""),AND(EK11&gt;=EL$32,EK11&lt;&gt;""),AND(FH11&gt;=FN$32,FH11&lt;&gt;""),AND(FM11&gt;=FN$32,FM11&lt;&gt;""),AND(GJ11&gt;=GP$32,GJ11&lt;&gt;""),AND(GO11&gt;=GP$32,GO11&lt;&gt;""),AND(HL11&gt;=HR$32,HL11&lt;&gt;""),AND(HQ11&gt;=HR$32,HQ11&lt;&gt;""),AND(IN11&gt;=IT$32,IN11&lt;&gt;""),AND(IS11&gt;=IT$32,IS11&lt;&gt;""),AND(JP11&gt;=JV$32,JP11&lt;&gt;""),AND(JU11&gt;=JV$32,JU11&lt;&gt;""),AND(KR11&gt;=KX$32,KR11&lt;&gt;""),AND(KW11&gt;=KX$32,KW11&lt;&gt;""),AND(LT11&gt;=LZ$32,LT11&lt;&gt;""),AND(LY11&gt;=LZ$32,LY11&lt;&gt;""),AND(MV11&gt;=NB$32,MV11&lt;&gt;""),AND(NA11&gt;=NB$32,NA11&lt;&gt;""),AND(NX11&gt;=OD$32,NX11&lt;&gt;""),AND(OC11&gt;=OD$32,OC11&lt;&gt;""),AND(OZ11&gt;=PF$32,OZ11&lt;&gt;""),AND(PE11&gt;=PF$32,PE11&lt;&gt;""),AND(QB11&gt;=QH$32,QB11&lt;&gt;""),AND(QG11&gt;=QH$32,QG11&lt;&gt;""),AND(RD11&gt;=RJ$32,RD11&lt;&gt;""),AND(RI11&gt;=RJ$32,RI11&lt;&gt;""),AND(SF11&gt;=SL$32,SF11&lt;&gt;""),AND(SK11&gt;=SL$32,SK11&lt;&gt;"")),"P","")</f>
        <v>P</v>
      </c>
      <c r="H11" s="36" t="str">
        <f>IF(AND(G11="P",F11=""),"No DD",IF(OR(AND(AJ11&gt;=AN$31,AK11&gt;=AN$35,AJ11&lt;&gt;"",AI11=""),AND(AL11&gt;=AN$31,AM11&gt;=AN$35,AL11&lt;&gt;"",AI11=""),AND(BF11&gt;=BJ$31,BG11&gt;=BJ$35,BF11&lt;&gt;"",BE11=""),AND(BH11&gt;=BJ$31,BI11&gt;=BJ$35,BH11&lt;&gt;"",BE11=""),AND(CB11&gt;=CF$31,CC11&gt;=CF$35,CB11&lt;&gt;"",CA11=""),AND(CD11&gt;=CF$31,CE11&gt;=CF$35,CD11&lt;&gt;""),AND(DC11&gt;=DJ$31,DD11&gt;=DJ$35,DC11&lt;&gt;""),AND(DH11&gt;=DJ$31,DI11&gt;=DJ$35,DH11&lt;&gt;""),AND(EE11&gt;=EL$31,EF11&gt;=EL$35,EE11&lt;&gt;""),AND(EJ11&gt;=EL$31,EK11&gt;=EL$35,EJ11&lt;&gt;""),AND(FG11&gt;=FN$31,FH11&gt;=FN$35,FG11&lt;&gt;""),AND(FL11&gt;=FN$31,FM11&gt;=FN$35,FL11&lt;&gt;""),AND(GI11&gt;=GP$31,GJ11&gt;=GP$35,GI11&lt;&gt;""),AND(GN11&gt;=GP$31,GO11&gt;=GP$35,GN11&lt;&gt;""),AND(HK11&gt;=HR$31,HL11&gt;=HR$35,HK11&lt;&gt;""),AND(HP11&gt;=HR$31,HQ11&gt;=HR$35,HP11&lt;&gt;""),AND(IM11&gt;=IT$31,IN11&gt;=IT$35,IM11&lt;&gt;""),AND(IR11&gt;=IT$31,IS11&gt;=IT$35,IR11&lt;&gt;""),AND(JO11&gt;=JV$31,JP11&gt;=JV$35,JO11&lt;&gt;""),AND(JT11&gt;=JV$31,JU11&gt;=JV$35,JT11&lt;&gt;""),AND(KQ11&gt;=KX$31,KR11&gt;=KX$35,KQ11&lt;&gt;""),AND(KV11&gt;=KX$31,KW11&gt;=KX$35,KV11&lt;&gt;""),AND(LS11&gt;=LZ$31,LT11&gt;=LZ$35,LS11&lt;&gt;""),AND(LX11&gt;=LZ$31,LY11&gt;=LZ$35,LX11&lt;&gt;""),AND(MU11&gt;=NB$31,MV11&gt;=NB$35,MU11&lt;&gt;""),AND(MZ11&gt;=NB$31,NA11&gt;=NB$35,MZ11&lt;&gt;""),AND(NW11&gt;=OD$31,NX11&gt;=OD$35,NW11&lt;&gt;""),AND(OB11&gt;=OD$31,OC11&gt;=OD$35,OB11&lt;&gt;""),AND(OY11&gt;=PF$31,OZ11&gt;=PF$35,OY11&lt;&gt;""),AND(PD11&gt;=PF$31,PE11&gt;=PF$35,PD11&lt;&gt;""),AND(QA11&gt;=QH$31,QB11&gt;=QH$35,QA11&lt;&gt;""),AND(QF11&gt;=QH$31,QG11&gt;=QH$35,QF11&lt;&gt;""),AND(RC11&gt;=RJ$31,RD11&gt;=RJ$35,RC11&lt;&gt;""),AND(RH11&gt;=RJ$31,RI11&gt;=RJ$35,RH11&lt;&gt;""),AND(SE11&gt;=SL$31,SF11&gt;=SL$35,SE11&lt;&gt;""),AND(SJ11&gt;=SL$31,SK11&gt;=SL$35,SJ11&lt;&gt;"")),"Merit",IF(OR(AND(AJ11&gt;=AN$30,AK11&gt;=AN$34,AJ11&lt;&gt;"",AI11=""),AND(AL11&gt;=AN$30,AM11&gt;=AN$34,AL11&lt;&gt;"",AI11=""),AND(BF11&gt;=BJ$30,BG11&gt;=BJ$34,BF11&lt;&gt;"",BE11=""),AND(BH11&gt;=BJ$30,BI11&gt;=BJ$34,BH11&lt;&gt;"",BE11=""),AND(CB11&gt;=CF$30,CC11&gt;=CF$34,CB11&lt;&gt;"",CA11=""),AND(CD11&gt;=CF$30,CE11&gt;=CF$34,CD11&lt;&gt;""),AND(DC11&gt;=DJ$30,DD11&gt;=DJ$34,DC11&lt;&gt;""),AND(DH11&gt;=DJ$30,DI11&gt;=DJ$34,DH11&lt;&gt;""),AND(EE11&gt;=EL$30,EF11&gt;=EL$34,EE11&lt;&gt;""),AND(EJ11&gt;=EL$30,EK11&gt;=EL$34,EJ11&lt;&gt;""),AND(FG11&gt;=FN$30,FH11&gt;=FN$34,FG11&lt;&gt;""),AND(FL11&gt;=FN$30,FM11&gt;=FN$34,FL11&lt;&gt;""),AND(GI11&gt;=GP$30,GJ11&gt;=GP$34,GI11&lt;&gt;""),AND(GN11&gt;=GP$30,GO11&gt;=GP$34,GN11&lt;&gt;""),AND(HK11&gt;=HR$30,HL11&gt;=HR$34,HK11&lt;&gt;""),AND(HP11&gt;=HR$30,HQ11&gt;=HR$34,HP11&lt;&gt;""),AND(IM11&gt;=IT$30,IN11&gt;=IT$34,IM11&lt;&gt;""),AND(IR11&gt;=IT$30,IS11&gt;=IT$34,IR11&lt;&gt;""),AND(JO11&gt;=JV$30,JP11&gt;=JV$34,JO11&lt;&gt;""),AND(JT11&gt;=JV$30,JU11&gt;=JV$34,JT11&lt;&gt;""),AND(KQ11&gt;=KX$30,KR11&gt;=KX$34,KQ11&lt;&gt;""),AND(KV11&gt;=KX$30,KW11&gt;=KX$34,KV11&lt;&gt;""),AND(LS11&gt;=LZ$30,LT11&gt;=LZ$34,LS11&lt;&gt;""),AND(LX11&gt;=LZ$30,LY11&gt;=LZ$34,LX11&lt;&gt;""),AND(MU11&gt;=NB$30,MV11&gt;=NB$34,MU11&lt;&gt;""),AND(MZ11&gt;=NB$30,NA11&gt;=NB$34,MZ11&lt;&gt;""),AND(NW11&gt;=OD$30,NX11&gt;=OD$34,NW11&lt;&gt;""),AND(OB11&gt;=OD$30,OC11&gt;=OD$34,OB11&lt;&gt;""),AND(OY11&gt;=PF$30,OZ11&gt;=PF$34,OY11&lt;&gt;""),AND(PD11&gt;=PF$30,PE11&gt;=PF$34,PD11&lt;&gt;""),AND(QA11&gt;=QH$30,QB11&gt;=QH$34,QA11&lt;&gt;""),AND(QF11&gt;=QH$30,QG11&gt;=QH$34,QF11&lt;&gt;""),AND(RC11&gt;=RJ$30,RD11&gt;=RJ$34,RC11&lt;&gt;""),AND(RH11&gt;=RJ$30,RI11&gt;=RJ$34,RH11&lt;&gt;""),AND(SE11&gt;=SL$30,SF11&gt;=SL$34,SE11&lt;&gt;""),AND(SJ11&gt;=SL$30,SK11&gt;=SL$34,SJ11&lt;&gt;"")),"Excellence",IF(I11="P","Worlds Team",IF(F11="P","National Team","")))))</f>
        <v>Worlds Team</v>
      </c>
      <c r="I11" s="3" t="str">
        <f>IF(OR(AND(AJ11&gt;=AN$29,AK11&gt;=AN$33,AJ11&lt;&gt;"",AI11=""),AND(AL11&gt;=AN$29,AM11&gt;=AN$33,AL11&lt;&gt;"",AI11=""),AND(BF11&gt;=BJ$29,BG11&gt;=BJ$33,BF11&lt;&gt;"",BE11=""),AND(BH11&gt;=BJ$29,BI11&gt;=BJ$33,BH11&lt;&gt;"",BE11=""),AND(CB11&gt;=CF$29,CC11&gt;=CF$33,CB11&lt;&gt;"",CA11=""),AND(CD11&gt;=CF$29,CE11&gt;=CF$33,CD11&lt;&gt;""),AND(DC11&gt;=DJ$29,DD11&gt;=DJ$33,DC11&lt;&gt;""),AND(DH11&gt;=DJ$29,DI11&gt;=DJ$33,DH11&lt;&gt;""),AND(EE11&gt;=EL$29,EF11&gt;=EL$33,EE11&lt;&gt;""),AND(EJ11&gt;=EL$29,EK11&gt;=EL$33,EJ11&lt;&gt;""),AND(FG11&gt;=FN$29,FH11&gt;=FN$33,FG11&lt;&gt;""),AND(FL11&gt;=FN$29,FM11&gt;=FN$33,FL11&lt;&gt;""),AND(GI11&gt;=GP$29,GJ11&gt;=GP$33,GI11&lt;&gt;""),AND(GN11&gt;=GP$29,GO11&gt;=GP$33,GN11&lt;&gt;""),AND(HK11&gt;=HR$29,HL11&gt;=HR$33,HK11&lt;&gt;""),AND(HP11&gt;=HR$29,HQ11&gt;=HR$33,HP11&lt;&gt;""),AND(IM11&gt;=IT$29,IN11&gt;=IT$33,IM11&lt;&gt;""),AND(IR11&gt;=IT$29,IS11&gt;=IT$33,IR11&lt;&gt;""),AND(JO11&gt;=JV$29,JP11&gt;=JV$33,JO11&lt;&gt;""),AND(JT11&gt;=JV$29,JU11&gt;=JV$33,JT11&lt;&gt;""),AND(KQ11&gt;=KX$29,KR11&gt;=KX$33,KQ11&lt;&gt;""),AND(KV11&gt;=KX$29,KW11&gt;=KX$33,KV11&lt;&gt;""),AND(LS11&gt;=LZ$29,LT11&gt;=LZ$33,LS11&lt;&gt;""),AND(LX11&gt;=LZ$29,LY11&gt;=LZ$33,LX11&lt;&gt;""),AND(MU11&gt;=NB$29,MV11&gt;=NB$33,MU11&lt;&gt;""),AND(MZ11&gt;=NB$29,NA11&gt;=NB$33,MZ11&lt;&gt;""),AND(NW11&gt;=OD$29,NX11&gt;=OD$33,NW11&lt;&gt;""),AND(OB11&gt;=OD$29,OC11&gt;=OD$33,OB11&lt;&gt;""),AND(OY11&gt;=PF$29,OZ11&gt;=PF$33,OY11&lt;&gt;""),AND(PD11&gt;=PF$29,PE11&gt;=PF$33,PD11&lt;&gt;""),AND(QA11&gt;=QH$29,QB11&gt;=QH$33,QA11&lt;&gt;""),AND(QF11&gt;=QH$29,QG11&gt;=QH$33,QF11&lt;&gt;""),AND(RC11&gt;=RJ$29,RD11&gt;=RJ$33,RC11&lt;&gt;""),AND(RH11&gt;=RJ$29,RI11&gt;=RJ$33,RH11&lt;&gt;""),AND(SE11&gt;=SL$29,SF11&gt;=SL$33,SE11&lt;&gt;""),AND(SJ11&gt;=SL$29,SK11&gt;=SL$33,SJ11&lt;&gt;"")),"P","")</f>
        <v>P</v>
      </c>
      <c r="J11" s="8">
        <f>IF(COUNT(AK11,BG11,CC11)&gt;0,LARGE((AK11,BG11,CC11),1),0)</f>
        <v>48.999999999999993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48.900000000000006</v>
      </c>
      <c r="M11" s="8" t="str">
        <f>IF(K11=0,"",IF(AND(L11=J11,L11=AK11,K11=BG11),$S$1,IF(AND(L11=J11,L11=AK11,L11=CC11),$S$1,IF(AND(L11=J11,L11=CC11,L11=BG11),$AO$1,IF(L11=CC11,$BK$1,IF(L11=BG11,$AO$1,IF(L11=AK11,$S$1,"")))))))</f>
        <v>2025 3rd Domestic Trial</v>
      </c>
      <c r="N11" s="8">
        <f>IF(MAX(AM11,BI11,CE11)&gt;0,MAX(AM11,BI11,CE11),0)</f>
        <v>48.400000000000006</v>
      </c>
      <c r="O11" s="8" t="str">
        <f>IF(N11=0,"",IF(N11=CE11,$BK$1,IF(N11=BI11,$AO$1,IF(N11=AM11,$S$1,""))))</f>
        <v>2025 Nationals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>
        <v>19</v>
      </c>
      <c r="T11" s="19">
        <v>5.2</v>
      </c>
      <c r="U11" s="19">
        <v>0</v>
      </c>
      <c r="V11" s="19">
        <v>0</v>
      </c>
      <c r="W11" s="19">
        <v>18.5</v>
      </c>
      <c r="X11" s="19">
        <v>6.4</v>
      </c>
      <c r="Y11" s="19">
        <v>0.2</v>
      </c>
      <c r="Z11" s="19">
        <v>0</v>
      </c>
      <c r="AA11" s="19">
        <v>18.2</v>
      </c>
      <c r="AB11" s="19">
        <v>5.2</v>
      </c>
      <c r="AC11" s="19">
        <v>0.2</v>
      </c>
      <c r="AD11" s="19">
        <v>0</v>
      </c>
      <c r="AE11" s="19">
        <v>15.2</v>
      </c>
      <c r="AF11" s="19">
        <v>0</v>
      </c>
      <c r="AG11" s="19">
        <v>0.2</v>
      </c>
      <c r="AH11" s="19">
        <v>0</v>
      </c>
      <c r="AI11" s="27"/>
      <c r="AJ11" s="40">
        <f>IF(SUM(T11,X11)&gt;0,SUM(T11,X11),"")</f>
        <v>11.600000000000001</v>
      </c>
      <c r="AK11" s="40">
        <f>IF(SUM(S11:T11,V11:X11,Z11)-U11-Y11&gt;0,SUM(S11:T11,V11:X11,Z11)-U11-Y11,"")</f>
        <v>48.9</v>
      </c>
      <c r="AL11" s="40">
        <f>IF(SUM(AB11,AF11)&gt;0,SUM(AB11,AF11),"")</f>
        <v>5.2</v>
      </c>
      <c r="AM11" s="40">
        <f>IF(SUM(AA11:AB11,AD11:AF11,AH11)-SUM(AC11,AG11)&gt;0,SUM(AA11:AB11,AD11:AF11,AH11)-SUM(AC11,AG11),"")</f>
        <v>38.199999999999996</v>
      </c>
      <c r="AN11" s="40">
        <f>IF(SUM(AK11,AM11)&gt;0,SUM(AK11,AM11),"")</f>
        <v>87.1</v>
      </c>
      <c r="AO11" s="18">
        <v>18.8</v>
      </c>
      <c r="AP11" s="18">
        <v>6</v>
      </c>
      <c r="AQ11" s="18">
        <v>0.2</v>
      </c>
      <c r="AR11" s="18">
        <v>0.3</v>
      </c>
      <c r="AS11" s="18">
        <v>18.7</v>
      </c>
      <c r="AT11" s="18">
        <v>5.6</v>
      </c>
      <c r="AU11" s="18">
        <v>0.2</v>
      </c>
      <c r="AV11" s="18">
        <v>0</v>
      </c>
      <c r="AW11" s="18">
        <v>18.600000000000001</v>
      </c>
      <c r="AX11" s="18">
        <v>6</v>
      </c>
      <c r="AY11" s="18">
        <v>0.8</v>
      </c>
      <c r="AZ11" s="18">
        <v>0.3</v>
      </c>
      <c r="BA11" s="18">
        <v>18.7</v>
      </c>
      <c r="BB11" s="18">
        <v>5.6</v>
      </c>
      <c r="BC11" s="18">
        <v>0</v>
      </c>
      <c r="BD11" s="18">
        <v>0</v>
      </c>
      <c r="BE11" s="28"/>
      <c r="BF11" s="11">
        <f>IF(SUM(AP11,AT11)&gt;0,SUM(AP11,AT11),"")</f>
        <v>11.6</v>
      </c>
      <c r="BG11" s="11">
        <f>IF(SUM(AO11:AP11,AR11:AT11,AV11)-AQ11-AU11&gt;0,SUM(AO11:AP11,AR11:AT11,AV11)-AQ11-AU11,"")</f>
        <v>48.999999999999993</v>
      </c>
      <c r="BH11" s="11">
        <f>IF(SUM(AX11,BB11)&gt;0,SUM(AX11,BB11),"")</f>
        <v>11.6</v>
      </c>
      <c r="BI11" s="11">
        <f>IF(SUM(AW11:AX11,AZ11:BB11,BD11)-SUM(AY11,BC11)&gt;0,SUM(AW11:AX11,AZ11:BB11,BD11)-SUM(AY11,BC11),"")</f>
        <v>48.400000000000006</v>
      </c>
      <c r="BJ11" s="11">
        <f>IF(SUM(BG11,BI11)&gt;0,SUM(BG11,BI11),"")</f>
        <v>97.4</v>
      </c>
      <c r="BK11" s="19">
        <v>18.3</v>
      </c>
      <c r="BL11" s="19">
        <v>6.4</v>
      </c>
      <c r="BM11" s="19">
        <v>1</v>
      </c>
      <c r="BN11" s="19">
        <v>0.3</v>
      </c>
      <c r="BO11" s="19">
        <v>18.600000000000001</v>
      </c>
      <c r="BP11" s="19">
        <v>6.8</v>
      </c>
      <c r="BQ11" s="19">
        <v>0.8</v>
      </c>
      <c r="BR11" s="19">
        <v>0.3</v>
      </c>
      <c r="BS11" s="19">
        <v>18.5</v>
      </c>
      <c r="BT11" s="19">
        <v>6.4</v>
      </c>
      <c r="BU11" s="19">
        <v>0.8</v>
      </c>
      <c r="BV11" s="19">
        <v>0.3</v>
      </c>
      <c r="BW11" s="19">
        <v>18.7</v>
      </c>
      <c r="BX11" s="19">
        <v>6</v>
      </c>
      <c r="BY11" s="19">
        <v>1</v>
      </c>
      <c r="BZ11" s="19">
        <v>0</v>
      </c>
      <c r="CA11" s="27"/>
      <c r="CB11" s="40">
        <f>IF(SUM(BL11,BP11)&gt;0,SUM(BL11,BP11),"")</f>
        <v>13.2</v>
      </c>
      <c r="CC11" s="40">
        <f>IF(SUM(BK11:BL11,BN11:BP11,BR11)-BM11-BQ11&gt;0,SUM(BK11:BL11,BN11:BP11,BR11)-BM11-BQ11,"")</f>
        <v>48.900000000000006</v>
      </c>
      <c r="CD11" s="40">
        <f>IF(SUM(BT11,BX11)&gt;0,SUM(BT11,BX11),"")</f>
        <v>12.4</v>
      </c>
      <c r="CE11" s="40">
        <f>IF(SUM(BS11:BT11,BV11:BX11,BZ11)-SUM(BU11,BY11)&gt;0,SUM(BS11:BT11,BV11:BX11,BZ11)-SUM(BU11,BY11),"")</f>
        <v>48.1</v>
      </c>
      <c r="CF11" s="40">
        <f>IF(SUM(CC11,CE11)&gt;0,SUM(CC11,CE11),"")</f>
        <v>97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>
        <v>18.8</v>
      </c>
      <c r="DL11" s="18">
        <v>6</v>
      </c>
      <c r="DM11" s="18">
        <v>0.6</v>
      </c>
      <c r="DN11" s="18">
        <v>0</v>
      </c>
      <c r="DO11" s="18">
        <v>18.8</v>
      </c>
      <c r="DP11" s="18">
        <v>5.6</v>
      </c>
      <c r="DQ11" s="18">
        <v>0</v>
      </c>
      <c r="DR11" s="18">
        <v>0</v>
      </c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>
        <f>IF(SUM(DL11,DP11)&gt;0,SUM(DL11,DP11),"")</f>
        <v>11.6</v>
      </c>
      <c r="EF11" s="11">
        <f>IF(SUM(DK11:DL11,DN11:DP11,DR11)-DM11-DQ11&gt;0,SUM(DK11:DL11,DN11:DP11,DR11)-DM11-DQ11,"")</f>
        <v>48.6</v>
      </c>
      <c r="EG11" s="11" t="str">
        <f>IF(SUM(DS11:DT11,DV11)-DU11&gt;0,SUM(DS11:DT11,DV11)-DU11,"")</f>
        <v/>
      </c>
      <c r="EH11" s="11">
        <f>IF(SUM(DL11,DP11,DT11)&gt;0,SUM(DL11,DP11,DT11),"")</f>
        <v>11.6</v>
      </c>
      <c r="EI11" s="11">
        <f>IF(SUM(EF11,EG11)&gt;0,SUM(EF11,EG11),"")</f>
        <v>48.6</v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>
        <f>IF(SUM(EF11,EG11,EK11)&gt;0,SUM(EF11,EG11,EK11),"")</f>
        <v>48.6</v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18.55</v>
      </c>
      <c r="SN11" s="26">
        <f>IF($CA11="P",BL11,(BL11+AP11)/2)</f>
        <v>6.2</v>
      </c>
      <c r="SO11" s="26">
        <f>IF($CA11="P",BM11,(BM11+AQ11)/2)</f>
        <v>0.6</v>
      </c>
      <c r="SP11" s="26">
        <f>IF($CA11="P",BN11,(BN11+AR11)/2)</f>
        <v>0.3</v>
      </c>
      <c r="SQ11" s="26">
        <f>IF($CA11="P",BO11,(BO11+AS11)/2)</f>
        <v>18.649999999999999</v>
      </c>
      <c r="SR11" s="26">
        <f>IF($CA11="P",BP11,(BP11+AT11)/2)</f>
        <v>6.1999999999999993</v>
      </c>
      <c r="SS11" s="26">
        <f>IF($CA11="P",BQ11,(BQ11+AU11)/2)</f>
        <v>0.5</v>
      </c>
      <c r="ST11" s="26">
        <f>IF($CA11="P",BR11,(BR11+AV11)/2)</f>
        <v>0.15</v>
      </c>
      <c r="SU11" s="26">
        <f>IF($CA11="P",BS11,(BS11+AW11)/2)</f>
        <v>18.55</v>
      </c>
      <c r="SV11" s="26">
        <f>IF($CA11="P",BT11,(BT11+AX11)/2)</f>
        <v>6.2</v>
      </c>
      <c r="SW11" s="26">
        <f>IF($CA11="P",BU11,(BU11+AY11)/2)</f>
        <v>0.8</v>
      </c>
      <c r="SX11" s="26">
        <f>IF($CA11="P",BV11,(BV11+AZ11)/2)</f>
        <v>0.3</v>
      </c>
      <c r="SY11" s="26">
        <f>IF($CA11="P",BW11,(BW11+BA11)/2)</f>
        <v>18.7</v>
      </c>
      <c r="SZ11" s="26">
        <f>IF($CA11="P",BX11,(BX11+BB11)/2)</f>
        <v>5.8</v>
      </c>
      <c r="TA11" s="26">
        <f>IF($CA11="P",BY11,(BY11+BC11)/2)</f>
        <v>0.5</v>
      </c>
      <c r="TB11" s="26">
        <f>IF($CA11="P",BZ11,(BZ11+BD11)/2)</f>
        <v>0</v>
      </c>
      <c r="TC11" s="28" t="s">
        <v>53</v>
      </c>
      <c r="TD11" s="11">
        <f>IF(SUM(SN11,SR11)&gt;0,SUM(SN11,SR11),"")</f>
        <v>12.399999999999999</v>
      </c>
      <c r="TE11" s="11">
        <f>IF(SUM(SM11:SN11,SP11:SR11,ST11)-SO11-SS11&gt;0,SUM(SM11:SN11,SP11:SR11,ST11)-SO11-SS11,"")</f>
        <v>48.95</v>
      </c>
      <c r="TF11" s="11">
        <f>IF(SUM(SV11,SZ11)&gt;0,SUM(SV11,SZ11),"")</f>
        <v>12</v>
      </c>
      <c r="TG11" s="11">
        <f>IF(SUM(SU11:SV11,SX11:SZ11,TB11)-SUM(SW11,TA11)&gt;0,SUM(SU11:SV11,SX11:SZ11,TB11)-SUM(SW11,TA11),"")</f>
        <v>48.25</v>
      </c>
      <c r="TH11" s="11">
        <f>IF(SUM(TE11,TG11)&gt;0,SUM(TE11,TG11),"")</f>
        <v>97.2</v>
      </c>
    </row>
    <row r="12" spans="1:528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176</v>
      </c>
      <c r="C12" s="4" t="s">
        <v>3</v>
      </c>
      <c r="D12" s="4">
        <v>2002</v>
      </c>
      <c r="E12" s="9">
        <f>SUM(J12:P12)+SUM(J12:M12)*0.0000001+SUM(J12)*0.0000000000001</f>
        <v>145.40000895000472</v>
      </c>
      <c r="F12" s="3" t="str">
        <f>IF(OR(AND(AJ12&gt;=AN$28,AK12&gt;=AN$32,AJ12&lt;&gt;"",AI12=""),AND(AL12&gt;=AN$28,AM12&gt;=AN$32,AL12&lt;&gt;"",AI12=""),AND(BF12&gt;=BJ$28,BG12&gt;=BJ$32,BF12&lt;&gt;"",BE12=""),AND(BH12&gt;=BJ$28,BI12&gt;=BJ$32,BH12&lt;&gt;"",BE12=""),AND(CB12&gt;=CF$28,CC12&gt;=CF$32,CB12&lt;&gt;"",CA12=""),AND(CD12&gt;=CF$28,CE12&gt;=CF$32,CD12&lt;&gt;""),AND(DC12&gt;=DJ$28,DD12&gt;=DJ$32,DC12&lt;&gt;""),AND(DH12&gt;=DJ$28,DI12&gt;=DJ$32,DH12&lt;&gt;""),AND(EE12&gt;=EL$28,EF12&gt;=EL$32,EE12&lt;&gt;""),AND(EJ12&gt;=EL$28,EK12&gt;=EL$32,EJ12&lt;&gt;""),AND(FG12&gt;=FN$28,FH12&gt;=FN$32,FG12&lt;&gt;""),AND(FL12&gt;=FN$28,FM12&gt;=FN$32,FL12&lt;&gt;""),AND(GI12&gt;=GP$28,GJ12&gt;=GP$32,GI12&lt;&gt;""),AND(GN12&gt;=GP$28,GO12&gt;=GP$32,GN12&lt;&gt;""),AND(HK12&gt;=HR$28,HL12&gt;=HR$32,HK12&lt;&gt;""),AND(HP12&gt;=HR$28,HQ12&gt;=HR$32,HP12&lt;&gt;""),AND(IM12&gt;=IT$28,IN12&gt;=IT$32,IM12&lt;&gt;""),AND(IR12&gt;=IT$28,IS12&gt;=IT$32,IR12&lt;&gt;""),AND(JO12&gt;=JV$28,JP12&gt;=JV$32,JO12&lt;&gt;""),AND(JT12&gt;=JV$28,JU12&gt;=JV$32,JT12&lt;&gt;""),AND(KQ12&gt;=KX$28,KR12&gt;=KX$32,KQ12&lt;&gt;""),AND(KV12&gt;=KX$28,KW12&gt;=KX$32,KV12&lt;&gt;""),AND(LS12&gt;=LZ$28,LT12&gt;=LZ$32,LS12&lt;&gt;""),AND(LX12&gt;=LZ$28,LY12&gt;=LZ$32,LX12&lt;&gt;""),AND(MU12&gt;=NB$28,MV12&gt;=NB$32,MU12&lt;&gt;""),AND(MZ12&gt;=NB$28,NA12&gt;=NB$32,MZ12&lt;&gt;""),AND(NW12&gt;=OD$28,NX12&gt;=OD$32,NW12&lt;&gt;""),AND(OB12&gt;=OD$28,OC12&gt;=OD$32,OB12&lt;&gt;""),AND(OY12&gt;=PF$28,OZ12&gt;=PF$32,OY12&lt;&gt;""),AND(PD12&gt;=PF$28,PE12&gt;=PF$32,PD12&lt;&gt;""),AND(QA12&gt;=QH$28,QB12&gt;=QH$32,QA12&lt;&gt;""),AND(QF12&gt;=QH$28,QG12&gt;=QH$32,QF12&lt;&gt;""),AND(RC12&gt;=RJ$28,RD12&gt;=RJ$32,RC12&lt;&gt;""),AND(RH12&gt;=RJ$28,RI12&gt;=RJ$32,RH12&lt;&gt;""),AND(SE12&gt;=SL$28,SF12&gt;=SL$32,SE12&lt;&gt;""),AND(SJ12&gt;=SL$28,SK12&gt;=SL$32,SJ12&lt;&gt;"")),"P","")</f>
        <v>P</v>
      </c>
      <c r="G12" s="3" t="str">
        <f>IF(OR(AND(AK12&gt;=AN$32,AK12&lt;&gt;"",AI12=""),AND(AM12&gt;=AN$32,AM12&lt;&gt;"",AI12=""),AND(BG12&gt;=BJ$32,BG12&lt;&gt;"",BE12=""),AND(BI12&gt;=BJ$32,BI12&lt;&gt;"",BE12=""),AND(CC12&gt;=CF$32,CC12&lt;&gt;"",CA12=""),AND(CE12&gt;=CF$32,CE12&lt;&gt;"",CA12=""),AND(DD12&gt;=DJ$32,DD12&lt;&gt;""),AND(DI12&gt;=DJ$32,DI12&lt;&gt;""),AND(EF12&gt;=EL$32,EF12&lt;&gt;""),AND(EK12&gt;=EL$32,EK12&lt;&gt;""),AND(FH12&gt;=FN$32,FH12&lt;&gt;""),AND(FM12&gt;=FN$32,FM12&lt;&gt;""),AND(GJ12&gt;=GP$32,GJ12&lt;&gt;""),AND(GO12&gt;=GP$32,GO12&lt;&gt;""),AND(HL12&gt;=HR$32,HL12&lt;&gt;""),AND(HQ12&gt;=HR$32,HQ12&lt;&gt;""),AND(IN12&gt;=IT$32,IN12&lt;&gt;""),AND(IS12&gt;=IT$32,IS12&lt;&gt;""),AND(JP12&gt;=JV$32,JP12&lt;&gt;""),AND(JU12&gt;=JV$32,JU12&lt;&gt;""),AND(KR12&gt;=KX$32,KR12&lt;&gt;""),AND(KW12&gt;=KX$32,KW12&lt;&gt;""),AND(LT12&gt;=LZ$32,LT12&lt;&gt;""),AND(LY12&gt;=LZ$32,LY12&lt;&gt;""),AND(MV12&gt;=NB$32,MV12&lt;&gt;""),AND(NA12&gt;=NB$32,NA12&lt;&gt;""),AND(NX12&gt;=OD$32,NX12&lt;&gt;""),AND(OC12&gt;=OD$32,OC12&lt;&gt;""),AND(OZ12&gt;=PF$32,OZ12&lt;&gt;""),AND(PE12&gt;=PF$32,PE12&lt;&gt;""),AND(QB12&gt;=QH$32,QB12&lt;&gt;""),AND(QG12&gt;=QH$32,QG12&lt;&gt;""),AND(RD12&gt;=RJ$32,RD12&lt;&gt;""),AND(RI12&gt;=RJ$32,RI12&lt;&gt;""),AND(SF12&gt;=SL$32,SF12&lt;&gt;""),AND(SK12&gt;=SL$32,SK12&lt;&gt;"")),"P","")</f>
        <v>P</v>
      </c>
      <c r="H12" s="36" t="str">
        <f>IF(AND(G12="P",F12=""),"No DD",IF(OR(AND(AJ12&gt;=AN$31,AK12&gt;=AN$35,AJ12&lt;&gt;"",AI12=""),AND(AL12&gt;=AN$31,AM12&gt;=AN$35,AL12&lt;&gt;"",AI12=""),AND(BF12&gt;=BJ$31,BG12&gt;=BJ$35,BF12&lt;&gt;"",BE12=""),AND(BH12&gt;=BJ$31,BI12&gt;=BJ$35,BH12&lt;&gt;"",BE12=""),AND(CB12&gt;=CF$31,CC12&gt;=CF$35,CB12&lt;&gt;"",CA12=""),AND(CD12&gt;=CF$31,CE12&gt;=CF$35,CD12&lt;&gt;""),AND(DC12&gt;=DJ$31,DD12&gt;=DJ$35,DC12&lt;&gt;""),AND(DH12&gt;=DJ$31,DI12&gt;=DJ$35,DH12&lt;&gt;""),AND(EE12&gt;=EL$31,EF12&gt;=EL$35,EE12&lt;&gt;""),AND(EJ12&gt;=EL$31,EK12&gt;=EL$35,EJ12&lt;&gt;""),AND(FG12&gt;=FN$31,FH12&gt;=FN$35,FG12&lt;&gt;""),AND(FL12&gt;=FN$31,FM12&gt;=FN$35,FL12&lt;&gt;""),AND(GI12&gt;=GP$31,GJ12&gt;=GP$35,GI12&lt;&gt;""),AND(GN12&gt;=GP$31,GO12&gt;=GP$35,GN12&lt;&gt;""),AND(HK12&gt;=HR$31,HL12&gt;=HR$35,HK12&lt;&gt;""),AND(HP12&gt;=HR$31,HQ12&gt;=HR$35,HP12&lt;&gt;""),AND(IM12&gt;=IT$31,IN12&gt;=IT$35,IM12&lt;&gt;""),AND(IR12&gt;=IT$31,IS12&gt;=IT$35,IR12&lt;&gt;""),AND(JO12&gt;=JV$31,JP12&gt;=JV$35,JO12&lt;&gt;""),AND(JT12&gt;=JV$31,JU12&gt;=JV$35,JT12&lt;&gt;""),AND(KQ12&gt;=KX$31,KR12&gt;=KX$35,KQ12&lt;&gt;""),AND(KV12&gt;=KX$31,KW12&gt;=KX$35,KV12&lt;&gt;""),AND(LS12&gt;=LZ$31,LT12&gt;=LZ$35,LS12&lt;&gt;""),AND(LX12&gt;=LZ$31,LY12&gt;=LZ$35,LX12&lt;&gt;""),AND(MU12&gt;=NB$31,MV12&gt;=NB$35,MU12&lt;&gt;""),AND(MZ12&gt;=NB$31,NA12&gt;=NB$35,MZ12&lt;&gt;""),AND(NW12&gt;=OD$31,NX12&gt;=OD$35,NW12&lt;&gt;""),AND(OB12&gt;=OD$31,OC12&gt;=OD$35,OB12&lt;&gt;""),AND(OY12&gt;=PF$31,OZ12&gt;=PF$35,OY12&lt;&gt;""),AND(PD12&gt;=PF$31,PE12&gt;=PF$35,PD12&lt;&gt;""),AND(QA12&gt;=QH$31,QB12&gt;=QH$35,QA12&lt;&gt;""),AND(QF12&gt;=QH$31,QG12&gt;=QH$35,QF12&lt;&gt;""),AND(RC12&gt;=RJ$31,RD12&gt;=RJ$35,RC12&lt;&gt;""),AND(RH12&gt;=RJ$31,RI12&gt;=RJ$35,RH12&lt;&gt;""),AND(SE12&gt;=SL$31,SF12&gt;=SL$35,SE12&lt;&gt;""),AND(SJ12&gt;=SL$31,SK12&gt;=SL$35,SJ12&lt;&gt;"")),"Merit",IF(OR(AND(AJ12&gt;=AN$30,AK12&gt;=AN$34,AJ12&lt;&gt;"",AI12=""),AND(AL12&gt;=AN$30,AM12&gt;=AN$34,AL12&lt;&gt;"",AI12=""),AND(BF12&gt;=BJ$30,BG12&gt;=BJ$34,BF12&lt;&gt;"",BE12=""),AND(BH12&gt;=BJ$30,BI12&gt;=BJ$34,BH12&lt;&gt;"",BE12=""),AND(CB12&gt;=CF$30,CC12&gt;=CF$34,CB12&lt;&gt;"",CA12=""),AND(CD12&gt;=CF$30,CE12&gt;=CF$34,CD12&lt;&gt;""),AND(DC12&gt;=DJ$30,DD12&gt;=DJ$34,DC12&lt;&gt;""),AND(DH12&gt;=DJ$30,DI12&gt;=DJ$34,DH12&lt;&gt;""),AND(EE12&gt;=EL$30,EF12&gt;=EL$34,EE12&lt;&gt;""),AND(EJ12&gt;=EL$30,EK12&gt;=EL$34,EJ12&lt;&gt;""),AND(FG12&gt;=FN$30,FH12&gt;=FN$34,FG12&lt;&gt;""),AND(FL12&gt;=FN$30,FM12&gt;=FN$34,FL12&lt;&gt;""),AND(GI12&gt;=GP$30,GJ12&gt;=GP$34,GI12&lt;&gt;""),AND(GN12&gt;=GP$30,GO12&gt;=GP$34,GN12&lt;&gt;""),AND(HK12&gt;=HR$30,HL12&gt;=HR$34,HK12&lt;&gt;""),AND(HP12&gt;=HR$30,HQ12&gt;=HR$34,HP12&lt;&gt;""),AND(IM12&gt;=IT$30,IN12&gt;=IT$34,IM12&lt;&gt;""),AND(IR12&gt;=IT$30,IS12&gt;=IT$34,IR12&lt;&gt;""),AND(JO12&gt;=JV$30,JP12&gt;=JV$34,JO12&lt;&gt;""),AND(JT12&gt;=JV$30,JU12&gt;=JV$34,JT12&lt;&gt;""),AND(KQ12&gt;=KX$30,KR12&gt;=KX$34,KQ12&lt;&gt;""),AND(KV12&gt;=KX$30,KW12&gt;=KX$34,KV12&lt;&gt;""),AND(LS12&gt;=LZ$30,LT12&gt;=LZ$34,LS12&lt;&gt;""),AND(LX12&gt;=LZ$30,LY12&gt;=LZ$34,LX12&lt;&gt;""),AND(MU12&gt;=NB$30,MV12&gt;=NB$34,MU12&lt;&gt;""),AND(MZ12&gt;=NB$30,NA12&gt;=NB$34,MZ12&lt;&gt;""),AND(NW12&gt;=OD$30,NX12&gt;=OD$34,NW12&lt;&gt;""),AND(OB12&gt;=OD$30,OC12&gt;=OD$34,OB12&lt;&gt;""),AND(OY12&gt;=PF$30,OZ12&gt;=PF$34,OY12&lt;&gt;""),AND(PD12&gt;=PF$30,PE12&gt;=PF$34,PD12&lt;&gt;""),AND(QA12&gt;=QH$30,QB12&gt;=QH$34,QA12&lt;&gt;""),AND(QF12&gt;=QH$30,QG12&gt;=QH$34,QF12&lt;&gt;""),AND(RC12&gt;=RJ$30,RD12&gt;=RJ$34,RC12&lt;&gt;""),AND(RH12&gt;=RJ$30,RI12&gt;=RJ$34,RH12&lt;&gt;""),AND(SE12&gt;=SL$30,SF12&gt;=SL$34,SE12&lt;&gt;""),AND(SJ12&gt;=SL$30,SK12&gt;=SL$34,SJ12&lt;&gt;"")),"Excellence",IF(I12="P","Worlds Team",IF(F12="P","National Team","")))))</f>
        <v>Excellence</v>
      </c>
      <c r="I12" s="3" t="str">
        <f>IF(OR(AND(AJ12&gt;=AN$29,AK12&gt;=AN$33,AJ12&lt;&gt;"",AI12=""),AND(AL12&gt;=AN$29,AM12&gt;=AN$33,AL12&lt;&gt;"",AI12=""),AND(BF12&gt;=BJ$29,BG12&gt;=BJ$33,BF12&lt;&gt;"",BE12=""),AND(BH12&gt;=BJ$29,BI12&gt;=BJ$33,BH12&lt;&gt;"",BE12=""),AND(CB12&gt;=CF$29,CC12&gt;=CF$33,CB12&lt;&gt;"",CA12=""),AND(CD12&gt;=CF$29,CE12&gt;=CF$33,CD12&lt;&gt;""),AND(DC12&gt;=DJ$29,DD12&gt;=DJ$33,DC12&lt;&gt;""),AND(DH12&gt;=DJ$29,DI12&gt;=DJ$33,DH12&lt;&gt;""),AND(EE12&gt;=EL$29,EF12&gt;=EL$33,EE12&lt;&gt;""),AND(EJ12&gt;=EL$29,EK12&gt;=EL$33,EJ12&lt;&gt;""),AND(FG12&gt;=FN$29,FH12&gt;=FN$33,FG12&lt;&gt;""),AND(FL12&gt;=FN$29,FM12&gt;=FN$33,FL12&lt;&gt;""),AND(GI12&gt;=GP$29,GJ12&gt;=GP$33,GI12&lt;&gt;""),AND(GN12&gt;=GP$29,GO12&gt;=GP$33,GN12&lt;&gt;""),AND(HK12&gt;=HR$29,HL12&gt;=HR$33,HK12&lt;&gt;""),AND(HP12&gt;=HR$29,HQ12&gt;=HR$33,HP12&lt;&gt;""),AND(IM12&gt;=IT$29,IN12&gt;=IT$33,IM12&lt;&gt;""),AND(IR12&gt;=IT$29,IS12&gt;=IT$33,IR12&lt;&gt;""),AND(JO12&gt;=JV$29,JP12&gt;=JV$33,JO12&lt;&gt;""),AND(JT12&gt;=JV$29,JU12&gt;=JV$33,JT12&lt;&gt;""),AND(KQ12&gt;=KX$29,KR12&gt;=KX$33,KQ12&lt;&gt;""),AND(KV12&gt;=KX$29,KW12&gt;=KX$33,KV12&lt;&gt;""),AND(LS12&gt;=LZ$29,LT12&gt;=LZ$33,LS12&lt;&gt;""),AND(LX12&gt;=LZ$29,LY12&gt;=LZ$33,LX12&lt;&gt;""),AND(MU12&gt;=NB$29,MV12&gt;=NB$33,MU12&lt;&gt;""),AND(MZ12&gt;=NB$29,NA12&gt;=NB$33,MZ12&lt;&gt;""),AND(NW12&gt;=OD$29,NX12&gt;=OD$33,NW12&lt;&gt;""),AND(OB12&gt;=OD$29,OC12&gt;=OD$33,OB12&lt;&gt;""),AND(OY12&gt;=PF$29,OZ12&gt;=PF$33,OY12&lt;&gt;""),AND(PD12&gt;=PF$29,PE12&gt;=PF$33,PD12&lt;&gt;""),AND(QA12&gt;=QH$29,QB12&gt;=QH$33,QA12&lt;&gt;""),AND(QF12&gt;=QH$29,QG12&gt;=QH$33,QF12&lt;&gt;""),AND(RC12&gt;=RJ$29,RD12&gt;=RJ$33,RC12&lt;&gt;""),AND(RH12&gt;=RJ$29,RI12&gt;=RJ$33,RH12&lt;&gt;""),AND(SE12&gt;=SL$29,SF12&gt;=SL$33,SE12&lt;&gt;""),AND(SJ12&gt;=SL$29,SK12&gt;=SL$33,SJ12&lt;&gt;"")),"P","")</f>
        <v>P</v>
      </c>
      <c r="J12" s="8">
        <f>IF(COUNT(AK12,BG12,CC12)&gt;0,LARGE((AK12,BG12,CC12),1),0)</f>
        <v>47.20000000000001</v>
      </c>
      <c r="K12" s="8" t="str">
        <f>IF(J12=0,"",IF(J12=CC12,$BK$1,IF(J12=BG12,$AO$1,IF(J12=AK12,$S$1,""))))</f>
        <v>2025 Elite Canada</v>
      </c>
      <c r="L12" s="8">
        <f>IF(COUNT(AK12,BG12,CC12)&gt;1,LARGE((AK12,BG12,CC12),2),0)</f>
        <v>42.3</v>
      </c>
      <c r="M12" s="8" t="str">
        <f>IF(K12=0,"",IF(AND(L12=J12,L12=AK12,K12=BG12),$S$1,IF(AND(L12=J12,L12=AK12,L12=CC12),$S$1,IF(AND(L12=J12,L12=CC12,L12=BG12),$AO$1,IF(L12=CC12,$BK$1,IF(L12=BG12,$AO$1,IF(L12=AK12,$S$1,"")))))))</f>
        <v>2025 Nationals</v>
      </c>
      <c r="N12" s="8">
        <f>IF(MAX(AM12,BI12,CE12)&gt;0,MAX(AM12,BI12,CE12),0)</f>
        <v>48.8</v>
      </c>
      <c r="O12" s="8" t="str">
        <f>IF(N12=0,"",IF(N12=CE12,$BK$1,IF(N12=BI12,$AO$1,IF(N12=AM12,$S$1,""))))</f>
        <v>2025 Elite Canada</v>
      </c>
      <c r="P12" s="8">
        <f>IF(MAX(CG12:CH12)&gt;0,MAX(CG12:CH12),"")</f>
        <v>7.1000000000000014</v>
      </c>
      <c r="Q12" s="11" t="str">
        <f>IF(P12="","",IF(P12=CG12,"("&amp;CG$2&amp;")",IF(P12=CH12,"("&amp;CH$2&amp;")")))</f>
        <v>(Q1)</v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>2025 World Cup POR (July 6)</v>
      </c>
      <c r="S12" s="19">
        <v>17.8</v>
      </c>
      <c r="T12" s="19">
        <v>6.4</v>
      </c>
      <c r="U12" s="19">
        <v>0.8</v>
      </c>
      <c r="V12" s="19">
        <v>0</v>
      </c>
      <c r="W12" s="19">
        <v>18.600000000000001</v>
      </c>
      <c r="X12" s="19">
        <v>5.2</v>
      </c>
      <c r="Y12" s="19">
        <v>0</v>
      </c>
      <c r="Z12" s="19">
        <v>0</v>
      </c>
      <c r="AA12" s="19">
        <v>18.100000000000001</v>
      </c>
      <c r="AB12" s="19">
        <v>6.4</v>
      </c>
      <c r="AC12" s="19">
        <v>0.2</v>
      </c>
      <c r="AD12" s="19">
        <v>0</v>
      </c>
      <c r="AE12" s="19">
        <v>18.2</v>
      </c>
      <c r="AF12" s="19">
        <v>6</v>
      </c>
      <c r="AG12" s="19">
        <v>0</v>
      </c>
      <c r="AH12" s="19">
        <v>0.3</v>
      </c>
      <c r="AI12" s="27"/>
      <c r="AJ12" s="40">
        <f>IF(SUM(T12,X12)&gt;0,SUM(T12,X12),"")</f>
        <v>11.600000000000001</v>
      </c>
      <c r="AK12" s="40">
        <f>IF(SUM(S12:T12,V12:X12,Z12)-U12-Y12&gt;0,SUM(S12:T12,V12:X12,Z12)-U12-Y12,"")</f>
        <v>47.20000000000001</v>
      </c>
      <c r="AL12" s="40">
        <f>IF(SUM(AB12,AF12)&gt;0,SUM(AB12,AF12),"")</f>
        <v>12.4</v>
      </c>
      <c r="AM12" s="40">
        <f>IF(SUM(AA12:AB12,AD12:AF12,AH12)-SUM(AC12,AG12)&gt;0,SUM(AA12:AB12,AD12:AF12,AH12)-SUM(AC12,AG12),"")</f>
        <v>48.8</v>
      </c>
      <c r="AN12" s="40">
        <f>IF(SUM(AK12,AM12)&gt;0,SUM(AK12,AM12),"")</f>
        <v>96</v>
      </c>
      <c r="AO12" s="18">
        <v>18.600000000000001</v>
      </c>
      <c r="AP12" s="18">
        <v>4.8</v>
      </c>
      <c r="AQ12" s="18">
        <v>0.6</v>
      </c>
      <c r="AR12" s="18">
        <v>0</v>
      </c>
      <c r="AS12" s="18">
        <v>17.600000000000001</v>
      </c>
      <c r="AT12" s="18">
        <v>3.2</v>
      </c>
      <c r="AU12" s="18">
        <v>1.6</v>
      </c>
      <c r="AV12" s="18">
        <v>0.3</v>
      </c>
      <c r="AW12" s="18"/>
      <c r="AX12" s="18"/>
      <c r="AY12" s="18"/>
      <c r="AZ12" s="18"/>
      <c r="BA12" s="18"/>
      <c r="BB12" s="18"/>
      <c r="BC12" s="18"/>
      <c r="BD12" s="18"/>
      <c r="BE12" s="28"/>
      <c r="BF12" s="11">
        <f>IF(SUM(AP12,AT12)&gt;0,SUM(AP12,AT12),"")</f>
        <v>8</v>
      </c>
      <c r="BG12" s="11">
        <f>IF(SUM(AO12:AP12,AR12:AT12,AV12)-AQ12-AU12&gt;0,SUM(AO12:AP12,AR12:AT12,AV12)-AQ12-AU12,"")</f>
        <v>42.3</v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>
        <f>IF(SUM(BG12,BI12)&gt;0,SUM(BG12,BI12),"")</f>
        <v>42.3</v>
      </c>
      <c r="BK12" s="19">
        <v>18.7</v>
      </c>
      <c r="BL12" s="19">
        <v>5.6</v>
      </c>
      <c r="BM12" s="19">
        <v>0.2</v>
      </c>
      <c r="BN12" s="19">
        <v>0</v>
      </c>
      <c r="BO12" s="19">
        <v>15.3</v>
      </c>
      <c r="BP12" s="19">
        <v>2.4</v>
      </c>
      <c r="BQ12" s="19">
        <v>0</v>
      </c>
      <c r="BR12" s="19">
        <v>0</v>
      </c>
      <c r="BS12" s="19"/>
      <c r="BT12" s="19"/>
      <c r="BU12" s="19"/>
      <c r="BV12" s="19"/>
      <c r="BW12" s="19"/>
      <c r="BX12" s="19"/>
      <c r="BY12" s="19"/>
      <c r="BZ12" s="19"/>
      <c r="CA12" s="27"/>
      <c r="CB12" s="40">
        <f>IF(SUM(BL12,BP12)&gt;0,SUM(BL12,BP12),"")</f>
        <v>8</v>
      </c>
      <c r="CC12" s="40">
        <f>IF(SUM(BK12:BL12,BN12:BP12,BR12)-BM12-BQ12&gt;0,SUM(BK12:BL12,BN12:BP12,BR12)-BM12-BQ12,"")</f>
        <v>41.79999999999999</v>
      </c>
      <c r="CD12" s="40" t="str">
        <f>IF(SUM(BT12,BX12)&gt;0,SUM(BT12,BX12),"")</f>
        <v/>
      </c>
      <c r="CE12" s="40" t="str">
        <f>IF(SUM(BS12:BT12,BV12:BX12,BZ12)-SUM(BU12,BY12)&gt;0,SUM(BS12:BT12,BV12:BX12,BZ12)-SUM(BU12,BY12),"")</f>
        <v/>
      </c>
      <c r="CF12" s="40">
        <f>IF(SUM(CC12,CE12)&gt;0,SUM(CC12,CE12),"")</f>
        <v>41.79999999999999</v>
      </c>
      <c r="CG12" s="51">
        <f>IF(MAX(DD12,EF12,FH12,GJ12,HL12,IN12,JP12,KR12,LT12,MV12,NX12,OZ12,QB12,RD12,SF12)-IF(L12="",0,L12)&gt;0.001,MAX(DD12,EF12,FH12,GJ12,HL12,IN12,JP12,KR12,LT12,MV12,NX12,OZ12,QB12,RD12,SF12)-IF(L12="",0,L12),"")</f>
        <v>7.1000000000000014</v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>
        <v>18.7</v>
      </c>
      <c r="DL12" s="18">
        <v>6</v>
      </c>
      <c r="DM12" s="18">
        <v>0</v>
      </c>
      <c r="DN12" s="18">
        <v>0</v>
      </c>
      <c r="DO12" s="18">
        <v>18.3</v>
      </c>
      <c r="DP12" s="18">
        <v>6.4</v>
      </c>
      <c r="DQ12" s="18">
        <v>0</v>
      </c>
      <c r="DR12" s="18">
        <v>0</v>
      </c>
      <c r="DS12" s="18"/>
      <c r="DT12" s="18"/>
      <c r="DU12" s="18"/>
      <c r="DV12" s="18"/>
      <c r="DW12" s="18">
        <v>18.399999999999999</v>
      </c>
      <c r="DX12" s="18">
        <v>6.4</v>
      </c>
      <c r="DY12" s="18">
        <v>0</v>
      </c>
      <c r="DZ12" s="18">
        <v>0</v>
      </c>
      <c r="EA12" s="18"/>
      <c r="EB12" s="18"/>
      <c r="EC12" s="18"/>
      <c r="ED12" s="18"/>
      <c r="EE12" s="11">
        <f>IF(SUM(DL12,DP12)&gt;0,SUM(DL12,DP12),"")</f>
        <v>12.4</v>
      </c>
      <c r="EF12" s="11">
        <f>IF(SUM(DK12:DL12,DN12:DP12,DR12)-DM12-DQ12&gt;0,SUM(DK12:DL12,DN12:DP12,DR12)-DM12-DQ12,"")</f>
        <v>49.4</v>
      </c>
      <c r="EG12" s="11" t="str">
        <f>IF(SUM(DS12:DT12,DV12)-DU12&gt;0,SUM(DS12:DT12,DV12)-DU12,"")</f>
        <v/>
      </c>
      <c r="EH12" s="11">
        <f>IF(SUM(DL12,DP12,DT12)&gt;0,SUM(DL12,DP12,DT12),"")</f>
        <v>12.4</v>
      </c>
      <c r="EI12" s="11">
        <f>IF(SUM(EF12,EG12)&gt;0,SUM(EF12,EG12),"")</f>
        <v>49.4</v>
      </c>
      <c r="EJ12" s="11">
        <f>IF(SUM(DX12,EB12)&gt;0,SUM(DX12,EB12),"")</f>
        <v>6.4</v>
      </c>
      <c r="EK12" s="11">
        <f>IF(SUM(DW12:DX12,DZ12:EB12,ED12)-SUM(DY12,EC12)&gt;0,SUM(DW12:DX12,DZ12:EB12,ED12)-SUM(DY12,EC12),"")</f>
        <v>24.799999999999997</v>
      </c>
      <c r="EL12" s="11">
        <f>IF(SUM(EF12,EG12,EK12)&gt;0,SUM(EF12,EG12,EK12),"")</f>
        <v>74.199999999999989</v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18.649999999999999</v>
      </c>
      <c r="SN12" s="26">
        <f>IF($CA12="P",BL12,(BL12+AP12)/2)</f>
        <v>5.1999999999999993</v>
      </c>
      <c r="SO12" s="26">
        <f>IF($CA12="P",BM12,(BM12+AQ12)/2)</f>
        <v>0.4</v>
      </c>
      <c r="SP12" s="26">
        <f>IF($CA12="P",BN12,(BN12+AR12)/2)</f>
        <v>0</v>
      </c>
      <c r="SQ12" s="26">
        <f>IF($CA12="P",BO12,(BO12+AS12)/2)</f>
        <v>16.450000000000003</v>
      </c>
      <c r="SR12" s="26">
        <f>IF($CA12="P",BP12,(BP12+AT12)/2)</f>
        <v>2.8</v>
      </c>
      <c r="SS12" s="26">
        <f>IF($CA12="P",BQ12,(BQ12+AU12)/2)</f>
        <v>0.8</v>
      </c>
      <c r="ST12" s="26">
        <f>IF($CA12="P",BR12,(BR12+AV12)/2)</f>
        <v>0.15</v>
      </c>
      <c r="SU12" s="26">
        <f>IF($CA12="P",BS12,(BS12+AW12)/2)</f>
        <v>0</v>
      </c>
      <c r="SV12" s="26">
        <f>IF($CA12="P",BT12,(BT12+AX12)/2)</f>
        <v>0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0</v>
      </c>
      <c r="SZ12" s="26">
        <f>IF($CA12="P",BX12,(BX12+BB12)/2)</f>
        <v>0</v>
      </c>
      <c r="TA12" s="26">
        <f>IF($CA12="P",BY12,(BY12+BC12)/2)</f>
        <v>0</v>
      </c>
      <c r="TB12" s="26">
        <f>IF($CA12="P",BZ12,(BZ12+BD12)/2)</f>
        <v>0</v>
      </c>
      <c r="TC12" s="28" t="s">
        <v>53</v>
      </c>
      <c r="TD12" s="11">
        <f>IF(SUM(SN12,SR12)&gt;0,SUM(SN12,SR12),"")</f>
        <v>7.9999999999999991</v>
      </c>
      <c r="TE12" s="11">
        <f>IF(SUM(SM12:SN12,SP12:SR12,ST12)-SO12-SS12&gt;0,SUM(SM12:SN12,SP12:SR12,ST12)-SO12-SS12,"")</f>
        <v>42.05</v>
      </c>
      <c r="TF12" s="11" t="str">
        <f>IF(SUM(SV12,SZ12)&gt;0,SUM(SV12,SZ12),"")</f>
        <v/>
      </c>
      <c r="TG12" s="11" t="str">
        <f>IF(SUM(SU12:SV12,SX12:SZ12,TB12)-SUM(SW12,TA12)&gt;0,SUM(SU12:SV12,SX12:SZ12,TB12)-SUM(SW12,TA12),"")</f>
        <v/>
      </c>
      <c r="TH12" s="11">
        <f>IF(SUM(TE12,TG12)&gt;0,SUM(TE12,TG12),"")</f>
        <v>42.05</v>
      </c>
    </row>
    <row r="13" spans="1:528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70</v>
      </c>
      <c r="C13" s="4" t="s">
        <v>6</v>
      </c>
      <c r="D13" s="4">
        <v>2001</v>
      </c>
      <c r="E13" s="9">
        <f>SUM(J13:P13)+SUM(J13:M13)*0.0000001+SUM(J13)*0.0000000000001</f>
        <v>144.9000095900048</v>
      </c>
      <c r="F13" s="3" t="str">
        <f>IF(OR(AND(AJ13&gt;=AN$28,AK13&gt;=AN$32,AJ13&lt;&gt;"",AI13=""),AND(AL13&gt;=AN$28,AM13&gt;=AN$32,AL13&lt;&gt;"",AI13=""),AND(BF13&gt;=BJ$28,BG13&gt;=BJ$32,BF13&lt;&gt;"",BE13=""),AND(BH13&gt;=BJ$28,BI13&gt;=BJ$32,BH13&lt;&gt;"",BE13=""),AND(CB13&gt;=CF$28,CC13&gt;=CF$32,CB13&lt;&gt;"",CA13=""),AND(CD13&gt;=CF$28,CE13&gt;=CF$32,CD13&lt;&gt;""),AND(DC13&gt;=DJ$28,DD13&gt;=DJ$32,DC13&lt;&gt;""),AND(DH13&gt;=DJ$28,DI13&gt;=DJ$32,DH13&lt;&gt;""),AND(EE13&gt;=EL$28,EF13&gt;=EL$32,EE13&lt;&gt;""),AND(EJ13&gt;=EL$28,EK13&gt;=EL$32,EJ13&lt;&gt;""),AND(FG13&gt;=FN$28,FH13&gt;=FN$32,FG13&lt;&gt;""),AND(FL13&gt;=FN$28,FM13&gt;=FN$32,FL13&lt;&gt;""),AND(GI13&gt;=GP$28,GJ13&gt;=GP$32,GI13&lt;&gt;""),AND(GN13&gt;=GP$28,GO13&gt;=GP$32,GN13&lt;&gt;""),AND(HK13&gt;=HR$28,HL13&gt;=HR$32,HK13&lt;&gt;""),AND(HP13&gt;=HR$28,HQ13&gt;=HR$32,HP13&lt;&gt;""),AND(IM13&gt;=IT$28,IN13&gt;=IT$32,IM13&lt;&gt;""),AND(IR13&gt;=IT$28,IS13&gt;=IT$32,IR13&lt;&gt;""),AND(JO13&gt;=JV$28,JP13&gt;=JV$32,JO13&lt;&gt;""),AND(JT13&gt;=JV$28,JU13&gt;=JV$32,JT13&lt;&gt;""),AND(KQ13&gt;=KX$28,KR13&gt;=KX$32,KQ13&lt;&gt;""),AND(KV13&gt;=KX$28,KW13&gt;=KX$32,KV13&lt;&gt;""),AND(LS13&gt;=LZ$28,LT13&gt;=LZ$32,LS13&lt;&gt;""),AND(LX13&gt;=LZ$28,LY13&gt;=LZ$32,LX13&lt;&gt;""),AND(MU13&gt;=NB$28,MV13&gt;=NB$32,MU13&lt;&gt;""),AND(MZ13&gt;=NB$28,NA13&gt;=NB$32,MZ13&lt;&gt;""),AND(NW13&gt;=OD$28,NX13&gt;=OD$32,NW13&lt;&gt;""),AND(OB13&gt;=OD$28,OC13&gt;=OD$32,OB13&lt;&gt;""),AND(OY13&gt;=PF$28,OZ13&gt;=PF$32,OY13&lt;&gt;""),AND(PD13&gt;=PF$28,PE13&gt;=PF$32,PD13&lt;&gt;""),AND(QA13&gt;=QH$28,QB13&gt;=QH$32,QA13&lt;&gt;""),AND(QF13&gt;=QH$28,QG13&gt;=QH$32,QF13&lt;&gt;""),AND(RC13&gt;=RJ$28,RD13&gt;=RJ$32,RC13&lt;&gt;""),AND(RH13&gt;=RJ$28,RI13&gt;=RJ$32,RH13&lt;&gt;""),AND(SE13&gt;=SL$28,SF13&gt;=SL$32,SE13&lt;&gt;""),AND(SJ13&gt;=SL$28,SK13&gt;=SL$32,SJ13&lt;&gt;"")),"P","")</f>
        <v>P</v>
      </c>
      <c r="G13" s="3" t="str">
        <f>IF(OR(AND(AK13&gt;=AN$32,AK13&lt;&gt;"",AI13=""),AND(AM13&gt;=AN$32,AM13&lt;&gt;"",AI13=""),AND(BG13&gt;=BJ$32,BG13&lt;&gt;"",BE13=""),AND(BI13&gt;=BJ$32,BI13&lt;&gt;"",BE13=""),AND(CC13&gt;=CF$32,CC13&lt;&gt;"",CA13=""),AND(CE13&gt;=CF$32,CE13&lt;&gt;"",CA13=""),AND(DD13&gt;=DJ$32,DD13&lt;&gt;""),AND(DI13&gt;=DJ$32,DI13&lt;&gt;""),AND(EF13&gt;=EL$32,EF13&lt;&gt;""),AND(EK13&gt;=EL$32,EK13&lt;&gt;""),AND(FH13&gt;=FN$32,FH13&lt;&gt;""),AND(FM13&gt;=FN$32,FM13&lt;&gt;""),AND(GJ13&gt;=GP$32,GJ13&lt;&gt;""),AND(GO13&gt;=GP$32,GO13&lt;&gt;""),AND(HL13&gt;=HR$32,HL13&lt;&gt;""),AND(HQ13&gt;=HR$32,HQ13&lt;&gt;""),AND(IN13&gt;=IT$32,IN13&lt;&gt;""),AND(IS13&gt;=IT$32,IS13&lt;&gt;""),AND(JP13&gt;=JV$32,JP13&lt;&gt;""),AND(JU13&gt;=JV$32,JU13&lt;&gt;""),AND(KR13&gt;=KX$32,KR13&lt;&gt;""),AND(KW13&gt;=KX$32,KW13&lt;&gt;""),AND(LT13&gt;=LZ$32,LT13&lt;&gt;""),AND(LY13&gt;=LZ$32,LY13&lt;&gt;""),AND(MV13&gt;=NB$32,MV13&lt;&gt;""),AND(NA13&gt;=NB$32,NA13&lt;&gt;""),AND(NX13&gt;=OD$32,NX13&lt;&gt;""),AND(OC13&gt;=OD$32,OC13&lt;&gt;""),AND(OZ13&gt;=PF$32,OZ13&lt;&gt;""),AND(PE13&gt;=PF$32,PE13&lt;&gt;""),AND(QB13&gt;=QH$32,QB13&lt;&gt;""),AND(QG13&gt;=QH$32,QG13&lt;&gt;""),AND(RD13&gt;=RJ$32,RD13&lt;&gt;""),AND(RI13&gt;=RJ$32,RI13&lt;&gt;""),AND(SF13&gt;=SL$32,SF13&lt;&gt;""),AND(SK13&gt;=SL$32,SK13&lt;&gt;"")),"P","")</f>
        <v>P</v>
      </c>
      <c r="H13" s="36" t="str">
        <f>IF(AND(G13="P",F13=""),"No DD",IF(OR(AND(AJ13&gt;=AN$31,AK13&gt;=AN$35,AJ13&lt;&gt;"",AI13=""),AND(AL13&gt;=AN$31,AM13&gt;=AN$35,AL13&lt;&gt;"",AI13=""),AND(BF13&gt;=BJ$31,BG13&gt;=BJ$35,BF13&lt;&gt;"",BE13=""),AND(BH13&gt;=BJ$31,BI13&gt;=BJ$35,BH13&lt;&gt;"",BE13=""),AND(CB13&gt;=CF$31,CC13&gt;=CF$35,CB13&lt;&gt;"",CA13=""),AND(CD13&gt;=CF$31,CE13&gt;=CF$35,CD13&lt;&gt;""),AND(DC13&gt;=DJ$31,DD13&gt;=DJ$35,DC13&lt;&gt;""),AND(DH13&gt;=DJ$31,DI13&gt;=DJ$35,DH13&lt;&gt;""),AND(EE13&gt;=EL$31,EF13&gt;=EL$35,EE13&lt;&gt;""),AND(EJ13&gt;=EL$31,EK13&gt;=EL$35,EJ13&lt;&gt;""),AND(FG13&gt;=FN$31,FH13&gt;=FN$35,FG13&lt;&gt;""),AND(FL13&gt;=FN$31,FM13&gt;=FN$35,FL13&lt;&gt;""),AND(GI13&gt;=GP$31,GJ13&gt;=GP$35,GI13&lt;&gt;""),AND(GN13&gt;=GP$31,GO13&gt;=GP$35,GN13&lt;&gt;""),AND(HK13&gt;=HR$31,HL13&gt;=HR$35,HK13&lt;&gt;""),AND(HP13&gt;=HR$31,HQ13&gt;=HR$35,HP13&lt;&gt;""),AND(IM13&gt;=IT$31,IN13&gt;=IT$35,IM13&lt;&gt;""),AND(IR13&gt;=IT$31,IS13&gt;=IT$35,IR13&lt;&gt;""),AND(JO13&gt;=JV$31,JP13&gt;=JV$35,JO13&lt;&gt;""),AND(JT13&gt;=JV$31,JU13&gt;=JV$35,JT13&lt;&gt;""),AND(KQ13&gt;=KX$31,KR13&gt;=KX$35,KQ13&lt;&gt;""),AND(KV13&gt;=KX$31,KW13&gt;=KX$35,KV13&lt;&gt;""),AND(LS13&gt;=LZ$31,LT13&gt;=LZ$35,LS13&lt;&gt;""),AND(LX13&gt;=LZ$31,LY13&gt;=LZ$35,LX13&lt;&gt;""),AND(MU13&gt;=NB$31,MV13&gt;=NB$35,MU13&lt;&gt;""),AND(MZ13&gt;=NB$31,NA13&gt;=NB$35,MZ13&lt;&gt;""),AND(NW13&gt;=OD$31,NX13&gt;=OD$35,NW13&lt;&gt;""),AND(OB13&gt;=OD$31,OC13&gt;=OD$35,OB13&lt;&gt;""),AND(OY13&gt;=PF$31,OZ13&gt;=PF$35,OY13&lt;&gt;""),AND(PD13&gt;=PF$31,PE13&gt;=PF$35,PD13&lt;&gt;""),AND(QA13&gt;=QH$31,QB13&gt;=QH$35,QA13&lt;&gt;""),AND(QF13&gt;=QH$31,QG13&gt;=QH$35,QF13&lt;&gt;""),AND(RC13&gt;=RJ$31,RD13&gt;=RJ$35,RC13&lt;&gt;""),AND(RH13&gt;=RJ$31,RI13&gt;=RJ$35,RH13&lt;&gt;""),AND(SE13&gt;=SL$31,SF13&gt;=SL$35,SE13&lt;&gt;""),AND(SJ13&gt;=SL$31,SK13&gt;=SL$35,SJ13&lt;&gt;"")),"Merit",IF(OR(AND(AJ13&gt;=AN$30,AK13&gt;=AN$34,AJ13&lt;&gt;"",AI13=""),AND(AL13&gt;=AN$30,AM13&gt;=AN$34,AL13&lt;&gt;"",AI13=""),AND(BF13&gt;=BJ$30,BG13&gt;=BJ$34,BF13&lt;&gt;"",BE13=""),AND(BH13&gt;=BJ$30,BI13&gt;=BJ$34,BH13&lt;&gt;"",BE13=""),AND(CB13&gt;=CF$30,CC13&gt;=CF$34,CB13&lt;&gt;"",CA13=""),AND(CD13&gt;=CF$30,CE13&gt;=CF$34,CD13&lt;&gt;""),AND(DC13&gt;=DJ$30,DD13&gt;=DJ$34,DC13&lt;&gt;""),AND(DH13&gt;=DJ$30,DI13&gt;=DJ$34,DH13&lt;&gt;""),AND(EE13&gt;=EL$30,EF13&gt;=EL$34,EE13&lt;&gt;""),AND(EJ13&gt;=EL$30,EK13&gt;=EL$34,EJ13&lt;&gt;""),AND(FG13&gt;=FN$30,FH13&gt;=FN$34,FG13&lt;&gt;""),AND(FL13&gt;=FN$30,FM13&gt;=FN$34,FL13&lt;&gt;""),AND(GI13&gt;=GP$30,GJ13&gt;=GP$34,GI13&lt;&gt;""),AND(GN13&gt;=GP$30,GO13&gt;=GP$34,GN13&lt;&gt;""),AND(HK13&gt;=HR$30,HL13&gt;=HR$34,HK13&lt;&gt;""),AND(HP13&gt;=HR$30,HQ13&gt;=HR$34,HP13&lt;&gt;""),AND(IM13&gt;=IT$30,IN13&gt;=IT$34,IM13&lt;&gt;""),AND(IR13&gt;=IT$30,IS13&gt;=IT$34,IR13&lt;&gt;""),AND(JO13&gt;=JV$30,JP13&gt;=JV$34,JO13&lt;&gt;""),AND(JT13&gt;=JV$30,JU13&gt;=JV$34,JT13&lt;&gt;""),AND(KQ13&gt;=KX$30,KR13&gt;=KX$34,KQ13&lt;&gt;""),AND(KV13&gt;=KX$30,KW13&gt;=KX$34,KV13&lt;&gt;""),AND(LS13&gt;=LZ$30,LT13&gt;=LZ$34,LS13&lt;&gt;""),AND(LX13&gt;=LZ$30,LY13&gt;=LZ$34,LX13&lt;&gt;""),AND(MU13&gt;=NB$30,MV13&gt;=NB$34,MU13&lt;&gt;""),AND(MZ13&gt;=NB$30,NA13&gt;=NB$34,MZ13&lt;&gt;""),AND(NW13&gt;=OD$30,NX13&gt;=OD$34,NW13&lt;&gt;""),AND(OB13&gt;=OD$30,OC13&gt;=OD$34,OB13&lt;&gt;""),AND(OY13&gt;=PF$30,OZ13&gt;=PF$34,OY13&lt;&gt;""),AND(PD13&gt;=PF$30,PE13&gt;=PF$34,PD13&lt;&gt;""),AND(QA13&gt;=QH$30,QB13&gt;=QH$34,QA13&lt;&gt;""),AND(QF13&gt;=QH$30,QG13&gt;=QH$34,QF13&lt;&gt;""),AND(RC13&gt;=RJ$30,RD13&gt;=RJ$34,RC13&lt;&gt;""),AND(RH13&gt;=RJ$30,RI13&gt;=RJ$34,RH13&lt;&gt;""),AND(SE13&gt;=SL$30,SF13&gt;=SL$34,SE13&lt;&gt;""),AND(SJ13&gt;=SL$30,SK13&gt;=SL$34,SJ13&lt;&gt;"")),"Excellence",IF(I13="P","Worlds Team",IF(F13="P","National Team","")))))</f>
        <v>Worlds Team</v>
      </c>
      <c r="I13" s="3" t="str">
        <f>IF(OR(AND(AJ13&gt;=AN$29,AK13&gt;=AN$33,AJ13&lt;&gt;"",AI13=""),AND(AL13&gt;=AN$29,AM13&gt;=AN$33,AL13&lt;&gt;"",AI13=""),AND(BF13&gt;=BJ$29,BG13&gt;=BJ$33,BF13&lt;&gt;"",BE13=""),AND(BH13&gt;=BJ$29,BI13&gt;=BJ$33,BH13&lt;&gt;"",BE13=""),AND(CB13&gt;=CF$29,CC13&gt;=CF$33,CB13&lt;&gt;"",CA13=""),AND(CD13&gt;=CF$29,CE13&gt;=CF$33,CD13&lt;&gt;""),AND(DC13&gt;=DJ$29,DD13&gt;=DJ$33,DC13&lt;&gt;""),AND(DH13&gt;=DJ$29,DI13&gt;=DJ$33,DH13&lt;&gt;""),AND(EE13&gt;=EL$29,EF13&gt;=EL$33,EE13&lt;&gt;""),AND(EJ13&gt;=EL$29,EK13&gt;=EL$33,EJ13&lt;&gt;""),AND(FG13&gt;=FN$29,FH13&gt;=FN$33,FG13&lt;&gt;""),AND(FL13&gt;=FN$29,FM13&gt;=FN$33,FL13&lt;&gt;""),AND(GI13&gt;=GP$29,GJ13&gt;=GP$33,GI13&lt;&gt;""),AND(GN13&gt;=GP$29,GO13&gt;=GP$33,GN13&lt;&gt;""),AND(HK13&gt;=HR$29,HL13&gt;=HR$33,HK13&lt;&gt;""),AND(HP13&gt;=HR$29,HQ13&gt;=HR$33,HP13&lt;&gt;""),AND(IM13&gt;=IT$29,IN13&gt;=IT$33,IM13&lt;&gt;""),AND(IR13&gt;=IT$29,IS13&gt;=IT$33,IR13&lt;&gt;""),AND(JO13&gt;=JV$29,JP13&gt;=JV$33,JO13&lt;&gt;""),AND(JT13&gt;=JV$29,JU13&gt;=JV$33,JT13&lt;&gt;""),AND(KQ13&gt;=KX$29,KR13&gt;=KX$33,KQ13&lt;&gt;""),AND(KV13&gt;=KX$29,KW13&gt;=KX$33,KV13&lt;&gt;""),AND(LS13&gt;=LZ$29,LT13&gt;=LZ$33,LS13&lt;&gt;""),AND(LX13&gt;=LZ$29,LY13&gt;=LZ$33,LX13&lt;&gt;""),AND(MU13&gt;=NB$29,MV13&gt;=NB$33,MU13&lt;&gt;""),AND(MZ13&gt;=NB$29,NA13&gt;=NB$33,MZ13&lt;&gt;""),AND(NW13&gt;=OD$29,NX13&gt;=OD$33,NW13&lt;&gt;""),AND(OB13&gt;=OD$29,OC13&gt;=OD$33,OB13&lt;&gt;""),AND(OY13&gt;=PF$29,OZ13&gt;=PF$33,OY13&lt;&gt;""),AND(PD13&gt;=PF$29,PE13&gt;=PF$33,PD13&lt;&gt;""),AND(QA13&gt;=QH$29,QB13&gt;=QH$33,QA13&lt;&gt;""),AND(QF13&gt;=QH$29,QG13&gt;=QH$33,QF13&lt;&gt;""),AND(RC13&gt;=RJ$29,RD13&gt;=RJ$33,RC13&lt;&gt;""),AND(RH13&gt;=RJ$29,RI13&gt;=RJ$33,RH13&lt;&gt;""),AND(SE13&gt;=SL$29,SF13&gt;=SL$33,SE13&lt;&gt;""),AND(SJ13&gt;=SL$29,SK13&gt;=SL$33,SJ13&lt;&gt;"")),"P","")</f>
        <v>P</v>
      </c>
      <c r="J13" s="8">
        <f>IF(COUNT(AK13,BG13,CC13)&gt;0,LARGE((AK13,BG13,CC13),1),0)</f>
        <v>48.099999999999994</v>
      </c>
      <c r="K13" s="8" t="str">
        <f>IF(J13=0,"",IF(J13=CC13,$BK$1,IF(J13=BG13,$AO$1,IF(J13=AK13,$S$1,""))))</f>
        <v>2025 Elite Canada</v>
      </c>
      <c r="L13" s="8">
        <f>IF(COUNT(AK13,BG13,CC13)&gt;1,LARGE((AK13,BG13,CC13),2),0)</f>
        <v>47.800000000000004</v>
      </c>
      <c r="M13" s="8" t="str">
        <f>IF(K13=0,"",IF(AND(L13=J13,L13=AK13,K13=BG13),$S$1,IF(AND(L13=J13,L13=AK13,L13=CC13),$S$1,IF(AND(L13=J13,L13=CC13,L13=BG13),$AO$1,IF(L13=CC13,$BK$1,IF(L13=BG13,$AO$1,IF(L13=AK13,$S$1,"")))))))</f>
        <v>2025 3rd Domestic Trial</v>
      </c>
      <c r="N13" s="8">
        <f>IF(MAX(AM13,BI13,CE13)&gt;0,MAX(AM13,BI13,CE13),0)</f>
        <v>49</v>
      </c>
      <c r="O13" s="8" t="str">
        <f>IF(N13=0,"",IF(N13=CE13,$BK$1,IF(N13=BI13,$AO$1,IF(N13=AM13,$S$1,""))))</f>
        <v>2025 Elite Canada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18.7</v>
      </c>
      <c r="T13" s="19">
        <v>5.6</v>
      </c>
      <c r="U13" s="19">
        <v>0.6</v>
      </c>
      <c r="V13" s="19">
        <v>0</v>
      </c>
      <c r="W13" s="19">
        <v>18.399999999999999</v>
      </c>
      <c r="X13" s="19">
        <v>6</v>
      </c>
      <c r="Y13" s="19">
        <v>0</v>
      </c>
      <c r="Z13" s="19">
        <v>0</v>
      </c>
      <c r="AA13" s="19">
        <v>18.8</v>
      </c>
      <c r="AB13" s="19">
        <v>5.6</v>
      </c>
      <c r="AC13" s="19">
        <v>0</v>
      </c>
      <c r="AD13" s="19">
        <v>0</v>
      </c>
      <c r="AE13" s="19">
        <v>18.600000000000001</v>
      </c>
      <c r="AF13" s="19">
        <v>6</v>
      </c>
      <c r="AG13" s="19">
        <v>0</v>
      </c>
      <c r="AH13" s="19">
        <v>0</v>
      </c>
      <c r="AI13" s="27"/>
      <c r="AJ13" s="40">
        <f>IF(SUM(T13,X13)&gt;0,SUM(T13,X13),"")</f>
        <v>11.6</v>
      </c>
      <c r="AK13" s="40">
        <f>IF(SUM(S13:T13,V13:X13,Z13)-U13-Y13&gt;0,SUM(S13:T13,V13:X13,Z13)-U13-Y13,"")</f>
        <v>48.099999999999994</v>
      </c>
      <c r="AL13" s="40">
        <f>IF(SUM(AB13,AF13)&gt;0,SUM(AB13,AF13),"")</f>
        <v>11.6</v>
      </c>
      <c r="AM13" s="40">
        <f>IF(SUM(AA13:AB13,AD13:AF13,AH13)-SUM(AC13,AG13)&gt;0,SUM(AA13:AB13,AD13:AF13,AH13)-SUM(AC13,AG13),"")</f>
        <v>49</v>
      </c>
      <c r="AN13" s="40">
        <f>IF(SUM(AK13,AM13)&gt;0,SUM(AK13,AM13),"")</f>
        <v>97.1</v>
      </c>
      <c r="AO13" s="18">
        <v>18.3</v>
      </c>
      <c r="AP13" s="18">
        <v>4.8</v>
      </c>
      <c r="AQ13" s="18">
        <v>0.2</v>
      </c>
      <c r="AR13" s="18">
        <v>0</v>
      </c>
      <c r="AS13" s="18">
        <v>18.600000000000001</v>
      </c>
      <c r="AT13" s="18">
        <v>6</v>
      </c>
      <c r="AU13" s="18">
        <v>0</v>
      </c>
      <c r="AV13" s="18">
        <v>0</v>
      </c>
      <c r="AW13" s="18">
        <v>15.3</v>
      </c>
      <c r="AX13" s="18">
        <v>2.8</v>
      </c>
      <c r="AY13" s="18">
        <v>0</v>
      </c>
      <c r="AZ13" s="18">
        <v>0</v>
      </c>
      <c r="BA13" s="18">
        <v>18.5</v>
      </c>
      <c r="BB13" s="18">
        <v>6</v>
      </c>
      <c r="BC13" s="18">
        <v>0</v>
      </c>
      <c r="BD13" s="18">
        <v>0</v>
      </c>
      <c r="BE13" s="28"/>
      <c r="BF13" s="11">
        <f>IF(SUM(AP13,AT13)&gt;0,SUM(AP13,AT13),"")</f>
        <v>10.8</v>
      </c>
      <c r="BG13" s="11">
        <f>IF(SUM(AO13:AP13,AR13:AT13,AV13)-AQ13-AU13&gt;0,SUM(AO13:AP13,AR13:AT13,AV13)-AQ13-AU13,"")</f>
        <v>47.5</v>
      </c>
      <c r="BH13" s="11">
        <f>IF(SUM(AX13,BB13)&gt;0,SUM(AX13,BB13),"")</f>
        <v>8.8000000000000007</v>
      </c>
      <c r="BI13" s="11">
        <f>IF(SUM(AW13:AX13,AZ13:BB13,BD13)-SUM(AY13,BC13)&gt;0,SUM(AW13:AX13,AZ13:BB13,BD13)-SUM(AY13,BC13),"")</f>
        <v>42.6</v>
      </c>
      <c r="BJ13" s="11">
        <f>IF(SUM(BG13,BI13)&gt;0,SUM(BG13,BI13),"")</f>
        <v>90.1</v>
      </c>
      <c r="BK13" s="19">
        <v>18.5</v>
      </c>
      <c r="BL13" s="19">
        <v>5.1999999999999993</v>
      </c>
      <c r="BM13" s="19">
        <v>0.4</v>
      </c>
      <c r="BN13" s="19">
        <v>0</v>
      </c>
      <c r="BO13" s="19">
        <v>18.5</v>
      </c>
      <c r="BP13" s="19">
        <v>6</v>
      </c>
      <c r="BQ13" s="19">
        <v>0</v>
      </c>
      <c r="BR13" s="19">
        <v>0</v>
      </c>
      <c r="BS13" s="19">
        <v>17.05</v>
      </c>
      <c r="BT13" s="19">
        <v>4.1999999999999993</v>
      </c>
      <c r="BU13" s="19">
        <v>0</v>
      </c>
      <c r="BV13" s="19">
        <v>0</v>
      </c>
      <c r="BW13" s="19">
        <v>18.55</v>
      </c>
      <c r="BX13" s="19">
        <v>6</v>
      </c>
      <c r="BY13" s="19">
        <v>0</v>
      </c>
      <c r="BZ13" s="19">
        <v>0</v>
      </c>
      <c r="CA13" s="27" t="s">
        <v>53</v>
      </c>
      <c r="CB13" s="40">
        <f>IF(SUM(BL13,BP13)&gt;0,SUM(BL13,BP13),"")</f>
        <v>11.2</v>
      </c>
      <c r="CC13" s="40">
        <f>IF(SUM(BK13:BL13,BN13:BP13,BR13)-BM13-BQ13&gt;0,SUM(BK13:BL13,BN13:BP13,BR13)-BM13-BQ13,"")</f>
        <v>47.800000000000004</v>
      </c>
      <c r="CD13" s="40">
        <f>IF(SUM(BT13,BX13)&gt;0,SUM(BT13,BX13),"")</f>
        <v>10.199999999999999</v>
      </c>
      <c r="CE13" s="40">
        <f>IF(SUM(BS13:BT13,BV13:BX13,BZ13)-SUM(BU13,BY13)&gt;0,SUM(BS13:BT13,BV13:BX13,BZ13)-SUM(BU13,BY13),"")</f>
        <v>45.8</v>
      </c>
      <c r="CF13" s="40">
        <f>IF(SUM(CC13,CE13)&gt;0,SUM(CC13,CE13),"")</f>
        <v>93.6</v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>
        <v>18.8</v>
      </c>
      <c r="DL13" s="18">
        <v>5.6</v>
      </c>
      <c r="DM13" s="18">
        <v>0.6</v>
      </c>
      <c r="DN13" s="18">
        <v>0</v>
      </c>
      <c r="DO13" s="18">
        <v>18.399999999999999</v>
      </c>
      <c r="DP13" s="18">
        <v>6</v>
      </c>
      <c r="DQ13" s="18">
        <v>0.6</v>
      </c>
      <c r="DR13" s="18">
        <v>0</v>
      </c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>
        <f>IF(SUM(DL13,DP13)&gt;0,SUM(DL13,DP13),"")</f>
        <v>11.6</v>
      </c>
      <c r="EF13" s="11">
        <f>IF(SUM(DK13:DL13,DN13:DP13,DR13)-DM13-DQ13&gt;0,SUM(DK13:DL13,DN13:DP13,DR13)-DM13-DQ13,"")</f>
        <v>47.599999999999994</v>
      </c>
      <c r="EG13" s="11" t="str">
        <f>IF(SUM(DS13:DT13,DV13)-DU13&gt;0,SUM(DS13:DT13,DV13)-DU13,"")</f>
        <v/>
      </c>
      <c r="EH13" s="11">
        <f>IF(SUM(DL13,DP13,DT13)&gt;0,SUM(DL13,DP13,DT13),"")</f>
        <v>11.6</v>
      </c>
      <c r="EI13" s="11">
        <f>IF(SUM(EF13,EG13)&gt;0,SUM(EF13,EG13),"")</f>
        <v>47.599999999999994</v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>
        <f>IF(SUM(EF13,EG13,EK13)&gt;0,SUM(EF13,EG13,EK13),"")</f>
        <v>47.599999999999994</v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18.5</v>
      </c>
      <c r="SN13" s="26">
        <f>IF($CA13="P",BL13,(BL13+AP13)/2)</f>
        <v>5.1999999999999993</v>
      </c>
      <c r="SO13" s="26">
        <f>IF($CA13="P",BM13,(BM13+AQ13)/2)</f>
        <v>0.4</v>
      </c>
      <c r="SP13" s="26">
        <f>IF($CA13="P",BN13,(BN13+AR13)/2)</f>
        <v>0</v>
      </c>
      <c r="SQ13" s="26">
        <f>IF($CA13="P",BO13,(BO13+AS13)/2)</f>
        <v>18.5</v>
      </c>
      <c r="SR13" s="26">
        <f>IF($CA13="P",BP13,(BP13+AT13)/2)</f>
        <v>6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17.05</v>
      </c>
      <c r="SV13" s="26">
        <f>IF($CA13="P",BT13,(BT13+AX13)/2)</f>
        <v>4.1999999999999993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18.55</v>
      </c>
      <c r="SZ13" s="26">
        <f>IF($CA13="P",BX13,(BX13+BB13)/2)</f>
        <v>6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11.2</v>
      </c>
      <c r="TE13" s="11">
        <f>IF(SUM(SM13:SN13,SP13:SR13,ST13)-SO13-SS13&gt;0,SUM(SM13:SN13,SP13:SR13,ST13)-SO13-SS13,"")</f>
        <v>47.800000000000004</v>
      </c>
      <c r="TF13" s="11">
        <f>IF(SUM(SV13,SZ13)&gt;0,SUM(SV13,SZ13),"")</f>
        <v>10.199999999999999</v>
      </c>
      <c r="TG13" s="11">
        <f>IF(SUM(SU13:SV13,SX13:SZ13,TB13)-SUM(SW13,TA13)&gt;0,SUM(SU13:SV13,SX13:SZ13,TB13)-SUM(SW13,TA13),"")</f>
        <v>45.8</v>
      </c>
      <c r="TH13" s="11">
        <f>IF(SUM(TE13,TG13)&gt;0,SUM(TE13,TG13),"")</f>
        <v>93.6</v>
      </c>
    </row>
    <row r="14" spans="1:528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144.20000969000495</v>
      </c>
      <c r="F14" s="3" t="str">
        <f>IF(OR(AND(AJ14&gt;=AN$28,AK14&gt;=AN$32,AJ14&lt;&gt;"",AI14=""),AND(AL14&gt;=AN$28,AM14&gt;=AN$32,AL14&lt;&gt;"",AI14=""),AND(BF14&gt;=BJ$28,BG14&gt;=BJ$32,BF14&lt;&gt;"",BE14=""),AND(BH14&gt;=BJ$28,BI14&gt;=BJ$32,BH14&lt;&gt;"",BE14=""),AND(CB14&gt;=CF$28,CC14&gt;=CF$32,CB14&lt;&gt;"",CA14=""),AND(CD14&gt;=CF$28,CE14&gt;=CF$32,CD14&lt;&gt;""),AND(DC14&gt;=DJ$28,DD14&gt;=DJ$32,DC14&lt;&gt;""),AND(DH14&gt;=DJ$28,DI14&gt;=DJ$32,DH14&lt;&gt;""),AND(EE14&gt;=EL$28,EF14&gt;=EL$32,EE14&lt;&gt;""),AND(EJ14&gt;=EL$28,EK14&gt;=EL$32,EJ14&lt;&gt;""),AND(FG14&gt;=FN$28,FH14&gt;=FN$32,FG14&lt;&gt;""),AND(FL14&gt;=FN$28,FM14&gt;=FN$32,FL14&lt;&gt;""),AND(GI14&gt;=GP$28,GJ14&gt;=GP$32,GI14&lt;&gt;""),AND(GN14&gt;=GP$28,GO14&gt;=GP$32,GN14&lt;&gt;""),AND(HK14&gt;=HR$28,HL14&gt;=HR$32,HK14&lt;&gt;""),AND(HP14&gt;=HR$28,HQ14&gt;=HR$32,HP14&lt;&gt;""),AND(IM14&gt;=IT$28,IN14&gt;=IT$32,IM14&lt;&gt;""),AND(IR14&gt;=IT$28,IS14&gt;=IT$32,IR14&lt;&gt;""),AND(JO14&gt;=JV$28,JP14&gt;=JV$32,JO14&lt;&gt;""),AND(JT14&gt;=JV$28,JU14&gt;=JV$32,JT14&lt;&gt;""),AND(KQ14&gt;=KX$28,KR14&gt;=KX$32,KQ14&lt;&gt;""),AND(KV14&gt;=KX$28,KW14&gt;=KX$32,KV14&lt;&gt;""),AND(LS14&gt;=LZ$28,LT14&gt;=LZ$32,LS14&lt;&gt;""),AND(LX14&gt;=LZ$28,LY14&gt;=LZ$32,LX14&lt;&gt;""),AND(MU14&gt;=NB$28,MV14&gt;=NB$32,MU14&lt;&gt;""),AND(MZ14&gt;=NB$28,NA14&gt;=NB$32,MZ14&lt;&gt;""),AND(NW14&gt;=OD$28,NX14&gt;=OD$32,NW14&lt;&gt;""),AND(OB14&gt;=OD$28,OC14&gt;=OD$32,OB14&lt;&gt;""),AND(OY14&gt;=PF$28,OZ14&gt;=PF$32,OY14&lt;&gt;""),AND(PD14&gt;=PF$28,PE14&gt;=PF$32,PD14&lt;&gt;""),AND(QA14&gt;=QH$28,QB14&gt;=QH$32,QA14&lt;&gt;""),AND(QF14&gt;=QH$28,QG14&gt;=QH$32,QF14&lt;&gt;""),AND(RC14&gt;=RJ$28,RD14&gt;=RJ$32,RC14&lt;&gt;""),AND(RH14&gt;=RJ$28,RI14&gt;=RJ$32,RH14&lt;&gt;""),AND(SE14&gt;=SL$28,SF14&gt;=SL$32,SE14&lt;&gt;""),AND(SJ14&gt;=SL$28,SK14&gt;=SL$32,SJ14&lt;&gt;"")),"P","")</f>
        <v>P</v>
      </c>
      <c r="G14" s="3" t="str">
        <f>IF(OR(AND(AK14&gt;=AN$32,AK14&lt;&gt;"",AI14=""),AND(AM14&gt;=AN$32,AM14&lt;&gt;"",AI14=""),AND(BG14&gt;=BJ$32,BG14&lt;&gt;"",BE14=""),AND(BI14&gt;=BJ$32,BI14&lt;&gt;"",BE14=""),AND(CC14&gt;=CF$32,CC14&lt;&gt;"",CA14=""),AND(CE14&gt;=CF$32,CE14&lt;&gt;"",CA14=""),AND(DD14&gt;=DJ$32,DD14&lt;&gt;""),AND(DI14&gt;=DJ$32,DI14&lt;&gt;""),AND(EF14&gt;=EL$32,EF14&lt;&gt;""),AND(EK14&gt;=EL$32,EK14&lt;&gt;""),AND(FH14&gt;=FN$32,FH14&lt;&gt;""),AND(FM14&gt;=FN$32,FM14&lt;&gt;""),AND(GJ14&gt;=GP$32,GJ14&lt;&gt;""),AND(GO14&gt;=GP$32,GO14&lt;&gt;""),AND(HL14&gt;=HR$32,HL14&lt;&gt;""),AND(HQ14&gt;=HR$32,HQ14&lt;&gt;""),AND(IN14&gt;=IT$32,IN14&lt;&gt;""),AND(IS14&gt;=IT$32,IS14&lt;&gt;""),AND(JP14&gt;=JV$32,JP14&lt;&gt;""),AND(JU14&gt;=JV$32,JU14&lt;&gt;""),AND(KR14&gt;=KX$32,KR14&lt;&gt;""),AND(KW14&gt;=KX$32,KW14&lt;&gt;""),AND(LT14&gt;=LZ$32,LT14&lt;&gt;""),AND(LY14&gt;=LZ$32,LY14&lt;&gt;""),AND(MV14&gt;=NB$32,MV14&lt;&gt;""),AND(NA14&gt;=NB$32,NA14&lt;&gt;""),AND(NX14&gt;=OD$32,NX14&lt;&gt;""),AND(OC14&gt;=OD$32,OC14&lt;&gt;""),AND(OZ14&gt;=PF$32,OZ14&lt;&gt;""),AND(PE14&gt;=PF$32,PE14&lt;&gt;""),AND(QB14&gt;=QH$32,QB14&lt;&gt;""),AND(QG14&gt;=QH$32,QG14&lt;&gt;""),AND(RD14&gt;=RJ$32,RD14&lt;&gt;""),AND(RI14&gt;=RJ$32,RI14&lt;&gt;""),AND(SF14&gt;=SL$32,SF14&lt;&gt;""),AND(SK14&gt;=SL$32,SK14&lt;&gt;"")),"P","")</f>
        <v>P</v>
      </c>
      <c r="H14" s="36" t="str">
        <f>IF(AND(G14="P",F14=""),"No DD",IF(OR(AND(AJ14&gt;=AN$31,AK14&gt;=AN$35,AJ14&lt;&gt;"",AI14=""),AND(AL14&gt;=AN$31,AM14&gt;=AN$35,AL14&lt;&gt;"",AI14=""),AND(BF14&gt;=BJ$31,BG14&gt;=BJ$35,BF14&lt;&gt;"",BE14=""),AND(BH14&gt;=BJ$31,BI14&gt;=BJ$35,BH14&lt;&gt;"",BE14=""),AND(CB14&gt;=CF$31,CC14&gt;=CF$35,CB14&lt;&gt;"",CA14=""),AND(CD14&gt;=CF$31,CE14&gt;=CF$35,CD14&lt;&gt;""),AND(DC14&gt;=DJ$31,DD14&gt;=DJ$35,DC14&lt;&gt;""),AND(DH14&gt;=DJ$31,DI14&gt;=DJ$35,DH14&lt;&gt;""),AND(EE14&gt;=EL$31,EF14&gt;=EL$35,EE14&lt;&gt;""),AND(EJ14&gt;=EL$31,EK14&gt;=EL$35,EJ14&lt;&gt;""),AND(FG14&gt;=FN$31,FH14&gt;=FN$35,FG14&lt;&gt;""),AND(FL14&gt;=FN$31,FM14&gt;=FN$35,FL14&lt;&gt;""),AND(GI14&gt;=GP$31,GJ14&gt;=GP$35,GI14&lt;&gt;""),AND(GN14&gt;=GP$31,GO14&gt;=GP$35,GN14&lt;&gt;""),AND(HK14&gt;=HR$31,HL14&gt;=HR$35,HK14&lt;&gt;""),AND(HP14&gt;=HR$31,HQ14&gt;=HR$35,HP14&lt;&gt;""),AND(IM14&gt;=IT$31,IN14&gt;=IT$35,IM14&lt;&gt;""),AND(IR14&gt;=IT$31,IS14&gt;=IT$35,IR14&lt;&gt;""),AND(JO14&gt;=JV$31,JP14&gt;=JV$35,JO14&lt;&gt;""),AND(JT14&gt;=JV$31,JU14&gt;=JV$35,JT14&lt;&gt;""),AND(KQ14&gt;=KX$31,KR14&gt;=KX$35,KQ14&lt;&gt;""),AND(KV14&gt;=KX$31,KW14&gt;=KX$35,KV14&lt;&gt;""),AND(LS14&gt;=LZ$31,LT14&gt;=LZ$35,LS14&lt;&gt;""),AND(LX14&gt;=LZ$31,LY14&gt;=LZ$35,LX14&lt;&gt;""),AND(MU14&gt;=NB$31,MV14&gt;=NB$35,MU14&lt;&gt;""),AND(MZ14&gt;=NB$31,NA14&gt;=NB$35,MZ14&lt;&gt;""),AND(NW14&gt;=OD$31,NX14&gt;=OD$35,NW14&lt;&gt;""),AND(OB14&gt;=OD$31,OC14&gt;=OD$35,OB14&lt;&gt;""),AND(OY14&gt;=PF$31,OZ14&gt;=PF$35,OY14&lt;&gt;""),AND(PD14&gt;=PF$31,PE14&gt;=PF$35,PD14&lt;&gt;""),AND(QA14&gt;=QH$31,QB14&gt;=QH$35,QA14&lt;&gt;""),AND(QF14&gt;=QH$31,QG14&gt;=QH$35,QF14&lt;&gt;""),AND(RC14&gt;=RJ$31,RD14&gt;=RJ$35,RC14&lt;&gt;""),AND(RH14&gt;=RJ$31,RI14&gt;=RJ$35,RH14&lt;&gt;""),AND(SE14&gt;=SL$31,SF14&gt;=SL$35,SE14&lt;&gt;""),AND(SJ14&gt;=SL$31,SK14&gt;=SL$35,SJ14&lt;&gt;"")),"Merit",IF(OR(AND(AJ14&gt;=AN$30,AK14&gt;=AN$34,AJ14&lt;&gt;"",AI14=""),AND(AL14&gt;=AN$30,AM14&gt;=AN$34,AL14&lt;&gt;"",AI14=""),AND(BF14&gt;=BJ$30,BG14&gt;=BJ$34,BF14&lt;&gt;"",BE14=""),AND(BH14&gt;=BJ$30,BI14&gt;=BJ$34,BH14&lt;&gt;"",BE14=""),AND(CB14&gt;=CF$30,CC14&gt;=CF$34,CB14&lt;&gt;"",CA14=""),AND(CD14&gt;=CF$30,CE14&gt;=CF$34,CD14&lt;&gt;""),AND(DC14&gt;=DJ$30,DD14&gt;=DJ$34,DC14&lt;&gt;""),AND(DH14&gt;=DJ$30,DI14&gt;=DJ$34,DH14&lt;&gt;""),AND(EE14&gt;=EL$30,EF14&gt;=EL$34,EE14&lt;&gt;""),AND(EJ14&gt;=EL$30,EK14&gt;=EL$34,EJ14&lt;&gt;""),AND(FG14&gt;=FN$30,FH14&gt;=FN$34,FG14&lt;&gt;""),AND(FL14&gt;=FN$30,FM14&gt;=FN$34,FL14&lt;&gt;""),AND(GI14&gt;=GP$30,GJ14&gt;=GP$34,GI14&lt;&gt;""),AND(GN14&gt;=GP$30,GO14&gt;=GP$34,GN14&lt;&gt;""),AND(HK14&gt;=HR$30,HL14&gt;=HR$34,HK14&lt;&gt;""),AND(HP14&gt;=HR$30,HQ14&gt;=HR$34,HP14&lt;&gt;""),AND(IM14&gt;=IT$30,IN14&gt;=IT$34,IM14&lt;&gt;""),AND(IR14&gt;=IT$30,IS14&gt;=IT$34,IR14&lt;&gt;""),AND(JO14&gt;=JV$30,JP14&gt;=JV$34,JO14&lt;&gt;""),AND(JT14&gt;=JV$30,JU14&gt;=JV$34,JT14&lt;&gt;""),AND(KQ14&gt;=KX$30,KR14&gt;=KX$34,KQ14&lt;&gt;""),AND(KV14&gt;=KX$30,KW14&gt;=KX$34,KV14&lt;&gt;""),AND(LS14&gt;=LZ$30,LT14&gt;=LZ$34,LS14&lt;&gt;""),AND(LX14&gt;=LZ$30,LY14&gt;=LZ$34,LX14&lt;&gt;""),AND(MU14&gt;=NB$30,MV14&gt;=NB$34,MU14&lt;&gt;""),AND(MZ14&gt;=NB$30,NA14&gt;=NB$34,MZ14&lt;&gt;""),AND(NW14&gt;=OD$30,NX14&gt;=OD$34,NW14&lt;&gt;""),AND(OB14&gt;=OD$30,OC14&gt;=OD$34,OB14&lt;&gt;""),AND(OY14&gt;=PF$30,OZ14&gt;=PF$34,OY14&lt;&gt;""),AND(PD14&gt;=PF$30,PE14&gt;=PF$34,PD14&lt;&gt;""),AND(QA14&gt;=QH$30,QB14&gt;=QH$34,QA14&lt;&gt;""),AND(QF14&gt;=QH$30,QG14&gt;=QH$34,QF14&lt;&gt;""),AND(RC14&gt;=RJ$30,RD14&gt;=RJ$34,RC14&lt;&gt;""),AND(RH14&gt;=RJ$30,RI14&gt;=RJ$34,RH14&lt;&gt;""),AND(SE14&gt;=SL$30,SF14&gt;=SL$34,SE14&lt;&gt;""),AND(SJ14&gt;=SL$30,SK14&gt;=SL$34,SJ14&lt;&gt;"")),"Excellence",IF(I14="P","Worlds Team",IF(F14="P","National Team","")))))</f>
        <v>Excellence</v>
      </c>
      <c r="I14" s="3" t="str">
        <f>IF(OR(AND(AJ14&gt;=AN$29,AK14&gt;=AN$33,AJ14&lt;&gt;"",AI14=""),AND(AL14&gt;=AN$29,AM14&gt;=AN$33,AL14&lt;&gt;"",AI14=""),AND(BF14&gt;=BJ$29,BG14&gt;=BJ$33,BF14&lt;&gt;"",BE14=""),AND(BH14&gt;=BJ$29,BI14&gt;=BJ$33,BH14&lt;&gt;"",BE14=""),AND(CB14&gt;=CF$29,CC14&gt;=CF$33,CB14&lt;&gt;"",CA14=""),AND(CD14&gt;=CF$29,CE14&gt;=CF$33,CD14&lt;&gt;""),AND(DC14&gt;=DJ$29,DD14&gt;=DJ$33,DC14&lt;&gt;""),AND(DH14&gt;=DJ$29,DI14&gt;=DJ$33,DH14&lt;&gt;""),AND(EE14&gt;=EL$29,EF14&gt;=EL$33,EE14&lt;&gt;""),AND(EJ14&gt;=EL$29,EK14&gt;=EL$33,EJ14&lt;&gt;""),AND(FG14&gt;=FN$29,FH14&gt;=FN$33,FG14&lt;&gt;""),AND(FL14&gt;=FN$29,FM14&gt;=FN$33,FL14&lt;&gt;""),AND(GI14&gt;=GP$29,GJ14&gt;=GP$33,GI14&lt;&gt;""),AND(GN14&gt;=GP$29,GO14&gt;=GP$33,GN14&lt;&gt;""),AND(HK14&gt;=HR$29,HL14&gt;=HR$33,HK14&lt;&gt;""),AND(HP14&gt;=HR$29,HQ14&gt;=HR$33,HP14&lt;&gt;""),AND(IM14&gt;=IT$29,IN14&gt;=IT$33,IM14&lt;&gt;""),AND(IR14&gt;=IT$29,IS14&gt;=IT$33,IR14&lt;&gt;""),AND(JO14&gt;=JV$29,JP14&gt;=JV$33,JO14&lt;&gt;""),AND(JT14&gt;=JV$29,JU14&gt;=JV$33,JT14&lt;&gt;""),AND(KQ14&gt;=KX$29,KR14&gt;=KX$33,KQ14&lt;&gt;""),AND(KV14&gt;=KX$29,KW14&gt;=KX$33,KV14&lt;&gt;""),AND(LS14&gt;=LZ$29,LT14&gt;=LZ$33,LS14&lt;&gt;""),AND(LX14&gt;=LZ$29,LY14&gt;=LZ$33,LX14&lt;&gt;""),AND(MU14&gt;=NB$29,MV14&gt;=NB$33,MU14&lt;&gt;""),AND(MZ14&gt;=NB$29,NA14&gt;=NB$33,MZ14&lt;&gt;""),AND(NW14&gt;=OD$29,NX14&gt;=OD$33,NW14&lt;&gt;""),AND(OB14&gt;=OD$29,OC14&gt;=OD$33,OB14&lt;&gt;""),AND(OY14&gt;=PF$29,OZ14&gt;=PF$33,OY14&lt;&gt;""),AND(PD14&gt;=PF$29,PE14&gt;=PF$33,PD14&lt;&gt;""),AND(QA14&gt;=QH$29,QB14&gt;=QH$33,QA14&lt;&gt;""),AND(QF14&gt;=QH$29,QG14&gt;=QH$33,QF14&lt;&gt;""),AND(RC14&gt;=RJ$29,RD14&gt;=RJ$33,RC14&lt;&gt;""),AND(RH14&gt;=RJ$29,RI14&gt;=RJ$33,RH14&lt;&gt;""),AND(SE14&gt;=SL$29,SF14&gt;=SL$33,SE14&lt;&gt;""),AND(SJ14&gt;=SL$29,SK14&gt;=SL$33,SJ14&lt;&gt;"")),"P","")</f>
        <v>P</v>
      </c>
      <c r="J14" s="8">
        <f>IF(COUNT(AK14,BG14,CC14)&gt;0,LARGE((AK14,BG14,CC14),1),0)</f>
        <v>49.4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47.5</v>
      </c>
      <c r="M14" s="8" t="str">
        <f>IF(K14=0,"",IF(AND(L14=J14,L14=AK14,K14=BG14),$S$1,IF(AND(L14=J14,L14=AK14,L14=CC14),$S$1,IF(AND(L14=J14,L14=CC14,L14=BG14),$AO$1,IF(L14=CC14,$BK$1,IF(L14=BG14,$AO$1,IF(L14=AK14,$S$1,"")))))))</f>
        <v>2025 3rd Domestic Trial</v>
      </c>
      <c r="N14" s="8">
        <f>IF(MAX(AM14,BI14,CE14)&gt;0,MAX(AM14,BI14,CE14),0)</f>
        <v>47.3</v>
      </c>
      <c r="O14" s="8" t="str">
        <f>IF(N14=0,"",IF(N14=CE14,$BK$1,IF(N14=BI14,$AO$1,IF(N14=AM14,$S$1,""))))</f>
        <v>2025 3rd Domestic Trial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18.100000000000001</v>
      </c>
      <c r="T14" s="19">
        <v>6.8</v>
      </c>
      <c r="U14" s="19">
        <v>0.2</v>
      </c>
      <c r="V14" s="19">
        <v>0.3</v>
      </c>
      <c r="W14" s="19">
        <v>18.8</v>
      </c>
      <c r="X14" s="19">
        <v>5.6</v>
      </c>
      <c r="Y14" s="19">
        <v>0</v>
      </c>
      <c r="Z14" s="19">
        <v>0</v>
      </c>
      <c r="AA14" s="19">
        <v>15.4</v>
      </c>
      <c r="AB14" s="19">
        <v>2.4</v>
      </c>
      <c r="AC14" s="19">
        <v>0</v>
      </c>
      <c r="AD14" s="19">
        <v>0</v>
      </c>
      <c r="AE14" s="19">
        <v>17.899999999999999</v>
      </c>
      <c r="AF14" s="19">
        <v>0.6</v>
      </c>
      <c r="AG14" s="19">
        <v>1</v>
      </c>
      <c r="AH14" s="19">
        <v>0</v>
      </c>
      <c r="AI14" s="27"/>
      <c r="AJ14" s="40">
        <f>IF(SUM(T14,X14)&gt;0,SUM(T14,X14),"")</f>
        <v>12.399999999999999</v>
      </c>
      <c r="AK14" s="40">
        <f>IF(SUM(S14:T14,V14:X14,Z14)-U14-Y14&gt;0,SUM(S14:T14,V14:X14,Z14)-U14-Y14,"")</f>
        <v>49.4</v>
      </c>
      <c r="AL14" s="40">
        <f>IF(SUM(AB14,AF14)&gt;0,SUM(AB14,AF14),"")</f>
        <v>3</v>
      </c>
      <c r="AM14" s="40">
        <f>IF(SUM(AA14:AB14,AD14:AF14,AH14)-SUM(AC14,AG14)&gt;0,SUM(AA14:AB14,AD14:AF14,AH14)-SUM(AC14,AG14),"")</f>
        <v>35.300000000000004</v>
      </c>
      <c r="AN14" s="40">
        <f>IF(SUM(AK14,AM14)&gt;0,SUM(AK14,AM14),"")</f>
        <v>84.7</v>
      </c>
      <c r="AO14" s="18">
        <v>16.399999999999999</v>
      </c>
      <c r="AP14" s="18">
        <v>4.8</v>
      </c>
      <c r="AQ14" s="18">
        <v>0.8</v>
      </c>
      <c r="AR14" s="18">
        <v>0</v>
      </c>
      <c r="AS14" s="18">
        <v>18.5</v>
      </c>
      <c r="AT14" s="18">
        <v>5.6</v>
      </c>
      <c r="AU14" s="18">
        <v>0.2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10.399999999999999</v>
      </c>
      <c r="BG14" s="11">
        <f>IF(SUM(AO14:AP14,AR14:AT14,AV14)-AQ14-AU14&gt;0,SUM(AO14:AP14,AR14:AT14,AV14)-AQ14-AU14,"")</f>
        <v>44.300000000000004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44.300000000000004</v>
      </c>
      <c r="BK14" s="19">
        <v>18.7</v>
      </c>
      <c r="BL14" s="19">
        <v>5.2</v>
      </c>
      <c r="BM14" s="19">
        <v>0.2</v>
      </c>
      <c r="BN14" s="19">
        <v>0</v>
      </c>
      <c r="BO14" s="19">
        <v>18.600000000000001</v>
      </c>
      <c r="BP14" s="19">
        <v>5.2</v>
      </c>
      <c r="BQ14" s="19">
        <v>0</v>
      </c>
      <c r="BR14" s="19">
        <v>0</v>
      </c>
      <c r="BS14" s="19">
        <v>19</v>
      </c>
      <c r="BT14" s="19">
        <v>5.6</v>
      </c>
      <c r="BU14" s="19">
        <v>0.2</v>
      </c>
      <c r="BV14" s="19">
        <v>0</v>
      </c>
      <c r="BW14" s="19">
        <v>18.7</v>
      </c>
      <c r="BX14" s="19">
        <v>4.8</v>
      </c>
      <c r="BY14" s="19">
        <v>0.6</v>
      </c>
      <c r="BZ14" s="19">
        <v>0</v>
      </c>
      <c r="CA14" s="27"/>
      <c r="CB14" s="40">
        <f>IF(SUM(BL14,BP14)&gt;0,SUM(BL14,BP14),"")</f>
        <v>10.4</v>
      </c>
      <c r="CC14" s="40">
        <f>IF(SUM(BK14:BL14,BN14:BP14,BR14)-BM14-BQ14&gt;0,SUM(BK14:BL14,BN14:BP14,BR14)-BM14-BQ14,"")</f>
        <v>47.5</v>
      </c>
      <c r="CD14" s="40">
        <f>IF(SUM(BT14,BX14)&gt;0,SUM(BT14,BX14),"")</f>
        <v>10.399999999999999</v>
      </c>
      <c r="CE14" s="40">
        <f>IF(SUM(BS14:BT14,BV14:BX14,BZ14)-SUM(BU14,BY14)&gt;0,SUM(BS14:BT14,BV14:BX14,BZ14)-SUM(BU14,BY14),"")</f>
        <v>47.3</v>
      </c>
      <c r="CF14" s="40">
        <f>IF(SUM(CC14,CE14)&gt;0,SUM(CC14,CE14),"")</f>
        <v>94.8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17.549999999999997</v>
      </c>
      <c r="SN14" s="26">
        <f>IF($CA14="P",BL14,(BL14+AP14)/2)</f>
        <v>5</v>
      </c>
      <c r="SO14" s="26">
        <f>IF($CA14="P",BM14,(BM14+AQ14)/2)</f>
        <v>0.5</v>
      </c>
      <c r="SP14" s="26">
        <f>IF($CA14="P",BN14,(BN14+AR14)/2)</f>
        <v>0</v>
      </c>
      <c r="SQ14" s="26">
        <f>IF($CA14="P",BO14,(BO14+AS14)/2)</f>
        <v>18.55</v>
      </c>
      <c r="SR14" s="26">
        <f>IF($CA14="P",BP14,(BP14+AT14)/2)</f>
        <v>5.4</v>
      </c>
      <c r="SS14" s="26">
        <f>IF($CA14="P",BQ14,(BQ14+AU14)/2)</f>
        <v>0.1</v>
      </c>
      <c r="ST14" s="26">
        <f>IF($CA14="P",BR14,(BR14+AV14)/2)</f>
        <v>0</v>
      </c>
      <c r="SU14" s="26">
        <f>IF($CA14="P",BS14,(BS14+AW14)/2)</f>
        <v>9.5</v>
      </c>
      <c r="SV14" s="26">
        <f>IF($CA14="P",BT14,(BT14+AX14)/2)</f>
        <v>2.8</v>
      </c>
      <c r="SW14" s="26">
        <f>IF($CA14="P",BU14,(BU14+AY14)/2)</f>
        <v>0.1</v>
      </c>
      <c r="SX14" s="26">
        <f>IF($CA14="P",BV14,(BV14+AZ14)/2)</f>
        <v>0</v>
      </c>
      <c r="SY14" s="26">
        <f>IF($CA14="P",BW14,(BW14+BA14)/2)</f>
        <v>9.35</v>
      </c>
      <c r="SZ14" s="26">
        <f>IF($CA14="P",BX14,(BX14+BB14)/2)</f>
        <v>2.4</v>
      </c>
      <c r="TA14" s="26">
        <f>IF($CA14="P",BY14,(BY14+BC14)/2)</f>
        <v>0.3</v>
      </c>
      <c r="TB14" s="26">
        <f>IF($CA14="P",BZ14,(BZ14+BD14)/2)</f>
        <v>0</v>
      </c>
      <c r="TC14" s="28" t="s">
        <v>53</v>
      </c>
      <c r="TD14" s="11">
        <f>IF(SUM(SN14,SR14)&gt;0,SUM(SN14,SR14),"")</f>
        <v>10.4</v>
      </c>
      <c r="TE14" s="11">
        <f>IF(SUM(SM14:SN14,SP14:SR14,ST14)-SO14-SS14&gt;0,SUM(SM14:SN14,SP14:SR14,ST14)-SO14-SS14,"")</f>
        <v>45.899999999999991</v>
      </c>
      <c r="TF14" s="11">
        <f>IF(SUM(SV14,SZ14)&gt;0,SUM(SV14,SZ14),"")</f>
        <v>5.1999999999999993</v>
      </c>
      <c r="TG14" s="11">
        <f>IF(SUM(SU14:SV14,SX14:SZ14,TB14)-SUM(SW14,TA14)&gt;0,SUM(SU14:SV14,SX14:SZ14,TB14)-SUM(SW14,TA14),"")</f>
        <v>23.65</v>
      </c>
      <c r="TH14" s="11">
        <f>IF(SUM(TE14,TG14)&gt;0,SUM(TE14,TG14),"")</f>
        <v>69.549999999999983</v>
      </c>
    </row>
    <row r="15" spans="1:528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12</v>
      </c>
      <c r="B15" s="5" t="s">
        <v>193</v>
      </c>
      <c r="C15" s="4" t="s">
        <v>5</v>
      </c>
      <c r="D15" s="4">
        <v>2008</v>
      </c>
      <c r="E15" s="9">
        <f>SUM(J15:P15)+SUM(J15:M15)*0.0000001+SUM(J15)*0.0000000000001</f>
        <v>133.40000950000487</v>
      </c>
      <c r="F15" s="3" t="str">
        <f>IF(OR(AND(AJ15&gt;=AN$28,AK15&gt;=AN$32,AJ15&lt;&gt;"",AI15=""),AND(AL15&gt;=AN$28,AM15&gt;=AN$32,AL15&lt;&gt;"",AI15=""),AND(BF15&gt;=BJ$28,BG15&gt;=BJ$32,BF15&lt;&gt;"",BE15=""),AND(BH15&gt;=BJ$28,BI15&gt;=BJ$32,BH15&lt;&gt;"",BE15=""),AND(CB15&gt;=CF$28,CC15&gt;=CF$32,CB15&lt;&gt;"",CA15=""),AND(CD15&gt;=CF$28,CE15&gt;=CF$32,CD15&lt;&gt;""),AND(DC15&gt;=DJ$28,DD15&gt;=DJ$32,DC15&lt;&gt;""),AND(DH15&gt;=DJ$28,DI15&gt;=DJ$32,DH15&lt;&gt;""),AND(EE15&gt;=EL$28,EF15&gt;=EL$32,EE15&lt;&gt;""),AND(EJ15&gt;=EL$28,EK15&gt;=EL$32,EJ15&lt;&gt;""),AND(FG15&gt;=FN$28,FH15&gt;=FN$32,FG15&lt;&gt;""),AND(FL15&gt;=FN$28,FM15&gt;=FN$32,FL15&lt;&gt;""),AND(GI15&gt;=GP$28,GJ15&gt;=GP$32,GI15&lt;&gt;""),AND(GN15&gt;=GP$28,GO15&gt;=GP$32,GN15&lt;&gt;""),AND(HK15&gt;=HR$28,HL15&gt;=HR$32,HK15&lt;&gt;""),AND(HP15&gt;=HR$28,HQ15&gt;=HR$32,HP15&lt;&gt;""),AND(IM15&gt;=IT$28,IN15&gt;=IT$32,IM15&lt;&gt;""),AND(IR15&gt;=IT$28,IS15&gt;=IT$32,IR15&lt;&gt;""),AND(JO15&gt;=JV$28,JP15&gt;=JV$32,JO15&lt;&gt;""),AND(JT15&gt;=JV$28,JU15&gt;=JV$32,JT15&lt;&gt;""),AND(KQ15&gt;=KX$28,KR15&gt;=KX$32,KQ15&lt;&gt;""),AND(KV15&gt;=KX$28,KW15&gt;=KX$32,KV15&lt;&gt;""),AND(LS15&gt;=LZ$28,LT15&gt;=LZ$32,LS15&lt;&gt;""),AND(LX15&gt;=LZ$28,LY15&gt;=LZ$32,LX15&lt;&gt;""),AND(MU15&gt;=NB$28,MV15&gt;=NB$32,MU15&lt;&gt;""),AND(MZ15&gt;=NB$28,NA15&gt;=NB$32,MZ15&lt;&gt;""),AND(NW15&gt;=OD$28,NX15&gt;=OD$32,NW15&lt;&gt;""),AND(OB15&gt;=OD$28,OC15&gt;=OD$32,OB15&lt;&gt;""),AND(OY15&gt;=PF$28,OZ15&gt;=PF$32,OY15&lt;&gt;""),AND(PD15&gt;=PF$28,PE15&gt;=PF$32,PD15&lt;&gt;""),AND(QA15&gt;=QH$28,QB15&gt;=QH$32,QA15&lt;&gt;""),AND(QF15&gt;=QH$28,QG15&gt;=QH$32,QF15&lt;&gt;""),AND(RC15&gt;=RJ$28,RD15&gt;=RJ$32,RC15&lt;&gt;""),AND(RH15&gt;=RJ$28,RI15&gt;=RJ$32,RH15&lt;&gt;""),AND(SE15&gt;=SL$28,SF15&gt;=SL$32,SE15&lt;&gt;""),AND(SJ15&gt;=SL$28,SK15&gt;=SL$32,SJ15&lt;&gt;"")),"P","")</f>
        <v>P</v>
      </c>
      <c r="G15" s="3" t="str">
        <f>IF(OR(AND(AK15&gt;=AN$32,AK15&lt;&gt;"",AI15=""),AND(AM15&gt;=AN$32,AM15&lt;&gt;"",AI15=""),AND(BG15&gt;=BJ$32,BG15&lt;&gt;"",BE15=""),AND(BI15&gt;=BJ$32,BI15&lt;&gt;"",BE15=""),AND(CC15&gt;=CF$32,CC15&lt;&gt;"",CA15=""),AND(CE15&gt;=CF$32,CE15&lt;&gt;"",CA15=""),AND(DD15&gt;=DJ$32,DD15&lt;&gt;""),AND(DI15&gt;=DJ$32,DI15&lt;&gt;""),AND(EF15&gt;=EL$32,EF15&lt;&gt;""),AND(EK15&gt;=EL$32,EK15&lt;&gt;""),AND(FH15&gt;=FN$32,FH15&lt;&gt;""),AND(FM15&gt;=FN$32,FM15&lt;&gt;""),AND(GJ15&gt;=GP$32,GJ15&lt;&gt;""),AND(GO15&gt;=GP$32,GO15&lt;&gt;""),AND(HL15&gt;=HR$32,HL15&lt;&gt;""),AND(HQ15&gt;=HR$32,HQ15&lt;&gt;""),AND(IN15&gt;=IT$32,IN15&lt;&gt;""),AND(IS15&gt;=IT$32,IS15&lt;&gt;""),AND(JP15&gt;=JV$32,JP15&lt;&gt;""),AND(JU15&gt;=JV$32,JU15&lt;&gt;""),AND(KR15&gt;=KX$32,KR15&lt;&gt;""),AND(KW15&gt;=KX$32,KW15&lt;&gt;""),AND(LT15&gt;=LZ$32,LT15&lt;&gt;""),AND(LY15&gt;=LZ$32,LY15&lt;&gt;""),AND(MV15&gt;=NB$32,MV15&lt;&gt;""),AND(NA15&gt;=NB$32,NA15&lt;&gt;""),AND(NX15&gt;=OD$32,NX15&lt;&gt;""),AND(OC15&gt;=OD$32,OC15&lt;&gt;""),AND(OZ15&gt;=PF$32,OZ15&lt;&gt;""),AND(PE15&gt;=PF$32,PE15&lt;&gt;""),AND(QB15&gt;=QH$32,QB15&lt;&gt;""),AND(QG15&gt;=QH$32,QG15&lt;&gt;""),AND(RD15&gt;=RJ$32,RD15&lt;&gt;""),AND(RI15&gt;=RJ$32,RI15&lt;&gt;""),AND(SF15&gt;=SL$32,SF15&lt;&gt;""),AND(SK15&gt;=SL$32,SK15&lt;&gt;"")),"P","")</f>
        <v>P</v>
      </c>
      <c r="H15" s="36" t="str">
        <f>IF(AND(G15="P",F15=""),"No DD",IF(OR(AND(AJ15&gt;=AN$31,AK15&gt;=AN$35,AJ15&lt;&gt;"",AI15=""),AND(AL15&gt;=AN$31,AM15&gt;=AN$35,AL15&lt;&gt;"",AI15=""),AND(BF15&gt;=BJ$31,BG15&gt;=BJ$35,BF15&lt;&gt;"",BE15=""),AND(BH15&gt;=BJ$31,BI15&gt;=BJ$35,BH15&lt;&gt;"",BE15=""),AND(CB15&gt;=CF$31,CC15&gt;=CF$35,CB15&lt;&gt;"",CA15=""),AND(CD15&gt;=CF$31,CE15&gt;=CF$35,CD15&lt;&gt;""),AND(DC15&gt;=DJ$31,DD15&gt;=DJ$35,DC15&lt;&gt;""),AND(DH15&gt;=DJ$31,DI15&gt;=DJ$35,DH15&lt;&gt;""),AND(EE15&gt;=EL$31,EF15&gt;=EL$35,EE15&lt;&gt;""),AND(EJ15&gt;=EL$31,EK15&gt;=EL$35,EJ15&lt;&gt;""),AND(FG15&gt;=FN$31,FH15&gt;=FN$35,FG15&lt;&gt;""),AND(FL15&gt;=FN$31,FM15&gt;=FN$35,FL15&lt;&gt;""),AND(GI15&gt;=GP$31,GJ15&gt;=GP$35,GI15&lt;&gt;""),AND(GN15&gt;=GP$31,GO15&gt;=GP$35,GN15&lt;&gt;""),AND(HK15&gt;=HR$31,HL15&gt;=HR$35,HK15&lt;&gt;""),AND(HP15&gt;=HR$31,HQ15&gt;=HR$35,HP15&lt;&gt;""),AND(IM15&gt;=IT$31,IN15&gt;=IT$35,IM15&lt;&gt;""),AND(IR15&gt;=IT$31,IS15&gt;=IT$35,IR15&lt;&gt;""),AND(JO15&gt;=JV$31,JP15&gt;=JV$35,JO15&lt;&gt;""),AND(JT15&gt;=JV$31,JU15&gt;=JV$35,JT15&lt;&gt;""),AND(KQ15&gt;=KX$31,KR15&gt;=KX$35,KQ15&lt;&gt;""),AND(KV15&gt;=KX$31,KW15&gt;=KX$35,KV15&lt;&gt;""),AND(LS15&gt;=LZ$31,LT15&gt;=LZ$35,LS15&lt;&gt;""),AND(LX15&gt;=LZ$31,LY15&gt;=LZ$35,LX15&lt;&gt;""),AND(MU15&gt;=NB$31,MV15&gt;=NB$35,MU15&lt;&gt;""),AND(MZ15&gt;=NB$31,NA15&gt;=NB$35,MZ15&lt;&gt;""),AND(NW15&gt;=OD$31,NX15&gt;=OD$35,NW15&lt;&gt;""),AND(OB15&gt;=OD$31,OC15&gt;=OD$35,OB15&lt;&gt;""),AND(OY15&gt;=PF$31,OZ15&gt;=PF$35,OY15&lt;&gt;""),AND(PD15&gt;=PF$31,PE15&gt;=PF$35,PD15&lt;&gt;""),AND(QA15&gt;=QH$31,QB15&gt;=QH$35,QA15&lt;&gt;""),AND(QF15&gt;=QH$31,QG15&gt;=QH$35,QF15&lt;&gt;""),AND(RC15&gt;=RJ$31,RD15&gt;=RJ$35,RC15&lt;&gt;""),AND(RH15&gt;=RJ$31,RI15&gt;=RJ$35,RH15&lt;&gt;""),AND(SE15&gt;=SL$31,SF15&gt;=SL$35,SE15&lt;&gt;""),AND(SJ15&gt;=SL$31,SK15&gt;=SL$35,SJ15&lt;&gt;"")),"Merit",IF(OR(AND(AJ15&gt;=AN$30,AK15&gt;=AN$34,AJ15&lt;&gt;"",AI15=""),AND(AL15&gt;=AN$30,AM15&gt;=AN$34,AL15&lt;&gt;"",AI15=""),AND(BF15&gt;=BJ$30,BG15&gt;=BJ$34,BF15&lt;&gt;"",BE15=""),AND(BH15&gt;=BJ$30,BI15&gt;=BJ$34,BH15&lt;&gt;"",BE15=""),AND(CB15&gt;=CF$30,CC15&gt;=CF$34,CB15&lt;&gt;"",CA15=""),AND(CD15&gt;=CF$30,CE15&gt;=CF$34,CD15&lt;&gt;""),AND(DC15&gt;=DJ$30,DD15&gt;=DJ$34,DC15&lt;&gt;""),AND(DH15&gt;=DJ$30,DI15&gt;=DJ$34,DH15&lt;&gt;""),AND(EE15&gt;=EL$30,EF15&gt;=EL$34,EE15&lt;&gt;""),AND(EJ15&gt;=EL$30,EK15&gt;=EL$34,EJ15&lt;&gt;""),AND(FG15&gt;=FN$30,FH15&gt;=FN$34,FG15&lt;&gt;""),AND(FL15&gt;=FN$30,FM15&gt;=FN$34,FL15&lt;&gt;""),AND(GI15&gt;=GP$30,GJ15&gt;=GP$34,GI15&lt;&gt;""),AND(GN15&gt;=GP$30,GO15&gt;=GP$34,GN15&lt;&gt;""),AND(HK15&gt;=HR$30,HL15&gt;=HR$34,HK15&lt;&gt;""),AND(HP15&gt;=HR$30,HQ15&gt;=HR$34,HP15&lt;&gt;""),AND(IM15&gt;=IT$30,IN15&gt;=IT$34,IM15&lt;&gt;""),AND(IR15&gt;=IT$30,IS15&gt;=IT$34,IR15&lt;&gt;""),AND(JO15&gt;=JV$30,JP15&gt;=JV$34,JO15&lt;&gt;""),AND(JT15&gt;=JV$30,JU15&gt;=JV$34,JT15&lt;&gt;""),AND(KQ15&gt;=KX$30,KR15&gt;=KX$34,KQ15&lt;&gt;""),AND(KV15&gt;=KX$30,KW15&gt;=KX$34,KV15&lt;&gt;""),AND(LS15&gt;=LZ$30,LT15&gt;=LZ$34,LS15&lt;&gt;""),AND(LX15&gt;=LZ$30,LY15&gt;=LZ$34,LX15&lt;&gt;""),AND(MU15&gt;=NB$30,MV15&gt;=NB$34,MU15&lt;&gt;""),AND(MZ15&gt;=NB$30,NA15&gt;=NB$34,MZ15&lt;&gt;""),AND(NW15&gt;=OD$30,NX15&gt;=OD$34,NW15&lt;&gt;""),AND(OB15&gt;=OD$30,OC15&gt;=OD$34,OB15&lt;&gt;""),AND(OY15&gt;=PF$30,OZ15&gt;=PF$34,OY15&lt;&gt;""),AND(PD15&gt;=PF$30,PE15&gt;=PF$34,PD15&lt;&gt;""),AND(QA15&gt;=QH$30,QB15&gt;=QH$34,QA15&lt;&gt;""),AND(QF15&gt;=QH$30,QG15&gt;=QH$34,QF15&lt;&gt;""),AND(RC15&gt;=RJ$30,RD15&gt;=RJ$34,RC15&lt;&gt;""),AND(RH15&gt;=RJ$30,RI15&gt;=RJ$34,RH15&lt;&gt;""),AND(SE15&gt;=SL$30,SF15&gt;=SL$34,SE15&lt;&gt;""),AND(SJ15&gt;=SL$30,SK15&gt;=SL$34,SJ15&lt;&gt;"")),"Excellence",IF(I15="P","Worlds Team",IF(F15="P","National Team","")))))</f>
        <v>National Team</v>
      </c>
      <c r="I15" s="3" t="str">
        <f>IF(OR(AND(AJ15&gt;=AN$29,AK15&gt;=AN$33,AJ15&lt;&gt;"",AI15=""),AND(AL15&gt;=AN$29,AM15&gt;=AN$33,AL15&lt;&gt;"",AI15=""),AND(BF15&gt;=BJ$29,BG15&gt;=BJ$33,BF15&lt;&gt;"",BE15=""),AND(BH15&gt;=BJ$29,BI15&gt;=BJ$33,BH15&lt;&gt;"",BE15=""),AND(CB15&gt;=CF$29,CC15&gt;=CF$33,CB15&lt;&gt;"",CA15=""),AND(CD15&gt;=CF$29,CE15&gt;=CF$33,CD15&lt;&gt;""),AND(DC15&gt;=DJ$29,DD15&gt;=DJ$33,DC15&lt;&gt;""),AND(DH15&gt;=DJ$29,DI15&gt;=DJ$33,DH15&lt;&gt;""),AND(EE15&gt;=EL$29,EF15&gt;=EL$33,EE15&lt;&gt;""),AND(EJ15&gt;=EL$29,EK15&gt;=EL$33,EJ15&lt;&gt;""),AND(FG15&gt;=FN$29,FH15&gt;=FN$33,FG15&lt;&gt;""),AND(FL15&gt;=FN$29,FM15&gt;=FN$33,FL15&lt;&gt;""),AND(GI15&gt;=GP$29,GJ15&gt;=GP$33,GI15&lt;&gt;""),AND(GN15&gt;=GP$29,GO15&gt;=GP$33,GN15&lt;&gt;""),AND(HK15&gt;=HR$29,HL15&gt;=HR$33,HK15&lt;&gt;""),AND(HP15&gt;=HR$29,HQ15&gt;=HR$33,HP15&lt;&gt;""),AND(IM15&gt;=IT$29,IN15&gt;=IT$33,IM15&lt;&gt;""),AND(IR15&gt;=IT$29,IS15&gt;=IT$33,IR15&lt;&gt;""),AND(JO15&gt;=JV$29,JP15&gt;=JV$33,JO15&lt;&gt;""),AND(JT15&gt;=JV$29,JU15&gt;=JV$33,JT15&lt;&gt;""),AND(KQ15&gt;=KX$29,KR15&gt;=KX$33,KQ15&lt;&gt;""),AND(KV15&gt;=KX$29,KW15&gt;=KX$33,KV15&lt;&gt;""),AND(LS15&gt;=LZ$29,LT15&gt;=LZ$33,LS15&lt;&gt;""),AND(LX15&gt;=LZ$29,LY15&gt;=LZ$33,LX15&lt;&gt;""),AND(MU15&gt;=NB$29,MV15&gt;=NB$33,MU15&lt;&gt;""),AND(MZ15&gt;=NB$29,NA15&gt;=NB$33,MZ15&lt;&gt;""),AND(NW15&gt;=OD$29,NX15&gt;=OD$33,NW15&lt;&gt;""),AND(OB15&gt;=OD$29,OC15&gt;=OD$33,OB15&lt;&gt;""),AND(OY15&gt;=PF$29,OZ15&gt;=PF$33,OY15&lt;&gt;""),AND(PD15&gt;=PF$29,PE15&gt;=PF$33,PD15&lt;&gt;""),AND(QA15&gt;=QH$29,QB15&gt;=QH$33,QA15&lt;&gt;""),AND(QF15&gt;=QH$29,QG15&gt;=QH$33,QF15&lt;&gt;""),AND(RC15&gt;=RJ$29,RD15&gt;=RJ$33,RC15&lt;&gt;""),AND(RH15&gt;=RJ$29,RI15&gt;=RJ$33,RH15&lt;&gt;""),AND(SE15&gt;=SL$29,SF15&gt;=SL$33,SE15&lt;&gt;""),AND(SJ15&gt;=SL$29,SK15&gt;=SL$33,SJ15&lt;&gt;"")),"P","")</f>
        <v/>
      </c>
      <c r="J15" s="8">
        <f>IF(COUNT(AK15,BG15,CC15)&gt;0,LARGE((AK15,BG15,CC15),1),0)</f>
        <v>48.5</v>
      </c>
      <c r="K15" s="8" t="str">
        <f>IF(J15=0,"",IF(J15=CC15,$BK$1,IF(J15=BG15,$AO$1,IF(J15=AK15,$S$1,""))))</f>
        <v>2025 Elite Canada</v>
      </c>
      <c r="L15" s="8">
        <f>IF(COUNT(AK15,BG15,CC15)&gt;1,LARGE((AK15,BG15,CC15),2),0)</f>
        <v>46.5</v>
      </c>
      <c r="M15" s="8" t="str">
        <f>IF(K15=0,"",IF(AND(L15=J15,L15=AK15,K15=BG15),$S$1,IF(AND(L15=J15,L15=AK15,L15=CC15),$S$1,IF(AND(L15=J15,L15=CC15,L15=BG15),$AO$1,IF(L15=CC15,$BK$1,IF(L15=BG15,$AO$1,IF(L15=AK15,$S$1,"")))))))</f>
        <v>2025 3rd Domestic Trial</v>
      </c>
      <c r="N15" s="8">
        <f>IF(MAX(AM15,BI15,CE15)&gt;0,MAX(AM15,BI15,CE15),0)</f>
        <v>38.400000000000006</v>
      </c>
      <c r="O15" s="8" t="str">
        <f>IF(N15=0,"",IF(N15=CE15,$BK$1,IF(N15=BI15,$AO$1,IF(N15=AM15,$S$1,""))))</f>
        <v>2025 Elite Canada</v>
      </c>
      <c r="P15" s="8" t="str">
        <f>IF(MAX(CG15:CH15)&gt;0,MAX(CG15:CH15),"")</f>
        <v/>
      </c>
      <c r="Q15" s="11" t="str">
        <f>IF(P15="","",IF(P15=CG15,"("&amp;CG$2&amp;")",IF(P15=CH15,"("&amp;CH$2&amp;")")))</f>
        <v/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/>
      </c>
      <c r="S15" s="19">
        <v>18.8</v>
      </c>
      <c r="T15" s="19">
        <v>5.6</v>
      </c>
      <c r="U15" s="19">
        <v>0</v>
      </c>
      <c r="V15" s="19">
        <v>0</v>
      </c>
      <c r="W15" s="19">
        <v>18.5</v>
      </c>
      <c r="X15" s="19">
        <v>5.6</v>
      </c>
      <c r="Y15" s="19">
        <v>0</v>
      </c>
      <c r="Z15" s="19">
        <v>0</v>
      </c>
      <c r="AA15" s="19">
        <v>16.600000000000001</v>
      </c>
      <c r="AB15" s="19">
        <v>4.8</v>
      </c>
      <c r="AC15" s="19">
        <v>0.8</v>
      </c>
      <c r="AD15" s="19">
        <v>0</v>
      </c>
      <c r="AE15" s="19">
        <v>15.4</v>
      </c>
      <c r="AF15" s="19">
        <v>2.4</v>
      </c>
      <c r="AG15" s="19">
        <v>0</v>
      </c>
      <c r="AH15" s="19">
        <v>0</v>
      </c>
      <c r="AI15" s="27"/>
      <c r="AJ15" s="40">
        <f>IF(SUM(T15,X15)&gt;0,SUM(T15,X15),"")</f>
        <v>11.2</v>
      </c>
      <c r="AK15" s="40">
        <f>IF(SUM(S15:T15,V15:X15,Z15)-U15-Y15&gt;0,SUM(S15:T15,V15:X15,Z15)-U15-Y15,"")</f>
        <v>48.5</v>
      </c>
      <c r="AL15" s="40">
        <f>IF(SUM(AB15,AF15)&gt;0,SUM(AB15,AF15),"")</f>
        <v>7.1999999999999993</v>
      </c>
      <c r="AM15" s="40">
        <f>IF(SUM(AA15:AB15,AD15:AF15,AH15)-SUM(AC15,AG15)&gt;0,SUM(AA15:AB15,AD15:AF15,AH15)-SUM(AC15,AG15),"")</f>
        <v>38.400000000000006</v>
      </c>
      <c r="AN15" s="40">
        <f>IF(SUM(AK15,AM15)&gt;0,SUM(AK15,AM15),"")</f>
        <v>86.9</v>
      </c>
      <c r="AO15" s="18">
        <v>15.2</v>
      </c>
      <c r="AP15" s="18">
        <v>2.4</v>
      </c>
      <c r="AQ15" s="18">
        <v>0</v>
      </c>
      <c r="AR15" s="18">
        <v>0</v>
      </c>
      <c r="AS15" s="18">
        <v>15.3</v>
      </c>
      <c r="AT15" s="18">
        <v>0</v>
      </c>
      <c r="AU15" s="18">
        <v>0</v>
      </c>
      <c r="AV15" s="18">
        <v>0</v>
      </c>
      <c r="AW15" s="18"/>
      <c r="AX15" s="18"/>
      <c r="AY15" s="18"/>
      <c r="AZ15" s="18"/>
      <c r="BA15" s="18"/>
      <c r="BB15" s="18"/>
      <c r="BC15" s="18"/>
      <c r="BD15" s="18"/>
      <c r="BE15" s="28"/>
      <c r="BF15" s="11">
        <f>IF(SUM(AP15,AT15)&gt;0,SUM(AP15,AT15),"")</f>
        <v>2.4</v>
      </c>
      <c r="BG15" s="11">
        <f>IF(SUM(AO15:AP15,AR15:AT15,AV15)-AQ15-AU15&gt;0,SUM(AO15:AP15,AR15:AT15,AV15)-AQ15-AU15,"")</f>
        <v>32.9</v>
      </c>
      <c r="BH15" s="11" t="str">
        <f>IF(SUM(AX15,BB15)&gt;0,SUM(AX15,BB15),"")</f>
        <v/>
      </c>
      <c r="BI15" s="11" t="str">
        <f>IF(SUM(AW15:AX15,AZ15:BB15,BD15)-SUM(AY15,BC15)&gt;0,SUM(AW15:AX15,AZ15:BB15,BD15)-SUM(AY15,BC15),"")</f>
        <v/>
      </c>
      <c r="BJ15" s="11">
        <f>IF(SUM(BG15,BI15)&gt;0,SUM(BG15,BI15),"")</f>
        <v>32.9</v>
      </c>
      <c r="BK15" s="19">
        <v>18.600000000000001</v>
      </c>
      <c r="BL15" s="19">
        <v>5.6</v>
      </c>
      <c r="BM15" s="19">
        <v>0.2</v>
      </c>
      <c r="BN15" s="19">
        <v>0</v>
      </c>
      <c r="BO15" s="19">
        <v>17.3</v>
      </c>
      <c r="BP15" s="19">
        <v>6</v>
      </c>
      <c r="BQ15" s="19">
        <v>0.8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18.399999999999999</v>
      </c>
      <c r="BX15" s="19">
        <v>5.2</v>
      </c>
      <c r="BY15" s="19">
        <v>0.2</v>
      </c>
      <c r="BZ15" s="19">
        <v>0</v>
      </c>
      <c r="CA15" s="27"/>
      <c r="CB15" s="40">
        <f>IF(SUM(BL15,BP15)&gt;0,SUM(BL15,BP15),"")</f>
        <v>11.6</v>
      </c>
      <c r="CC15" s="40">
        <f>IF(SUM(BK15:BL15,BN15:BP15,BR15)-BM15-BQ15&gt;0,SUM(BK15:BL15,BN15:BP15,BR15)-BM15-BQ15,"")</f>
        <v>46.5</v>
      </c>
      <c r="CD15" s="40">
        <f>IF(SUM(BT15,BX15)&gt;0,SUM(BT15,BX15),"")</f>
        <v>5.2</v>
      </c>
      <c r="CE15" s="40">
        <f>IF(SUM(BS15:BT15,BV15:BX15,BZ15)-SUM(BU15,BY15)&gt;0,SUM(BS15:BT15,BV15:BX15,BZ15)-SUM(BU15,BY15),"")</f>
        <v>23.4</v>
      </c>
      <c r="CF15" s="40">
        <f>IF(SUM(CC15,CE15)&gt;0,SUM(CC15,CE15),"")</f>
        <v>69.900000000000006</v>
      </c>
      <c r="CG15" s="51" t="str">
        <f>IF(MAX(DD15,EF15,FH15,GJ15,HL15,IN15,JP15,KR15,LT15,MV15,NX15,OZ15,QB15,RD15,SF15)-IF(L15="",0,L15)&gt;0.001,MAX(DD15,EF15,FH15,GJ15,HL15,IN15,JP15,KR15,LT15,MV15,NX15,OZ15,QB15,RD15,SF15)-IF(L15="",0,L15),"")</f>
        <v/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40" t="str">
        <f>IF(SUM(GR15,GV15)&gt;0,SUM(GR15,GV15),"")</f>
        <v/>
      </c>
      <c r="HL15" s="40" t="str">
        <f>IF(SUM(GQ15:GR15,GT15:GV15,GX15)-GS15-GW15&gt;0,SUM(GQ15:GR15,GT15:GV15,GX15)-GS15-GW15,"")</f>
        <v/>
      </c>
      <c r="HM15" s="40" t="str">
        <f>IF(SUM(GY15:GZ15,HB15)-HA15&gt;0,SUM(GY15:GZ15,HB15)-HA15,"")</f>
        <v/>
      </c>
      <c r="HN15" s="40" t="str">
        <f>IF(SUM(GR15,GV15,GZ15)&gt;0,SUM(GR15,GV15,GZ15),"")</f>
        <v/>
      </c>
      <c r="HO15" s="40" t="str">
        <f>IF(SUM(HL15,HM15)&gt;0,SUM(HL15,HM15),"")</f>
        <v/>
      </c>
      <c r="HP15" s="40" t="str">
        <f>IF(SUM(HD15,HH15)&gt;0,SUM(HD15,HH15),"")</f>
        <v/>
      </c>
      <c r="HQ15" s="40" t="str">
        <f>IF(SUM(HC15:HD15,HF15:HH15,HJ15)-SUM(HE15,HI15)&gt;0,SUM(HC15:HD15,HF15:HH15,HJ15)-SUM(HE15,HI15),"")</f>
        <v/>
      </c>
      <c r="HR15" s="40" t="str">
        <f>IF(SUM(HL15,HM15,HQ15)&gt;0,SUM(HL15,HM15,HQ15),"")</f>
        <v/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16.899999999999999</v>
      </c>
      <c r="SN15" s="26">
        <f>IF($CA15="P",BL15,(BL15+AP15)/2)</f>
        <v>4</v>
      </c>
      <c r="SO15" s="26">
        <f>IF($CA15="P",BM15,(BM15+AQ15)/2)</f>
        <v>0.1</v>
      </c>
      <c r="SP15" s="26">
        <f>IF($CA15="P",BN15,(BN15+AR15)/2)</f>
        <v>0</v>
      </c>
      <c r="SQ15" s="26">
        <f>IF($CA15="P",BO15,(BO15+AS15)/2)</f>
        <v>16.3</v>
      </c>
      <c r="SR15" s="26">
        <f>IF($CA15="P",BP15,(BP15+AT15)/2)</f>
        <v>3</v>
      </c>
      <c r="SS15" s="26">
        <f>IF($CA15="P",BQ15,(BQ15+AU15)/2)</f>
        <v>0.4</v>
      </c>
      <c r="ST15" s="26">
        <f>IF($CA15="P",BR15,(BR15+AV15)/2)</f>
        <v>0</v>
      </c>
      <c r="SU15" s="26">
        <f>IF($CA15="P",BS15,(BS15+AW15)/2)</f>
        <v>0</v>
      </c>
      <c r="SV15" s="26">
        <f>IF($CA15="P",BT15,(BT15+AX15)/2)</f>
        <v>0</v>
      </c>
      <c r="SW15" s="26">
        <f>IF($CA15="P",BU15,(BU15+AY15)/2)</f>
        <v>0</v>
      </c>
      <c r="SX15" s="26">
        <f>IF($CA15="P",BV15,(BV15+AZ15)/2)</f>
        <v>0</v>
      </c>
      <c r="SY15" s="26">
        <f>IF($CA15="P",BW15,(BW15+BA15)/2)</f>
        <v>9.1999999999999993</v>
      </c>
      <c r="SZ15" s="26">
        <f>IF($CA15="P",BX15,(BX15+BB15)/2)</f>
        <v>2.6</v>
      </c>
      <c r="TA15" s="26">
        <f>IF($CA15="P",BY15,(BY15+BC15)/2)</f>
        <v>0.1</v>
      </c>
      <c r="TB15" s="26">
        <f>IF($CA15="P",BZ15,(BZ15+BD15)/2)</f>
        <v>0</v>
      </c>
      <c r="TC15" s="28" t="s">
        <v>53</v>
      </c>
      <c r="TD15" s="11">
        <f>IF(SUM(SN15,SR15)&gt;0,SUM(SN15,SR15),"")</f>
        <v>7</v>
      </c>
      <c r="TE15" s="11">
        <f>IF(SUM(SM15:SN15,SP15:SR15,ST15)-SO15-SS15&gt;0,SUM(SM15:SN15,SP15:SR15,ST15)-SO15-SS15,"")</f>
        <v>39.700000000000003</v>
      </c>
      <c r="TF15" s="11">
        <f>IF(SUM(SV15,SZ15)&gt;0,SUM(SV15,SZ15),"")</f>
        <v>2.6</v>
      </c>
      <c r="TG15" s="11">
        <f>IF(SUM(SU15:SV15,SX15:SZ15,TB15)-SUM(SW15,TA15)&gt;0,SUM(SU15:SV15,SX15:SZ15,TB15)-SUM(SW15,TA15),"")</f>
        <v>11.7</v>
      </c>
      <c r="TH15" s="11">
        <f>IF(SUM(TE15,TG15)&gt;0,SUM(TE15,TG15),"")</f>
        <v>51.400000000000006</v>
      </c>
    </row>
    <row r="16" spans="1:528" x14ac:dyDescent="0.2">
      <c r="A16" s="4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>13</v>
      </c>
      <c r="B16" s="5" t="s">
        <v>79</v>
      </c>
      <c r="C16" s="4" t="s">
        <v>5</v>
      </c>
      <c r="D16" s="4">
        <v>2003</v>
      </c>
      <c r="E16" s="9">
        <f>SUM(J16:P16)+SUM(J16:M16)*0.0000001+SUM(J16)*0.0000000000001</f>
        <v>97.800004850004839</v>
      </c>
      <c r="F16" s="3" t="str">
        <f>IF(OR(AND(AJ16&gt;=AN$28,AK16&gt;=AN$32,AJ16&lt;&gt;"",AI16=""),AND(AL16&gt;=AN$28,AM16&gt;=AN$32,AL16&lt;&gt;"",AI16=""),AND(BF16&gt;=BJ$28,BG16&gt;=BJ$32,BF16&lt;&gt;"",BE16=""),AND(BH16&gt;=BJ$28,BI16&gt;=BJ$32,BH16&lt;&gt;"",BE16=""),AND(CB16&gt;=CF$28,CC16&gt;=CF$32,CB16&lt;&gt;"",CA16=""),AND(CD16&gt;=CF$28,CE16&gt;=CF$32,CD16&lt;&gt;""),AND(DC16&gt;=DJ$28,DD16&gt;=DJ$32,DC16&lt;&gt;""),AND(DH16&gt;=DJ$28,DI16&gt;=DJ$32,DH16&lt;&gt;""),AND(EE16&gt;=EL$28,EF16&gt;=EL$32,EE16&lt;&gt;""),AND(EJ16&gt;=EL$28,EK16&gt;=EL$32,EJ16&lt;&gt;""),AND(FG16&gt;=FN$28,FH16&gt;=FN$32,FG16&lt;&gt;""),AND(FL16&gt;=FN$28,FM16&gt;=FN$32,FL16&lt;&gt;""),AND(GI16&gt;=GP$28,GJ16&gt;=GP$32,GI16&lt;&gt;""),AND(GN16&gt;=GP$28,GO16&gt;=GP$32,GN16&lt;&gt;""),AND(HK16&gt;=HR$28,HL16&gt;=HR$32,HK16&lt;&gt;""),AND(HP16&gt;=HR$28,HQ16&gt;=HR$32,HP16&lt;&gt;""),AND(IM16&gt;=IT$28,IN16&gt;=IT$32,IM16&lt;&gt;""),AND(IR16&gt;=IT$28,IS16&gt;=IT$32,IR16&lt;&gt;""),AND(JO16&gt;=JV$28,JP16&gt;=JV$32,JO16&lt;&gt;""),AND(JT16&gt;=JV$28,JU16&gt;=JV$32,JT16&lt;&gt;""),AND(KQ16&gt;=KX$28,KR16&gt;=KX$32,KQ16&lt;&gt;""),AND(KV16&gt;=KX$28,KW16&gt;=KX$32,KV16&lt;&gt;""),AND(LS16&gt;=LZ$28,LT16&gt;=LZ$32,LS16&lt;&gt;""),AND(LX16&gt;=LZ$28,LY16&gt;=LZ$32,LX16&lt;&gt;""),AND(MU16&gt;=NB$28,MV16&gt;=NB$32,MU16&lt;&gt;""),AND(MZ16&gt;=NB$28,NA16&gt;=NB$32,MZ16&lt;&gt;""),AND(NW16&gt;=OD$28,NX16&gt;=OD$32,NW16&lt;&gt;""),AND(OB16&gt;=OD$28,OC16&gt;=OD$32,OB16&lt;&gt;""),AND(OY16&gt;=PF$28,OZ16&gt;=PF$32,OY16&lt;&gt;""),AND(PD16&gt;=PF$28,PE16&gt;=PF$32,PD16&lt;&gt;""),AND(QA16&gt;=QH$28,QB16&gt;=QH$32,QA16&lt;&gt;""),AND(QF16&gt;=QH$28,QG16&gt;=QH$32,QF16&lt;&gt;""),AND(RC16&gt;=RJ$28,RD16&gt;=RJ$32,RC16&lt;&gt;""),AND(RH16&gt;=RJ$28,RI16&gt;=RJ$32,RH16&lt;&gt;""),AND(SE16&gt;=SL$28,SF16&gt;=SL$32,SE16&lt;&gt;""),AND(SJ16&gt;=SL$28,SK16&gt;=SL$32,SJ16&lt;&gt;"")),"P","")</f>
        <v>P</v>
      </c>
      <c r="G16" s="3" t="str">
        <f>IF(OR(AND(AK16&gt;=AN$32,AK16&lt;&gt;"",AI16=""),AND(AM16&gt;=AN$32,AM16&lt;&gt;"",AI16=""),AND(BG16&gt;=BJ$32,BG16&lt;&gt;"",BE16=""),AND(BI16&gt;=BJ$32,BI16&lt;&gt;"",BE16=""),AND(CC16&gt;=CF$32,CC16&lt;&gt;"",CA16=""),AND(CE16&gt;=CF$32,CE16&lt;&gt;"",CA16=""),AND(DD16&gt;=DJ$32,DD16&lt;&gt;""),AND(DI16&gt;=DJ$32,DI16&lt;&gt;""),AND(EF16&gt;=EL$32,EF16&lt;&gt;""),AND(EK16&gt;=EL$32,EK16&lt;&gt;""),AND(FH16&gt;=FN$32,FH16&lt;&gt;""),AND(FM16&gt;=FN$32,FM16&lt;&gt;""),AND(GJ16&gt;=GP$32,GJ16&lt;&gt;""),AND(GO16&gt;=GP$32,GO16&lt;&gt;""),AND(HL16&gt;=HR$32,HL16&lt;&gt;""),AND(HQ16&gt;=HR$32,HQ16&lt;&gt;""),AND(IN16&gt;=IT$32,IN16&lt;&gt;""),AND(IS16&gt;=IT$32,IS16&lt;&gt;""),AND(JP16&gt;=JV$32,JP16&lt;&gt;""),AND(JU16&gt;=JV$32,JU16&lt;&gt;""),AND(KR16&gt;=KX$32,KR16&lt;&gt;""),AND(KW16&gt;=KX$32,KW16&lt;&gt;""),AND(LT16&gt;=LZ$32,LT16&lt;&gt;""),AND(LY16&gt;=LZ$32,LY16&lt;&gt;""),AND(MV16&gt;=NB$32,MV16&lt;&gt;""),AND(NA16&gt;=NB$32,NA16&lt;&gt;""),AND(NX16&gt;=OD$32,NX16&lt;&gt;""),AND(OC16&gt;=OD$32,OC16&lt;&gt;""),AND(OZ16&gt;=PF$32,OZ16&lt;&gt;""),AND(PE16&gt;=PF$32,PE16&lt;&gt;""),AND(QB16&gt;=QH$32,QB16&lt;&gt;""),AND(QG16&gt;=QH$32,QG16&lt;&gt;""),AND(RD16&gt;=RJ$32,RD16&lt;&gt;""),AND(RI16&gt;=RJ$32,RI16&lt;&gt;""),AND(SF16&gt;=SL$32,SF16&lt;&gt;""),AND(SK16&gt;=SL$32,SK16&lt;&gt;"")),"P","")</f>
        <v>P</v>
      </c>
      <c r="H16" s="36" t="str">
        <f>IF(AND(G16="P",F16=""),"No DD",IF(OR(AND(AJ16&gt;=AN$31,AK16&gt;=AN$35,AJ16&lt;&gt;"",AI16=""),AND(AL16&gt;=AN$31,AM16&gt;=AN$35,AL16&lt;&gt;"",AI16=""),AND(BF16&gt;=BJ$31,BG16&gt;=BJ$35,BF16&lt;&gt;"",BE16=""),AND(BH16&gt;=BJ$31,BI16&gt;=BJ$35,BH16&lt;&gt;"",BE16=""),AND(CB16&gt;=CF$31,CC16&gt;=CF$35,CB16&lt;&gt;"",CA16=""),AND(CD16&gt;=CF$31,CE16&gt;=CF$35,CD16&lt;&gt;""),AND(DC16&gt;=DJ$31,DD16&gt;=DJ$35,DC16&lt;&gt;""),AND(DH16&gt;=DJ$31,DI16&gt;=DJ$35,DH16&lt;&gt;""),AND(EE16&gt;=EL$31,EF16&gt;=EL$35,EE16&lt;&gt;""),AND(EJ16&gt;=EL$31,EK16&gt;=EL$35,EJ16&lt;&gt;""),AND(FG16&gt;=FN$31,FH16&gt;=FN$35,FG16&lt;&gt;""),AND(FL16&gt;=FN$31,FM16&gt;=FN$35,FL16&lt;&gt;""),AND(GI16&gt;=GP$31,GJ16&gt;=GP$35,GI16&lt;&gt;""),AND(GN16&gt;=GP$31,GO16&gt;=GP$35,GN16&lt;&gt;""),AND(HK16&gt;=HR$31,HL16&gt;=HR$35,HK16&lt;&gt;""),AND(HP16&gt;=HR$31,HQ16&gt;=HR$35,HP16&lt;&gt;""),AND(IM16&gt;=IT$31,IN16&gt;=IT$35,IM16&lt;&gt;""),AND(IR16&gt;=IT$31,IS16&gt;=IT$35,IR16&lt;&gt;""),AND(JO16&gt;=JV$31,JP16&gt;=JV$35,JO16&lt;&gt;""),AND(JT16&gt;=JV$31,JU16&gt;=JV$35,JT16&lt;&gt;""),AND(KQ16&gt;=KX$31,KR16&gt;=KX$35,KQ16&lt;&gt;""),AND(KV16&gt;=KX$31,KW16&gt;=KX$35,KV16&lt;&gt;""),AND(LS16&gt;=LZ$31,LT16&gt;=LZ$35,LS16&lt;&gt;""),AND(LX16&gt;=LZ$31,LY16&gt;=LZ$35,LX16&lt;&gt;""),AND(MU16&gt;=NB$31,MV16&gt;=NB$35,MU16&lt;&gt;""),AND(MZ16&gt;=NB$31,NA16&gt;=NB$35,MZ16&lt;&gt;""),AND(NW16&gt;=OD$31,NX16&gt;=OD$35,NW16&lt;&gt;""),AND(OB16&gt;=OD$31,OC16&gt;=OD$35,OB16&lt;&gt;""),AND(OY16&gt;=PF$31,OZ16&gt;=PF$35,OY16&lt;&gt;""),AND(PD16&gt;=PF$31,PE16&gt;=PF$35,PD16&lt;&gt;""),AND(QA16&gt;=QH$31,QB16&gt;=QH$35,QA16&lt;&gt;""),AND(QF16&gt;=QH$31,QG16&gt;=QH$35,QF16&lt;&gt;""),AND(RC16&gt;=RJ$31,RD16&gt;=RJ$35,RC16&lt;&gt;""),AND(RH16&gt;=RJ$31,RI16&gt;=RJ$35,RH16&lt;&gt;""),AND(SE16&gt;=SL$31,SF16&gt;=SL$35,SE16&lt;&gt;""),AND(SJ16&gt;=SL$31,SK16&gt;=SL$35,SJ16&lt;&gt;"")),"Merit",IF(OR(AND(AJ16&gt;=AN$30,AK16&gt;=AN$34,AJ16&lt;&gt;"",AI16=""),AND(AL16&gt;=AN$30,AM16&gt;=AN$34,AL16&lt;&gt;"",AI16=""),AND(BF16&gt;=BJ$30,BG16&gt;=BJ$34,BF16&lt;&gt;"",BE16=""),AND(BH16&gt;=BJ$30,BI16&gt;=BJ$34,BH16&lt;&gt;"",BE16=""),AND(CB16&gt;=CF$30,CC16&gt;=CF$34,CB16&lt;&gt;"",CA16=""),AND(CD16&gt;=CF$30,CE16&gt;=CF$34,CD16&lt;&gt;""),AND(DC16&gt;=DJ$30,DD16&gt;=DJ$34,DC16&lt;&gt;""),AND(DH16&gt;=DJ$30,DI16&gt;=DJ$34,DH16&lt;&gt;""),AND(EE16&gt;=EL$30,EF16&gt;=EL$34,EE16&lt;&gt;""),AND(EJ16&gt;=EL$30,EK16&gt;=EL$34,EJ16&lt;&gt;""),AND(FG16&gt;=FN$30,FH16&gt;=FN$34,FG16&lt;&gt;""),AND(FL16&gt;=FN$30,FM16&gt;=FN$34,FL16&lt;&gt;""),AND(GI16&gt;=GP$30,GJ16&gt;=GP$34,GI16&lt;&gt;""),AND(GN16&gt;=GP$30,GO16&gt;=GP$34,GN16&lt;&gt;""),AND(HK16&gt;=HR$30,HL16&gt;=HR$34,HK16&lt;&gt;""),AND(HP16&gt;=HR$30,HQ16&gt;=HR$34,HP16&lt;&gt;""),AND(IM16&gt;=IT$30,IN16&gt;=IT$34,IM16&lt;&gt;""),AND(IR16&gt;=IT$30,IS16&gt;=IT$34,IR16&lt;&gt;""),AND(JO16&gt;=JV$30,JP16&gt;=JV$34,JO16&lt;&gt;""),AND(JT16&gt;=JV$30,JU16&gt;=JV$34,JT16&lt;&gt;""),AND(KQ16&gt;=KX$30,KR16&gt;=KX$34,KQ16&lt;&gt;""),AND(KV16&gt;=KX$30,KW16&gt;=KX$34,KV16&lt;&gt;""),AND(LS16&gt;=LZ$30,LT16&gt;=LZ$34,LS16&lt;&gt;""),AND(LX16&gt;=LZ$30,LY16&gt;=LZ$34,LX16&lt;&gt;""),AND(MU16&gt;=NB$30,MV16&gt;=NB$34,MU16&lt;&gt;""),AND(MZ16&gt;=NB$30,NA16&gt;=NB$34,MZ16&lt;&gt;""),AND(NW16&gt;=OD$30,NX16&gt;=OD$34,NW16&lt;&gt;""),AND(OB16&gt;=OD$30,OC16&gt;=OD$34,OB16&lt;&gt;""),AND(OY16&gt;=PF$30,OZ16&gt;=PF$34,OY16&lt;&gt;""),AND(PD16&gt;=PF$30,PE16&gt;=PF$34,PD16&lt;&gt;""),AND(QA16&gt;=QH$30,QB16&gt;=QH$34,QA16&lt;&gt;""),AND(QF16&gt;=QH$30,QG16&gt;=QH$34,QF16&lt;&gt;""),AND(RC16&gt;=RJ$30,RD16&gt;=RJ$34,RC16&lt;&gt;""),AND(RH16&gt;=RJ$30,RI16&gt;=RJ$34,RH16&lt;&gt;""),AND(SE16&gt;=SL$30,SF16&gt;=SL$34,SE16&lt;&gt;""),AND(SJ16&gt;=SL$30,SK16&gt;=SL$34,SJ16&lt;&gt;"")),"Excellence",IF(I16="P","Worlds Team",IF(F16="P","National Team","")))))</f>
        <v>Worlds Team</v>
      </c>
      <c r="I16" s="3" t="str">
        <f>IF(OR(AND(AJ16&gt;=AN$29,AK16&gt;=AN$33,AJ16&lt;&gt;"",AI16=""),AND(AL16&gt;=AN$29,AM16&gt;=AN$33,AL16&lt;&gt;"",AI16=""),AND(BF16&gt;=BJ$29,BG16&gt;=BJ$33,BF16&lt;&gt;"",BE16=""),AND(BH16&gt;=BJ$29,BI16&gt;=BJ$33,BH16&lt;&gt;"",BE16=""),AND(CB16&gt;=CF$29,CC16&gt;=CF$33,CB16&lt;&gt;"",CA16=""),AND(CD16&gt;=CF$29,CE16&gt;=CF$33,CD16&lt;&gt;""),AND(DC16&gt;=DJ$29,DD16&gt;=DJ$33,DC16&lt;&gt;""),AND(DH16&gt;=DJ$29,DI16&gt;=DJ$33,DH16&lt;&gt;""),AND(EE16&gt;=EL$29,EF16&gt;=EL$33,EE16&lt;&gt;""),AND(EJ16&gt;=EL$29,EK16&gt;=EL$33,EJ16&lt;&gt;""),AND(FG16&gt;=FN$29,FH16&gt;=FN$33,FG16&lt;&gt;""),AND(FL16&gt;=FN$29,FM16&gt;=FN$33,FL16&lt;&gt;""),AND(GI16&gt;=GP$29,GJ16&gt;=GP$33,GI16&lt;&gt;""),AND(GN16&gt;=GP$29,GO16&gt;=GP$33,GN16&lt;&gt;""),AND(HK16&gt;=HR$29,HL16&gt;=HR$33,HK16&lt;&gt;""),AND(HP16&gt;=HR$29,HQ16&gt;=HR$33,HP16&lt;&gt;""),AND(IM16&gt;=IT$29,IN16&gt;=IT$33,IM16&lt;&gt;""),AND(IR16&gt;=IT$29,IS16&gt;=IT$33,IR16&lt;&gt;""),AND(JO16&gt;=JV$29,JP16&gt;=JV$33,JO16&lt;&gt;""),AND(JT16&gt;=JV$29,JU16&gt;=JV$33,JT16&lt;&gt;""),AND(KQ16&gt;=KX$29,KR16&gt;=KX$33,KQ16&lt;&gt;""),AND(KV16&gt;=KX$29,KW16&gt;=KX$33,KV16&lt;&gt;""),AND(LS16&gt;=LZ$29,LT16&gt;=LZ$33,LS16&lt;&gt;""),AND(LX16&gt;=LZ$29,LY16&gt;=LZ$33,LX16&lt;&gt;""),AND(MU16&gt;=NB$29,MV16&gt;=NB$33,MU16&lt;&gt;""),AND(MZ16&gt;=NB$29,NA16&gt;=NB$33,MZ16&lt;&gt;""),AND(NW16&gt;=OD$29,NX16&gt;=OD$33,NW16&lt;&gt;""),AND(OB16&gt;=OD$29,OC16&gt;=OD$33,OB16&lt;&gt;""),AND(OY16&gt;=PF$29,OZ16&gt;=PF$33,OY16&lt;&gt;""),AND(PD16&gt;=PF$29,PE16&gt;=PF$33,PD16&lt;&gt;""),AND(QA16&gt;=QH$29,QB16&gt;=QH$33,QA16&lt;&gt;""),AND(QF16&gt;=QH$29,QG16&gt;=QH$33,QF16&lt;&gt;""),AND(RC16&gt;=RJ$29,RD16&gt;=RJ$33,RC16&lt;&gt;""),AND(RH16&gt;=RJ$29,RI16&gt;=RJ$33,RH16&lt;&gt;""),AND(SE16&gt;=SL$29,SF16&gt;=SL$33,SE16&lt;&gt;""),AND(SJ16&gt;=SL$29,SK16&gt;=SL$33,SJ16&lt;&gt;"")),"P","")</f>
        <v>P</v>
      </c>
      <c r="J16" s="8">
        <f>IF(COUNT(AK16,BG16,CC16)&gt;0,LARGE((AK16,BG16,CC16),1),0)</f>
        <v>48.5</v>
      </c>
      <c r="K16" s="8" t="str">
        <f>IF(J16=0,"",IF(J16=CC16,$BK$1,IF(J16=BG16,$AO$1,IF(J16=AK16,$S$1,""))))</f>
        <v>2025 Nationals</v>
      </c>
      <c r="L16" s="8">
        <f>IF(COUNT(AK16,BG16,CC16)&gt;1,LARGE((AK16,BG16,CC16),2),0)</f>
        <v>0</v>
      </c>
      <c r="M16" s="8" t="str">
        <f>IF(K16=0,"",IF(AND(L16=J16,L16=AK16,K16=BG16),$S$1,IF(AND(L16=J16,L16=AK16,L16=CC16),$S$1,IF(AND(L16=J16,L16=CC16,L16=BG16),$AO$1,IF(L16=CC16,$BK$1,IF(L16=BG16,$AO$1,IF(L16=AK16,$S$1,"")))))))</f>
        <v/>
      </c>
      <c r="N16" s="8">
        <f>IF(MAX(AM16,BI16,CE16)&gt;0,MAX(AM16,BI16,CE16),0)</f>
        <v>49.3</v>
      </c>
      <c r="O16" s="8" t="str">
        <f>IF(N16=0,"",IF(N16=CE16,$BK$1,IF(N16=BI16,$AO$1,IF(N16=AM16,$S$1,""))))</f>
        <v>2025 Nationals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27"/>
      <c r="AJ16" s="40" t="str">
        <f>IF(SUM(T16,X16)&gt;0,SUM(T16,X16),"")</f>
        <v/>
      </c>
      <c r="AK16" s="40" t="str">
        <f>IF(SUM(S16:T16,V16:X16,Z16)-U16-Y16&gt;0,SUM(S16:T16,V16:X16,Z16)-U16-Y16,"")</f>
        <v/>
      </c>
      <c r="AL16" s="40" t="str">
        <f>IF(SUM(AB16,AF16)&gt;0,SUM(AB16,AF16),"")</f>
        <v/>
      </c>
      <c r="AM16" s="40" t="str">
        <f>IF(SUM(AA16:AB16,AD16:AF16,AH16)-SUM(AC16,AG16)&gt;0,SUM(AA16:AB16,AD16:AF16,AH16)-SUM(AC16,AG16),"")</f>
        <v/>
      </c>
      <c r="AN16" s="40" t="str">
        <f>IF(SUM(AK16,AM16)&gt;0,SUM(AK16,AM16),"")</f>
        <v/>
      </c>
      <c r="AO16" s="18">
        <v>18.7</v>
      </c>
      <c r="AP16" s="18">
        <v>6</v>
      </c>
      <c r="AQ16" s="18">
        <v>0</v>
      </c>
      <c r="AR16" s="18">
        <v>0</v>
      </c>
      <c r="AS16" s="18">
        <v>18.600000000000001</v>
      </c>
      <c r="AT16" s="18">
        <v>5.2</v>
      </c>
      <c r="AU16" s="18">
        <v>0</v>
      </c>
      <c r="AV16" s="18">
        <v>0</v>
      </c>
      <c r="AW16" s="18">
        <v>18.600000000000001</v>
      </c>
      <c r="AX16" s="18">
        <v>6.4</v>
      </c>
      <c r="AY16" s="18">
        <v>0.2</v>
      </c>
      <c r="AZ16" s="18">
        <v>0</v>
      </c>
      <c r="BA16" s="18">
        <v>18.5</v>
      </c>
      <c r="BB16" s="18">
        <v>6</v>
      </c>
      <c r="BC16" s="18">
        <v>0</v>
      </c>
      <c r="BD16" s="18">
        <v>0</v>
      </c>
      <c r="BE16" s="28"/>
      <c r="BF16" s="11">
        <f>IF(SUM(AP16,AT16)&gt;0,SUM(AP16,AT16),"")</f>
        <v>11.2</v>
      </c>
      <c r="BG16" s="11">
        <f>IF(SUM(AO16:AP16,AR16:AT16,AV16)-AQ16-AU16&gt;0,SUM(AO16:AP16,AR16:AT16,AV16)-AQ16-AU16,"")</f>
        <v>48.5</v>
      </c>
      <c r="BH16" s="11">
        <f>IF(SUM(AX16,BB16)&gt;0,SUM(AX16,BB16),"")</f>
        <v>12.4</v>
      </c>
      <c r="BI16" s="11">
        <f>IF(SUM(AW16:AX16,AZ16:BB16,BD16)-SUM(AY16,BC16)&gt;0,SUM(AW16:AX16,AZ16:BB16,BD16)-SUM(AY16,BC16),"")</f>
        <v>49.3</v>
      </c>
      <c r="BJ16" s="11">
        <f>IF(SUM(BG16,BI16)&gt;0,SUM(BG16,BI16),"")</f>
        <v>97.8</v>
      </c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7"/>
      <c r="CB16" s="40" t="str">
        <f>IF(SUM(BL16,BP16)&gt;0,SUM(BL16,BP16),"")</f>
        <v/>
      </c>
      <c r="CC16" s="40" t="str">
        <f>IF(SUM(BK16:BL16,BN16:BP16,BR16)-BM16-BQ16&gt;0,SUM(BK16:BL16,BN16:BP16,BR16)-BM16-BQ16,"")</f>
        <v/>
      </c>
      <c r="CD16" s="40" t="str">
        <f>IF(SUM(BT16,BX16)&gt;0,SUM(BT16,BX16),"")</f>
        <v/>
      </c>
      <c r="CE16" s="40" t="str">
        <f>IF(SUM(BS16:BT16,BV16:BX16,BZ16)-SUM(BU16,BY16)&gt;0,SUM(BS16:BT16,BV16:BX16,BZ16)-SUM(BU16,BY16),"")</f>
        <v/>
      </c>
      <c r="CF16" s="40" t="str">
        <f>IF(SUM(CC16,CE16)&gt;0,SUM(CC16,CE16),"")</f>
        <v/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 t="str">
        <f>IF(SUM(GR16,GV16)&gt;0,SUM(GR16,GV16),"")</f>
        <v/>
      </c>
      <c r="HL16" s="40" t="str">
        <f>IF(SUM(GQ16:GR16,GT16:GV16,GX16)-GS16-GW16&gt;0,SUM(GQ16:GR16,GT16:GV16,GX16)-GS16-GW16,"")</f>
        <v/>
      </c>
      <c r="HM16" s="40" t="str">
        <f>IF(SUM(GY16:GZ16,HB16)-HA16&gt;0,SUM(GY16:GZ16,HB16)-HA16,"")</f>
        <v/>
      </c>
      <c r="HN16" s="40" t="str">
        <f>IF(SUM(GR16,GV16,GZ16)&gt;0,SUM(GR16,GV16,GZ16),"")</f>
        <v/>
      </c>
      <c r="HO16" s="40" t="str">
        <f>IF(SUM(HL16,HM16)&gt;0,SUM(HL16,HM16),"")</f>
        <v/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 t="str">
        <f>IF(SUM(HL16,HM16,HQ16)&gt;0,SUM(HL16,HM16,HQ16),"")</f>
        <v/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9.35</v>
      </c>
      <c r="SN16" s="26">
        <f>IF($CA16="P",BL16,(BL16+AP16)/2)</f>
        <v>3</v>
      </c>
      <c r="SO16" s="26">
        <f>IF($CA16="P",BM16,(BM16+AQ16)/2)</f>
        <v>0</v>
      </c>
      <c r="SP16" s="26">
        <f>IF($CA16="P",BN16,(BN16+AR16)/2)</f>
        <v>0</v>
      </c>
      <c r="SQ16" s="26">
        <f>IF($CA16="P",BO16,(BO16+AS16)/2)</f>
        <v>9.3000000000000007</v>
      </c>
      <c r="SR16" s="26">
        <f>IF($CA16="P",BP16,(BP16+AT16)/2)</f>
        <v>2.6</v>
      </c>
      <c r="SS16" s="26">
        <f>IF($CA16="P",BQ16,(BQ16+AU16)/2)</f>
        <v>0</v>
      </c>
      <c r="ST16" s="26">
        <f>IF($CA16="P",BR16,(BR16+AV16)/2)</f>
        <v>0</v>
      </c>
      <c r="SU16" s="26">
        <f>IF($CA16="P",BS16,(BS16+AW16)/2)</f>
        <v>9.3000000000000007</v>
      </c>
      <c r="SV16" s="26">
        <f>IF($CA16="P",BT16,(BT16+AX16)/2)</f>
        <v>3.2</v>
      </c>
      <c r="SW16" s="26">
        <f>IF($CA16="P",BU16,(BU16+AY16)/2)</f>
        <v>0.1</v>
      </c>
      <c r="SX16" s="26">
        <f>IF($CA16="P",BV16,(BV16+AZ16)/2)</f>
        <v>0</v>
      </c>
      <c r="SY16" s="26">
        <f>IF($CA16="P",BW16,(BW16+BA16)/2)</f>
        <v>9.25</v>
      </c>
      <c r="SZ16" s="26">
        <f>IF($CA16="P",BX16,(BX16+BB16)/2)</f>
        <v>3</v>
      </c>
      <c r="TA16" s="26">
        <f>IF($CA16="P",BY16,(BY16+BC16)/2)</f>
        <v>0</v>
      </c>
      <c r="TB16" s="26">
        <f>IF($CA16="P",BZ16,(BZ16+BD16)/2)</f>
        <v>0</v>
      </c>
      <c r="TC16" s="28" t="s">
        <v>53</v>
      </c>
      <c r="TD16" s="11">
        <f>IF(SUM(SN16,SR16)&gt;0,SUM(SN16,SR16),"")</f>
        <v>5.6</v>
      </c>
      <c r="TE16" s="11">
        <f>IF(SUM(SM16:SN16,SP16:SR16,ST16)-SO16-SS16&gt;0,SUM(SM16:SN16,SP16:SR16,ST16)-SO16-SS16,"")</f>
        <v>24.25</v>
      </c>
      <c r="TF16" s="11">
        <f>IF(SUM(SV16,SZ16)&gt;0,SUM(SV16,SZ16),"")</f>
        <v>6.2</v>
      </c>
      <c r="TG16" s="11">
        <f>IF(SUM(SU16:SV16,SX16:SZ16,TB16)-SUM(SW16,TA16)&gt;0,SUM(SU16:SV16,SX16:SZ16,TB16)-SUM(SW16,TA16),"")</f>
        <v>24.65</v>
      </c>
      <c r="TH16" s="11">
        <f>IF(SUM(TE16,TG16)&gt;0,SUM(TE16,TG16),"")</f>
        <v>48.9</v>
      </c>
    </row>
    <row r="17" spans="1:528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204</v>
      </c>
      <c r="C17" s="4" t="s">
        <v>6</v>
      </c>
      <c r="D17" s="4">
        <v>2008</v>
      </c>
      <c r="E17" s="9">
        <f>SUM(J17:P17)+SUM(J17:M17)*0.0000001+SUM(J17)*0.0000000000001</f>
        <v>141.60000940000472</v>
      </c>
      <c r="F17" s="3" t="str">
        <f>IF(OR(AND(AJ17&gt;=AN$28,AK17&gt;=AN$32,AJ17&lt;&gt;"",AI17=""),AND(AL17&gt;=AN$28,AM17&gt;=AN$32,AL17&lt;&gt;"",AI17=""),AND(BF17&gt;=BJ$28,BG17&gt;=BJ$32,BF17&lt;&gt;"",BE17=""),AND(BH17&gt;=BJ$28,BI17&gt;=BJ$32,BH17&lt;&gt;"",BE17=""),AND(CB17&gt;=CF$28,CC17&gt;=CF$32,CB17&lt;&gt;"",CA17=""),AND(CD17&gt;=CF$28,CE17&gt;=CF$32,CD17&lt;&gt;""),AND(DC17&gt;=DJ$28,DD17&gt;=DJ$32,DC17&lt;&gt;""),AND(DH17&gt;=DJ$28,DI17&gt;=DJ$32,DH17&lt;&gt;""),AND(EE17&gt;=EL$28,EF17&gt;=EL$32,EE17&lt;&gt;""),AND(EJ17&gt;=EL$28,EK17&gt;=EL$32,EJ17&lt;&gt;""),AND(FG17&gt;=FN$28,FH17&gt;=FN$32,FG17&lt;&gt;""),AND(FL17&gt;=FN$28,FM17&gt;=FN$32,FL17&lt;&gt;""),AND(GI17&gt;=GP$28,GJ17&gt;=GP$32,GI17&lt;&gt;""),AND(GN17&gt;=GP$28,GO17&gt;=GP$32,GN17&lt;&gt;""),AND(HK17&gt;=HR$28,HL17&gt;=HR$32,HK17&lt;&gt;""),AND(HP17&gt;=HR$28,HQ17&gt;=HR$32,HP17&lt;&gt;""),AND(IM17&gt;=IT$28,IN17&gt;=IT$32,IM17&lt;&gt;""),AND(IR17&gt;=IT$28,IS17&gt;=IT$32,IR17&lt;&gt;""),AND(JO17&gt;=JV$28,JP17&gt;=JV$32,JO17&lt;&gt;""),AND(JT17&gt;=JV$28,JU17&gt;=JV$32,JT17&lt;&gt;""),AND(KQ17&gt;=KX$28,KR17&gt;=KX$32,KQ17&lt;&gt;""),AND(KV17&gt;=KX$28,KW17&gt;=KX$32,KV17&lt;&gt;""),AND(LS17&gt;=LZ$28,LT17&gt;=LZ$32,LS17&lt;&gt;""),AND(LX17&gt;=LZ$28,LY17&gt;=LZ$32,LX17&lt;&gt;""),AND(MU17&gt;=NB$28,MV17&gt;=NB$32,MU17&lt;&gt;""),AND(MZ17&gt;=NB$28,NA17&gt;=NB$32,MZ17&lt;&gt;""),AND(NW17&gt;=OD$28,NX17&gt;=OD$32,NW17&lt;&gt;""),AND(OB17&gt;=OD$28,OC17&gt;=OD$32,OB17&lt;&gt;""),AND(OY17&gt;=PF$28,OZ17&gt;=PF$32,OY17&lt;&gt;""),AND(PD17&gt;=PF$28,PE17&gt;=PF$32,PD17&lt;&gt;""),AND(QA17&gt;=QH$28,QB17&gt;=QH$32,QA17&lt;&gt;""),AND(QF17&gt;=QH$28,QG17&gt;=QH$32,QF17&lt;&gt;""),AND(RC17&gt;=RJ$28,RD17&gt;=RJ$32,RC17&lt;&gt;""),AND(RH17&gt;=RJ$28,RI17&gt;=RJ$32,RH17&lt;&gt;""),AND(SE17&gt;=SL$28,SF17&gt;=SL$32,SE17&lt;&gt;""),AND(SJ17&gt;=SL$28,SK17&gt;=SL$32,SJ17&lt;&gt;"")),"P","")</f>
        <v/>
      </c>
      <c r="G17" s="3" t="str">
        <f>IF(OR(AND(AK17&gt;=AN$32,AK17&lt;&gt;"",AI17=""),AND(AM17&gt;=AN$32,AM17&lt;&gt;"",AI17=""),AND(BG17&gt;=BJ$32,BG17&lt;&gt;"",BE17=""),AND(BI17&gt;=BJ$32,BI17&lt;&gt;"",BE17=""),AND(CC17&gt;=CF$32,CC17&lt;&gt;"",CA17=""),AND(CE17&gt;=CF$32,CE17&lt;&gt;"",CA17=""),AND(DD17&gt;=DJ$32,DD17&lt;&gt;""),AND(DI17&gt;=DJ$32,DI17&lt;&gt;""),AND(EF17&gt;=EL$32,EF17&lt;&gt;""),AND(EK17&gt;=EL$32,EK17&lt;&gt;""),AND(FH17&gt;=FN$32,FH17&lt;&gt;""),AND(FM17&gt;=FN$32,FM17&lt;&gt;""),AND(GJ17&gt;=GP$32,GJ17&lt;&gt;""),AND(GO17&gt;=GP$32,GO17&lt;&gt;""),AND(HL17&gt;=HR$32,HL17&lt;&gt;""),AND(HQ17&gt;=HR$32,HQ17&lt;&gt;""),AND(IN17&gt;=IT$32,IN17&lt;&gt;""),AND(IS17&gt;=IT$32,IS17&lt;&gt;""),AND(JP17&gt;=JV$32,JP17&lt;&gt;""),AND(JU17&gt;=JV$32,JU17&lt;&gt;""),AND(KR17&gt;=KX$32,KR17&lt;&gt;""),AND(KW17&gt;=KX$32,KW17&lt;&gt;""),AND(LT17&gt;=LZ$32,LT17&lt;&gt;""),AND(LY17&gt;=LZ$32,LY17&lt;&gt;""),AND(MV17&gt;=NB$32,MV17&lt;&gt;""),AND(NA17&gt;=NB$32,NA17&lt;&gt;""),AND(NX17&gt;=OD$32,NX17&lt;&gt;""),AND(OC17&gt;=OD$32,OC17&lt;&gt;""),AND(OZ17&gt;=PF$32,OZ17&lt;&gt;""),AND(PE17&gt;=PF$32,PE17&lt;&gt;""),AND(QB17&gt;=QH$32,QB17&lt;&gt;""),AND(QG17&gt;=QH$32,QG17&lt;&gt;""),AND(RD17&gt;=RJ$32,RD17&lt;&gt;""),AND(RI17&gt;=RJ$32,RI17&lt;&gt;""),AND(SF17&gt;=SL$32,SF17&lt;&gt;""),AND(SK17&gt;=SL$32,SK17&lt;&gt;"")),"P","")</f>
        <v/>
      </c>
      <c r="H17" s="36" t="str">
        <f>IF(AND(G17="P",F17=""),"No DD",IF(OR(AND(AJ17&gt;=AN$31,AK17&gt;=AN$35,AJ17&lt;&gt;"",AI17=""),AND(AL17&gt;=AN$31,AM17&gt;=AN$35,AL17&lt;&gt;"",AI17=""),AND(BF17&gt;=BJ$31,BG17&gt;=BJ$35,BF17&lt;&gt;"",BE17=""),AND(BH17&gt;=BJ$31,BI17&gt;=BJ$35,BH17&lt;&gt;"",BE17=""),AND(CB17&gt;=CF$31,CC17&gt;=CF$35,CB17&lt;&gt;"",CA17=""),AND(CD17&gt;=CF$31,CE17&gt;=CF$35,CD17&lt;&gt;""),AND(DC17&gt;=DJ$31,DD17&gt;=DJ$35,DC17&lt;&gt;""),AND(DH17&gt;=DJ$31,DI17&gt;=DJ$35,DH17&lt;&gt;""),AND(EE17&gt;=EL$31,EF17&gt;=EL$35,EE17&lt;&gt;""),AND(EJ17&gt;=EL$31,EK17&gt;=EL$35,EJ17&lt;&gt;""),AND(FG17&gt;=FN$31,FH17&gt;=FN$35,FG17&lt;&gt;""),AND(FL17&gt;=FN$31,FM17&gt;=FN$35,FL17&lt;&gt;""),AND(GI17&gt;=GP$31,GJ17&gt;=GP$35,GI17&lt;&gt;""),AND(GN17&gt;=GP$31,GO17&gt;=GP$35,GN17&lt;&gt;""),AND(HK17&gt;=HR$31,HL17&gt;=HR$35,HK17&lt;&gt;""),AND(HP17&gt;=HR$31,HQ17&gt;=HR$35,HP17&lt;&gt;""),AND(IM17&gt;=IT$31,IN17&gt;=IT$35,IM17&lt;&gt;""),AND(IR17&gt;=IT$31,IS17&gt;=IT$35,IR17&lt;&gt;""),AND(JO17&gt;=JV$31,JP17&gt;=JV$35,JO17&lt;&gt;""),AND(JT17&gt;=JV$31,JU17&gt;=JV$35,JT17&lt;&gt;""),AND(KQ17&gt;=KX$31,KR17&gt;=KX$35,KQ17&lt;&gt;""),AND(KV17&gt;=KX$31,KW17&gt;=KX$35,KV17&lt;&gt;""),AND(LS17&gt;=LZ$31,LT17&gt;=LZ$35,LS17&lt;&gt;""),AND(LX17&gt;=LZ$31,LY17&gt;=LZ$35,LX17&lt;&gt;""),AND(MU17&gt;=NB$31,MV17&gt;=NB$35,MU17&lt;&gt;""),AND(MZ17&gt;=NB$31,NA17&gt;=NB$35,MZ17&lt;&gt;""),AND(NW17&gt;=OD$31,NX17&gt;=OD$35,NW17&lt;&gt;""),AND(OB17&gt;=OD$31,OC17&gt;=OD$35,OB17&lt;&gt;""),AND(OY17&gt;=PF$31,OZ17&gt;=PF$35,OY17&lt;&gt;""),AND(PD17&gt;=PF$31,PE17&gt;=PF$35,PD17&lt;&gt;""),AND(QA17&gt;=QH$31,QB17&gt;=QH$35,QA17&lt;&gt;""),AND(QF17&gt;=QH$31,QG17&gt;=QH$35,QF17&lt;&gt;""),AND(RC17&gt;=RJ$31,RD17&gt;=RJ$35,RC17&lt;&gt;""),AND(RH17&gt;=RJ$31,RI17&gt;=RJ$35,RH17&lt;&gt;""),AND(SE17&gt;=SL$31,SF17&gt;=SL$35,SE17&lt;&gt;""),AND(SJ17&gt;=SL$31,SK17&gt;=SL$35,SJ17&lt;&gt;"")),"Merit",IF(OR(AND(AJ17&gt;=AN$30,AK17&gt;=AN$34,AJ17&lt;&gt;"",AI17=""),AND(AL17&gt;=AN$30,AM17&gt;=AN$34,AL17&lt;&gt;"",AI17=""),AND(BF17&gt;=BJ$30,BG17&gt;=BJ$34,BF17&lt;&gt;"",BE17=""),AND(BH17&gt;=BJ$30,BI17&gt;=BJ$34,BH17&lt;&gt;"",BE17=""),AND(CB17&gt;=CF$30,CC17&gt;=CF$34,CB17&lt;&gt;"",CA17=""),AND(CD17&gt;=CF$30,CE17&gt;=CF$34,CD17&lt;&gt;""),AND(DC17&gt;=DJ$30,DD17&gt;=DJ$34,DC17&lt;&gt;""),AND(DH17&gt;=DJ$30,DI17&gt;=DJ$34,DH17&lt;&gt;""),AND(EE17&gt;=EL$30,EF17&gt;=EL$34,EE17&lt;&gt;""),AND(EJ17&gt;=EL$30,EK17&gt;=EL$34,EJ17&lt;&gt;""),AND(FG17&gt;=FN$30,FH17&gt;=FN$34,FG17&lt;&gt;""),AND(FL17&gt;=FN$30,FM17&gt;=FN$34,FL17&lt;&gt;""),AND(GI17&gt;=GP$30,GJ17&gt;=GP$34,GI17&lt;&gt;""),AND(GN17&gt;=GP$30,GO17&gt;=GP$34,GN17&lt;&gt;""),AND(HK17&gt;=HR$30,HL17&gt;=HR$34,HK17&lt;&gt;""),AND(HP17&gt;=HR$30,HQ17&gt;=HR$34,HP17&lt;&gt;""),AND(IM17&gt;=IT$30,IN17&gt;=IT$34,IM17&lt;&gt;""),AND(IR17&gt;=IT$30,IS17&gt;=IT$34,IR17&lt;&gt;""),AND(JO17&gt;=JV$30,JP17&gt;=JV$34,JO17&lt;&gt;""),AND(JT17&gt;=JV$30,JU17&gt;=JV$34,JT17&lt;&gt;""),AND(KQ17&gt;=KX$30,KR17&gt;=KX$34,KQ17&lt;&gt;""),AND(KV17&gt;=KX$30,KW17&gt;=KX$34,KV17&lt;&gt;""),AND(LS17&gt;=LZ$30,LT17&gt;=LZ$34,LS17&lt;&gt;""),AND(LX17&gt;=LZ$30,LY17&gt;=LZ$34,LX17&lt;&gt;""),AND(MU17&gt;=NB$30,MV17&gt;=NB$34,MU17&lt;&gt;""),AND(MZ17&gt;=NB$30,NA17&gt;=NB$34,MZ17&lt;&gt;""),AND(NW17&gt;=OD$30,NX17&gt;=OD$34,NW17&lt;&gt;""),AND(OB17&gt;=OD$30,OC17&gt;=OD$34,OB17&lt;&gt;""),AND(OY17&gt;=PF$30,OZ17&gt;=PF$34,OY17&lt;&gt;""),AND(PD17&gt;=PF$30,PE17&gt;=PF$34,PD17&lt;&gt;""),AND(QA17&gt;=QH$30,QB17&gt;=QH$34,QA17&lt;&gt;""),AND(QF17&gt;=QH$30,QG17&gt;=QH$34,QF17&lt;&gt;""),AND(RC17&gt;=RJ$30,RD17&gt;=RJ$34,RC17&lt;&gt;""),AND(RH17&gt;=RJ$30,RI17&gt;=RJ$34,RH17&lt;&gt;""),AND(SE17&gt;=SL$30,SF17&gt;=SL$34,SE17&lt;&gt;""),AND(SJ17&gt;=SL$30,SK17&gt;=SL$34,SJ17&lt;&gt;"")),"Excellence",IF(I17="P","Worlds Team",IF(F17="P","National Team","")))))</f>
        <v/>
      </c>
      <c r="I17" s="3" t="str">
        <f>IF(OR(AND(AJ17&gt;=AN$29,AK17&gt;=AN$33,AJ17&lt;&gt;"",AI17=""),AND(AL17&gt;=AN$29,AM17&gt;=AN$33,AL17&lt;&gt;"",AI17=""),AND(BF17&gt;=BJ$29,BG17&gt;=BJ$33,BF17&lt;&gt;"",BE17=""),AND(BH17&gt;=BJ$29,BI17&gt;=BJ$33,BH17&lt;&gt;"",BE17=""),AND(CB17&gt;=CF$29,CC17&gt;=CF$33,CB17&lt;&gt;"",CA17=""),AND(CD17&gt;=CF$29,CE17&gt;=CF$33,CD17&lt;&gt;""),AND(DC17&gt;=DJ$29,DD17&gt;=DJ$33,DC17&lt;&gt;""),AND(DH17&gt;=DJ$29,DI17&gt;=DJ$33,DH17&lt;&gt;""),AND(EE17&gt;=EL$29,EF17&gt;=EL$33,EE17&lt;&gt;""),AND(EJ17&gt;=EL$29,EK17&gt;=EL$33,EJ17&lt;&gt;""),AND(FG17&gt;=FN$29,FH17&gt;=FN$33,FG17&lt;&gt;""),AND(FL17&gt;=FN$29,FM17&gt;=FN$33,FL17&lt;&gt;""),AND(GI17&gt;=GP$29,GJ17&gt;=GP$33,GI17&lt;&gt;""),AND(GN17&gt;=GP$29,GO17&gt;=GP$33,GN17&lt;&gt;""),AND(HK17&gt;=HR$29,HL17&gt;=HR$33,HK17&lt;&gt;""),AND(HP17&gt;=HR$29,HQ17&gt;=HR$33,HP17&lt;&gt;""),AND(IM17&gt;=IT$29,IN17&gt;=IT$33,IM17&lt;&gt;""),AND(IR17&gt;=IT$29,IS17&gt;=IT$33,IR17&lt;&gt;""),AND(JO17&gt;=JV$29,JP17&gt;=JV$33,JO17&lt;&gt;""),AND(JT17&gt;=JV$29,JU17&gt;=JV$33,JT17&lt;&gt;""),AND(KQ17&gt;=KX$29,KR17&gt;=KX$33,KQ17&lt;&gt;""),AND(KV17&gt;=KX$29,KW17&gt;=KX$33,KV17&lt;&gt;""),AND(LS17&gt;=LZ$29,LT17&gt;=LZ$33,LS17&lt;&gt;""),AND(LX17&gt;=LZ$29,LY17&gt;=LZ$33,LX17&lt;&gt;""),AND(MU17&gt;=NB$29,MV17&gt;=NB$33,MU17&lt;&gt;""),AND(MZ17&gt;=NB$29,NA17&gt;=NB$33,MZ17&lt;&gt;""),AND(NW17&gt;=OD$29,NX17&gt;=OD$33,NW17&lt;&gt;""),AND(OB17&gt;=OD$29,OC17&gt;=OD$33,OB17&lt;&gt;""),AND(OY17&gt;=PF$29,OZ17&gt;=PF$33,OY17&lt;&gt;""),AND(PD17&gt;=PF$29,PE17&gt;=PF$33,PD17&lt;&gt;""),AND(QA17&gt;=QH$29,QB17&gt;=QH$33,QA17&lt;&gt;""),AND(QF17&gt;=QH$29,QG17&gt;=QH$33,QF17&lt;&gt;""),AND(RC17&gt;=RJ$29,RD17&gt;=RJ$33,RC17&lt;&gt;""),AND(RH17&gt;=RJ$29,RI17&gt;=RJ$33,RH17&lt;&gt;""),AND(SE17&gt;=SL$29,SF17&gt;=SL$33,SE17&lt;&gt;""),AND(SJ17&gt;=SL$29,SK17&gt;=SL$33,SJ17&lt;&gt;"")),"P","")</f>
        <v/>
      </c>
      <c r="J17" s="8">
        <f>IF(COUNT(AK17,BG17,CC17)&gt;0,LARGE((AK17,BG17,CC17),1),0)</f>
        <v>47.2</v>
      </c>
      <c r="K17" s="8" t="str">
        <f>IF(J17=0,"",IF(J17=CC17,$BK$1,IF(J17=BG17,$AO$1,IF(J17=AK17,$S$1,""))))</f>
        <v>2025 Elite Canada</v>
      </c>
      <c r="L17" s="8">
        <f>IF(COUNT(AK17,BG17,CC17)&gt;1,LARGE((AK17,BG17,CC17),2),0)</f>
        <v>46.8</v>
      </c>
      <c r="M17" s="8" t="str">
        <f>IF(K17=0,"",IF(AND(L17=J17,L17=AK17,K17=BG17),$S$1,IF(AND(L17=J17,L17=AK17,L17=CC17),$S$1,IF(AND(L17=J17,L17=CC17,L17=BG17),$AO$1,IF(L17=CC17,$BK$1,IF(L17=BG17,$AO$1,IF(L17=AK17,$S$1,"")))))))</f>
        <v>2025 Nationals</v>
      </c>
      <c r="N17" s="8">
        <f>IF(MAX(AM17,BI17,CE17)&gt;0,MAX(AM17,BI17,CE17),0)</f>
        <v>47.6</v>
      </c>
      <c r="O17" s="8" t="str">
        <f>IF(N17=0,"",IF(N17=CE17,$BK$1,IF(N17=BI17,$AO$1,IF(N17=AM17,$S$1,""))))</f>
        <v>2025 Nationals</v>
      </c>
      <c r="P17" s="8" t="str">
        <f>IF(MAX(CG17:CH17)&gt;0,MAX(CG17:CH17),"")</f>
        <v/>
      </c>
      <c r="Q17" s="11" t="str">
        <f>IF(P17="","",IF(P17=CG17,"("&amp;CG$2&amp;")",IF(P17=CH17,"("&amp;CH$2&amp;")")))</f>
        <v/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/>
      </c>
      <c r="S17" s="19">
        <v>18.600000000000001</v>
      </c>
      <c r="T17" s="19">
        <v>5.2</v>
      </c>
      <c r="U17" s="19">
        <v>0</v>
      </c>
      <c r="V17" s="19">
        <v>0</v>
      </c>
      <c r="W17" s="19">
        <v>18.2</v>
      </c>
      <c r="X17" s="19">
        <v>5.2</v>
      </c>
      <c r="Y17" s="19">
        <v>0</v>
      </c>
      <c r="Z17" s="19">
        <v>0</v>
      </c>
      <c r="AA17" s="19"/>
      <c r="AB17" s="19"/>
      <c r="AC17" s="19"/>
      <c r="AD17" s="19"/>
      <c r="AE17" s="19"/>
      <c r="AF17" s="19"/>
      <c r="AG17" s="19"/>
      <c r="AH17" s="19"/>
      <c r="AI17" s="27"/>
      <c r="AJ17" s="40">
        <f>IF(SUM(T17,X17)&gt;0,SUM(T17,X17),"")</f>
        <v>10.4</v>
      </c>
      <c r="AK17" s="40">
        <f>IF(SUM(S17:T17,V17:X17,Z17)-U17-Y17&gt;0,SUM(S17:T17,V17:X17,Z17)-U17-Y17,"")</f>
        <v>47.2</v>
      </c>
      <c r="AL17" s="40" t="str">
        <f>IF(SUM(AB17,AF17)&gt;0,SUM(AB17,AF17),"")</f>
        <v/>
      </c>
      <c r="AM17" s="40" t="str">
        <f>IF(SUM(AA17:AB17,AD17:AF17,AH17)-SUM(AC17,AG17)&gt;0,SUM(AA17:AB17,AD17:AF17,AH17)-SUM(AC17,AG17),"")</f>
        <v/>
      </c>
      <c r="AN17" s="40">
        <f>IF(SUM(AK17,AM17)&gt;0,SUM(AK17,AM17),"")</f>
        <v>47.2</v>
      </c>
      <c r="AO17" s="18">
        <v>18.100000000000001</v>
      </c>
      <c r="AP17" s="18">
        <v>5.2</v>
      </c>
      <c r="AQ17" s="18">
        <v>0.2</v>
      </c>
      <c r="AR17" s="18">
        <v>0</v>
      </c>
      <c r="AS17" s="18">
        <v>18.3</v>
      </c>
      <c r="AT17" s="18">
        <v>5.6</v>
      </c>
      <c r="AU17" s="18">
        <v>0.2</v>
      </c>
      <c r="AV17" s="18">
        <v>0</v>
      </c>
      <c r="AW17" s="18">
        <v>18.2</v>
      </c>
      <c r="AX17" s="18">
        <v>6</v>
      </c>
      <c r="AY17" s="18">
        <v>0.6</v>
      </c>
      <c r="AZ17" s="18">
        <v>0</v>
      </c>
      <c r="BA17" s="18">
        <v>18.600000000000001</v>
      </c>
      <c r="BB17" s="18">
        <v>5.6</v>
      </c>
      <c r="BC17" s="18">
        <v>0.2</v>
      </c>
      <c r="BD17" s="18">
        <v>0</v>
      </c>
      <c r="BE17" s="28"/>
      <c r="BF17" s="11">
        <f>IF(SUM(AP17,AT17)&gt;0,SUM(AP17,AT17),"")</f>
        <v>10.8</v>
      </c>
      <c r="BG17" s="11">
        <f>IF(SUM(AO17:AP17,AR17:AT17,AV17)-AQ17-AU17&gt;0,SUM(AO17:AP17,AR17:AT17,AV17)-AQ17-AU17,"")</f>
        <v>46.8</v>
      </c>
      <c r="BH17" s="11">
        <f>IF(SUM(AX17,BB17)&gt;0,SUM(AX17,BB17),"")</f>
        <v>11.6</v>
      </c>
      <c r="BI17" s="11">
        <f>IF(SUM(AW17:AX17,AZ17:BB17,BD17)-SUM(AY17,BC17)&gt;0,SUM(AW17:AX17,AZ17:BB17,BD17)-SUM(AY17,BC17),"")</f>
        <v>47.6</v>
      </c>
      <c r="BJ17" s="11">
        <f>IF(SUM(BG17,BI17)&gt;0,SUM(BG17,BI17),"")</f>
        <v>94.4</v>
      </c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7"/>
      <c r="CB17" s="40" t="str">
        <f>IF(SUM(BL17,BP17)&gt;0,SUM(BL17,BP17),"")</f>
        <v/>
      </c>
      <c r="CC17" s="40" t="str">
        <f>IF(SUM(BK17:BL17,BN17:BP17,BR17)-BM17-BQ17&gt;0,SUM(BK17:BL17,BN17:BP17,BR17)-BM17-BQ17,"")</f>
        <v/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 t="str">
        <f>IF(SUM(CC17,CE17)&gt;0,SUM(CC17,CE17),"")</f>
        <v/>
      </c>
      <c r="CG17" s="51" t="str">
        <f>IF(MAX(DD17,EF17,FH17,GJ17,HL17,IN17,JP17,KR17,LT17,MV17,NX17,OZ17,QB17,RD17,SF17)-IF(L17="",0,L17)&gt;0.001,MAX(DD17,EF17,FH17,GJ17,HL17,IN17,JP17,KR17,LT17,MV17,NX17,OZ17,QB17,RD17,SF17)-IF(L17="",0,L17),"")</f>
        <v/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 t="str">
        <f>IF(SUM(FP17,FT17)&gt;0,SUM(FP17,FT17),"")</f>
        <v/>
      </c>
      <c r="GJ17" s="11" t="str">
        <f>IF(SUM(FO17:FP17,FR17:FT17,FV17)-FQ17-FU17&gt;0,SUM(FO17:FP17,FR17:FT17,FV17)-FQ17-FU17,"")</f>
        <v/>
      </c>
      <c r="GK17" s="11" t="str">
        <f>IF(SUM(FW17:FX17,FZ17)-FY17&gt;0,SUM(FW17:FX17,FZ17)-FY17,"")</f>
        <v/>
      </c>
      <c r="GL17" s="11" t="str">
        <f>IF(SUM(FP17,FT17,FX17)&gt;0,SUM(FP17,FT17,FX17),"")</f>
        <v/>
      </c>
      <c r="GM17" s="11" t="str">
        <f>IF(SUM(GJ17,GK17)&gt;0,SUM(GJ17,GK17),"")</f>
        <v/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 t="str">
        <f>IF(SUM(GJ17,GK17,GO17)&gt;0,SUM(GJ17,GK17,GO17),"")</f>
        <v/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9.0500000000000007</v>
      </c>
      <c r="SN17" s="26">
        <f>IF($CA17="P",BL17,(BL17+AP17)/2)</f>
        <v>2.6</v>
      </c>
      <c r="SO17" s="26">
        <f>IF($CA17="P",BM17,(BM17+AQ17)/2)</f>
        <v>0.1</v>
      </c>
      <c r="SP17" s="26">
        <f>IF($CA17="P",BN17,(BN17+AR17)/2)</f>
        <v>0</v>
      </c>
      <c r="SQ17" s="26">
        <f>IF($CA17="P",BO17,(BO17+AS17)/2)</f>
        <v>9.15</v>
      </c>
      <c r="SR17" s="26">
        <f>IF($CA17="P",BP17,(BP17+AT17)/2)</f>
        <v>2.8</v>
      </c>
      <c r="SS17" s="26">
        <f>IF($CA17="P",BQ17,(BQ17+AU17)/2)</f>
        <v>0.1</v>
      </c>
      <c r="ST17" s="26">
        <f>IF($CA17="P",BR17,(BR17+AV17)/2)</f>
        <v>0</v>
      </c>
      <c r="SU17" s="26">
        <f>IF($CA17="P",BS17,(BS17+AW17)/2)</f>
        <v>9.1</v>
      </c>
      <c r="SV17" s="26">
        <f>IF($CA17="P",BT17,(BT17+AX17)/2)</f>
        <v>3</v>
      </c>
      <c r="SW17" s="26">
        <f>IF($CA17="P",BU17,(BU17+AY17)/2)</f>
        <v>0.3</v>
      </c>
      <c r="SX17" s="26">
        <f>IF($CA17="P",BV17,(BV17+AZ17)/2)</f>
        <v>0</v>
      </c>
      <c r="SY17" s="26">
        <f>IF($CA17="P",BW17,(BW17+BA17)/2)</f>
        <v>9.3000000000000007</v>
      </c>
      <c r="SZ17" s="26">
        <f>IF($CA17="P",BX17,(BX17+BB17)/2)</f>
        <v>2.8</v>
      </c>
      <c r="TA17" s="26">
        <f>IF($CA17="P",BY17,(BY17+BC17)/2)</f>
        <v>0.1</v>
      </c>
      <c r="TB17" s="26">
        <f>IF($CA17="P",BZ17,(BZ17+BD17)/2)</f>
        <v>0</v>
      </c>
      <c r="TC17" s="28" t="s">
        <v>53</v>
      </c>
      <c r="TD17" s="11">
        <f>IF(SUM(SN17,SR17)&gt;0,SUM(SN17,SR17),"")</f>
        <v>5.4</v>
      </c>
      <c r="TE17" s="11">
        <f>IF(SUM(SM17:SN17,SP17:SR17,ST17)-SO17-SS17&gt;0,SUM(SM17:SN17,SP17:SR17,ST17)-SO17-SS17,"")</f>
        <v>23.4</v>
      </c>
      <c r="TF17" s="11">
        <f>IF(SUM(SV17,SZ17)&gt;0,SUM(SV17,SZ17),"")</f>
        <v>5.8</v>
      </c>
      <c r="TG17" s="11">
        <f>IF(SUM(SU17:SV17,SX17:SZ17,TB17)-SUM(SW17,TA17)&gt;0,SUM(SU17:SV17,SX17:SZ17,TB17)-SUM(SW17,TA17),"")</f>
        <v>23.8</v>
      </c>
      <c r="TH17" s="11">
        <f>IF(SUM(TE17,TG17)&gt;0,SUM(TE17,TG17),"")</f>
        <v>47.2</v>
      </c>
    </row>
    <row r="18" spans="1:528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241</v>
      </c>
      <c r="C18" s="4" t="s">
        <v>36</v>
      </c>
      <c r="D18" s="4">
        <v>2005</v>
      </c>
      <c r="E18" s="9">
        <f>SUM(J18:P18)+SUM(J18:M18)*0.0000001+SUM(J18)*0.0000000000001</f>
        <v>141.00000946000478</v>
      </c>
      <c r="F18" s="3" t="str">
        <f>IF(OR(AND(AJ18&gt;=AN$28,AK18&gt;=AN$32,AJ18&lt;&gt;"",AI18=""),AND(AL18&gt;=AN$28,AM18&gt;=AN$32,AL18&lt;&gt;"",AI18=""),AND(BF18&gt;=BJ$28,BG18&gt;=BJ$32,BF18&lt;&gt;"",BE18=""),AND(BH18&gt;=BJ$28,BI18&gt;=BJ$32,BH18&lt;&gt;"",BE18=""),AND(CB18&gt;=CF$28,CC18&gt;=CF$32,CB18&lt;&gt;"",CA18=""),AND(CD18&gt;=CF$28,CE18&gt;=CF$32,CD18&lt;&gt;""),AND(DC18&gt;=DJ$28,DD18&gt;=DJ$32,DC18&lt;&gt;""),AND(DH18&gt;=DJ$28,DI18&gt;=DJ$32,DH18&lt;&gt;""),AND(EE18&gt;=EL$28,EF18&gt;=EL$32,EE18&lt;&gt;""),AND(EJ18&gt;=EL$28,EK18&gt;=EL$32,EJ18&lt;&gt;""),AND(FG18&gt;=FN$28,FH18&gt;=FN$32,FG18&lt;&gt;""),AND(FL18&gt;=FN$28,FM18&gt;=FN$32,FL18&lt;&gt;""),AND(GI18&gt;=GP$28,GJ18&gt;=GP$32,GI18&lt;&gt;""),AND(GN18&gt;=GP$28,GO18&gt;=GP$32,GN18&lt;&gt;""),AND(HK18&gt;=HR$28,HL18&gt;=HR$32,HK18&lt;&gt;""),AND(HP18&gt;=HR$28,HQ18&gt;=HR$32,HP18&lt;&gt;""),AND(IM18&gt;=IT$28,IN18&gt;=IT$32,IM18&lt;&gt;""),AND(IR18&gt;=IT$28,IS18&gt;=IT$32,IR18&lt;&gt;""),AND(JO18&gt;=JV$28,JP18&gt;=JV$32,JO18&lt;&gt;""),AND(JT18&gt;=JV$28,JU18&gt;=JV$32,JT18&lt;&gt;""),AND(KQ18&gt;=KX$28,KR18&gt;=KX$32,KQ18&lt;&gt;""),AND(KV18&gt;=KX$28,KW18&gt;=KX$32,KV18&lt;&gt;""),AND(LS18&gt;=LZ$28,LT18&gt;=LZ$32,LS18&lt;&gt;""),AND(LX18&gt;=LZ$28,LY18&gt;=LZ$32,LX18&lt;&gt;""),AND(MU18&gt;=NB$28,MV18&gt;=NB$32,MU18&lt;&gt;""),AND(MZ18&gt;=NB$28,NA18&gt;=NB$32,MZ18&lt;&gt;""),AND(NW18&gt;=OD$28,NX18&gt;=OD$32,NW18&lt;&gt;""),AND(OB18&gt;=OD$28,OC18&gt;=OD$32,OB18&lt;&gt;""),AND(OY18&gt;=PF$28,OZ18&gt;=PF$32,OY18&lt;&gt;""),AND(PD18&gt;=PF$28,PE18&gt;=PF$32,PD18&lt;&gt;""),AND(QA18&gt;=QH$28,QB18&gt;=QH$32,QA18&lt;&gt;""),AND(QF18&gt;=QH$28,QG18&gt;=QH$32,QF18&lt;&gt;""),AND(RC18&gt;=RJ$28,RD18&gt;=RJ$32,RC18&lt;&gt;""),AND(RH18&gt;=RJ$28,RI18&gt;=RJ$32,RH18&lt;&gt;""),AND(SE18&gt;=SL$28,SF18&gt;=SL$32,SE18&lt;&gt;""),AND(SJ18&gt;=SL$28,SK18&gt;=SL$32,SJ18&lt;&gt;"")),"P","")</f>
        <v/>
      </c>
      <c r="G18" s="3" t="str">
        <f>IF(OR(AND(AK18&gt;=AN$32,AK18&lt;&gt;"",AI18=""),AND(AM18&gt;=AN$32,AM18&lt;&gt;"",AI18=""),AND(BG18&gt;=BJ$32,BG18&lt;&gt;"",BE18=""),AND(BI18&gt;=BJ$32,BI18&lt;&gt;"",BE18=""),AND(CC18&gt;=CF$32,CC18&lt;&gt;"",CA18=""),AND(CE18&gt;=CF$32,CE18&lt;&gt;"",CA18=""),AND(DD18&gt;=DJ$32,DD18&lt;&gt;""),AND(DI18&gt;=DJ$32,DI18&lt;&gt;""),AND(EF18&gt;=EL$32,EF18&lt;&gt;""),AND(EK18&gt;=EL$32,EK18&lt;&gt;""),AND(FH18&gt;=FN$32,FH18&lt;&gt;""),AND(FM18&gt;=FN$32,FM18&lt;&gt;""),AND(GJ18&gt;=GP$32,GJ18&lt;&gt;""),AND(GO18&gt;=GP$32,GO18&lt;&gt;""),AND(HL18&gt;=HR$32,HL18&lt;&gt;""),AND(HQ18&gt;=HR$32,HQ18&lt;&gt;""),AND(IN18&gt;=IT$32,IN18&lt;&gt;""),AND(IS18&gt;=IT$32,IS18&lt;&gt;""),AND(JP18&gt;=JV$32,JP18&lt;&gt;""),AND(JU18&gt;=JV$32,JU18&lt;&gt;""),AND(KR18&gt;=KX$32,KR18&lt;&gt;""),AND(KW18&gt;=KX$32,KW18&lt;&gt;""),AND(LT18&gt;=LZ$32,LT18&lt;&gt;""),AND(LY18&gt;=LZ$32,LY18&lt;&gt;""),AND(MV18&gt;=NB$32,MV18&lt;&gt;""),AND(NA18&gt;=NB$32,NA18&lt;&gt;""),AND(NX18&gt;=OD$32,NX18&lt;&gt;""),AND(OC18&gt;=OD$32,OC18&lt;&gt;""),AND(OZ18&gt;=PF$32,OZ18&lt;&gt;""),AND(PE18&gt;=PF$32,PE18&lt;&gt;""),AND(QB18&gt;=QH$32,QB18&lt;&gt;""),AND(QG18&gt;=QH$32,QG18&lt;&gt;""),AND(RD18&gt;=RJ$32,RD18&lt;&gt;""),AND(RI18&gt;=RJ$32,RI18&lt;&gt;""),AND(SF18&gt;=SL$32,SF18&lt;&gt;""),AND(SK18&gt;=SL$32,SK18&lt;&gt;"")),"P","")</f>
        <v/>
      </c>
      <c r="H18" s="36" t="str">
        <f>IF(AND(G18="P",F18=""),"No DD",IF(OR(AND(AJ18&gt;=AN$31,AK18&gt;=AN$35,AJ18&lt;&gt;"",AI18=""),AND(AL18&gt;=AN$31,AM18&gt;=AN$35,AL18&lt;&gt;"",AI18=""),AND(BF18&gt;=BJ$31,BG18&gt;=BJ$35,BF18&lt;&gt;"",BE18=""),AND(BH18&gt;=BJ$31,BI18&gt;=BJ$35,BH18&lt;&gt;"",BE18=""),AND(CB18&gt;=CF$31,CC18&gt;=CF$35,CB18&lt;&gt;"",CA18=""),AND(CD18&gt;=CF$31,CE18&gt;=CF$35,CD18&lt;&gt;""),AND(DC18&gt;=DJ$31,DD18&gt;=DJ$35,DC18&lt;&gt;""),AND(DH18&gt;=DJ$31,DI18&gt;=DJ$35,DH18&lt;&gt;""),AND(EE18&gt;=EL$31,EF18&gt;=EL$35,EE18&lt;&gt;""),AND(EJ18&gt;=EL$31,EK18&gt;=EL$35,EJ18&lt;&gt;""),AND(FG18&gt;=FN$31,FH18&gt;=FN$35,FG18&lt;&gt;""),AND(FL18&gt;=FN$31,FM18&gt;=FN$35,FL18&lt;&gt;""),AND(GI18&gt;=GP$31,GJ18&gt;=GP$35,GI18&lt;&gt;""),AND(GN18&gt;=GP$31,GO18&gt;=GP$35,GN18&lt;&gt;""),AND(HK18&gt;=HR$31,HL18&gt;=HR$35,HK18&lt;&gt;""),AND(HP18&gt;=HR$31,HQ18&gt;=HR$35,HP18&lt;&gt;""),AND(IM18&gt;=IT$31,IN18&gt;=IT$35,IM18&lt;&gt;""),AND(IR18&gt;=IT$31,IS18&gt;=IT$35,IR18&lt;&gt;""),AND(JO18&gt;=JV$31,JP18&gt;=JV$35,JO18&lt;&gt;""),AND(JT18&gt;=JV$31,JU18&gt;=JV$35,JT18&lt;&gt;""),AND(KQ18&gt;=KX$31,KR18&gt;=KX$35,KQ18&lt;&gt;""),AND(KV18&gt;=KX$31,KW18&gt;=KX$35,KV18&lt;&gt;""),AND(LS18&gt;=LZ$31,LT18&gt;=LZ$35,LS18&lt;&gt;""),AND(LX18&gt;=LZ$31,LY18&gt;=LZ$35,LX18&lt;&gt;""),AND(MU18&gt;=NB$31,MV18&gt;=NB$35,MU18&lt;&gt;""),AND(MZ18&gt;=NB$31,NA18&gt;=NB$35,MZ18&lt;&gt;""),AND(NW18&gt;=OD$31,NX18&gt;=OD$35,NW18&lt;&gt;""),AND(OB18&gt;=OD$31,OC18&gt;=OD$35,OB18&lt;&gt;""),AND(OY18&gt;=PF$31,OZ18&gt;=PF$35,OY18&lt;&gt;""),AND(PD18&gt;=PF$31,PE18&gt;=PF$35,PD18&lt;&gt;""),AND(QA18&gt;=QH$31,QB18&gt;=QH$35,QA18&lt;&gt;""),AND(QF18&gt;=QH$31,QG18&gt;=QH$35,QF18&lt;&gt;""),AND(RC18&gt;=RJ$31,RD18&gt;=RJ$35,RC18&lt;&gt;""),AND(RH18&gt;=RJ$31,RI18&gt;=RJ$35,RH18&lt;&gt;""),AND(SE18&gt;=SL$31,SF18&gt;=SL$35,SE18&lt;&gt;""),AND(SJ18&gt;=SL$31,SK18&gt;=SL$35,SJ18&lt;&gt;"")),"Merit",IF(OR(AND(AJ18&gt;=AN$30,AK18&gt;=AN$34,AJ18&lt;&gt;"",AI18=""),AND(AL18&gt;=AN$30,AM18&gt;=AN$34,AL18&lt;&gt;"",AI18=""),AND(BF18&gt;=BJ$30,BG18&gt;=BJ$34,BF18&lt;&gt;"",BE18=""),AND(BH18&gt;=BJ$30,BI18&gt;=BJ$34,BH18&lt;&gt;"",BE18=""),AND(CB18&gt;=CF$30,CC18&gt;=CF$34,CB18&lt;&gt;"",CA18=""),AND(CD18&gt;=CF$30,CE18&gt;=CF$34,CD18&lt;&gt;""),AND(DC18&gt;=DJ$30,DD18&gt;=DJ$34,DC18&lt;&gt;""),AND(DH18&gt;=DJ$30,DI18&gt;=DJ$34,DH18&lt;&gt;""),AND(EE18&gt;=EL$30,EF18&gt;=EL$34,EE18&lt;&gt;""),AND(EJ18&gt;=EL$30,EK18&gt;=EL$34,EJ18&lt;&gt;""),AND(FG18&gt;=FN$30,FH18&gt;=FN$34,FG18&lt;&gt;""),AND(FL18&gt;=FN$30,FM18&gt;=FN$34,FL18&lt;&gt;""),AND(GI18&gt;=GP$30,GJ18&gt;=GP$34,GI18&lt;&gt;""),AND(GN18&gt;=GP$30,GO18&gt;=GP$34,GN18&lt;&gt;""),AND(HK18&gt;=HR$30,HL18&gt;=HR$34,HK18&lt;&gt;""),AND(HP18&gt;=HR$30,HQ18&gt;=HR$34,HP18&lt;&gt;""),AND(IM18&gt;=IT$30,IN18&gt;=IT$34,IM18&lt;&gt;""),AND(IR18&gt;=IT$30,IS18&gt;=IT$34,IR18&lt;&gt;""),AND(JO18&gt;=JV$30,JP18&gt;=JV$34,JO18&lt;&gt;""),AND(JT18&gt;=JV$30,JU18&gt;=JV$34,JT18&lt;&gt;""),AND(KQ18&gt;=KX$30,KR18&gt;=KX$34,KQ18&lt;&gt;""),AND(KV18&gt;=KX$30,KW18&gt;=KX$34,KV18&lt;&gt;""),AND(LS18&gt;=LZ$30,LT18&gt;=LZ$34,LS18&lt;&gt;""),AND(LX18&gt;=LZ$30,LY18&gt;=LZ$34,LX18&lt;&gt;""),AND(MU18&gt;=NB$30,MV18&gt;=NB$34,MU18&lt;&gt;""),AND(MZ18&gt;=NB$30,NA18&gt;=NB$34,MZ18&lt;&gt;""),AND(NW18&gt;=OD$30,NX18&gt;=OD$34,NW18&lt;&gt;""),AND(OB18&gt;=OD$30,OC18&gt;=OD$34,OB18&lt;&gt;""),AND(OY18&gt;=PF$30,OZ18&gt;=PF$34,OY18&lt;&gt;""),AND(PD18&gt;=PF$30,PE18&gt;=PF$34,PD18&lt;&gt;""),AND(QA18&gt;=QH$30,QB18&gt;=QH$34,QA18&lt;&gt;""),AND(QF18&gt;=QH$30,QG18&gt;=QH$34,QF18&lt;&gt;""),AND(RC18&gt;=RJ$30,RD18&gt;=RJ$34,RC18&lt;&gt;""),AND(RH18&gt;=RJ$30,RI18&gt;=RJ$34,RH18&lt;&gt;""),AND(SE18&gt;=SL$30,SF18&gt;=SL$34,SE18&lt;&gt;""),AND(SJ18&gt;=SL$30,SK18&gt;=SL$34,SJ18&lt;&gt;"")),"Excellence",IF(I18="P","Worlds Team",IF(F18="P","National Team","")))))</f>
        <v/>
      </c>
      <c r="I18" s="3" t="str">
        <f>IF(OR(AND(AJ18&gt;=AN$29,AK18&gt;=AN$33,AJ18&lt;&gt;"",AI18=""),AND(AL18&gt;=AN$29,AM18&gt;=AN$33,AL18&lt;&gt;"",AI18=""),AND(BF18&gt;=BJ$29,BG18&gt;=BJ$33,BF18&lt;&gt;"",BE18=""),AND(BH18&gt;=BJ$29,BI18&gt;=BJ$33,BH18&lt;&gt;"",BE18=""),AND(CB18&gt;=CF$29,CC18&gt;=CF$33,CB18&lt;&gt;"",CA18=""),AND(CD18&gt;=CF$29,CE18&gt;=CF$33,CD18&lt;&gt;""),AND(DC18&gt;=DJ$29,DD18&gt;=DJ$33,DC18&lt;&gt;""),AND(DH18&gt;=DJ$29,DI18&gt;=DJ$33,DH18&lt;&gt;""),AND(EE18&gt;=EL$29,EF18&gt;=EL$33,EE18&lt;&gt;""),AND(EJ18&gt;=EL$29,EK18&gt;=EL$33,EJ18&lt;&gt;""),AND(FG18&gt;=FN$29,FH18&gt;=FN$33,FG18&lt;&gt;""),AND(FL18&gt;=FN$29,FM18&gt;=FN$33,FL18&lt;&gt;""),AND(GI18&gt;=GP$29,GJ18&gt;=GP$33,GI18&lt;&gt;""),AND(GN18&gt;=GP$29,GO18&gt;=GP$33,GN18&lt;&gt;""),AND(HK18&gt;=HR$29,HL18&gt;=HR$33,HK18&lt;&gt;""),AND(HP18&gt;=HR$29,HQ18&gt;=HR$33,HP18&lt;&gt;""),AND(IM18&gt;=IT$29,IN18&gt;=IT$33,IM18&lt;&gt;""),AND(IR18&gt;=IT$29,IS18&gt;=IT$33,IR18&lt;&gt;""),AND(JO18&gt;=JV$29,JP18&gt;=JV$33,JO18&lt;&gt;""),AND(JT18&gt;=JV$29,JU18&gt;=JV$33,JT18&lt;&gt;""),AND(KQ18&gt;=KX$29,KR18&gt;=KX$33,KQ18&lt;&gt;""),AND(KV18&gt;=KX$29,KW18&gt;=KX$33,KV18&lt;&gt;""),AND(LS18&gt;=LZ$29,LT18&gt;=LZ$33,LS18&lt;&gt;""),AND(LX18&gt;=LZ$29,LY18&gt;=LZ$33,LX18&lt;&gt;""),AND(MU18&gt;=NB$29,MV18&gt;=NB$33,MU18&lt;&gt;""),AND(MZ18&gt;=NB$29,NA18&gt;=NB$33,MZ18&lt;&gt;""),AND(NW18&gt;=OD$29,NX18&gt;=OD$33,NW18&lt;&gt;""),AND(OB18&gt;=OD$29,OC18&gt;=OD$33,OB18&lt;&gt;""),AND(OY18&gt;=PF$29,OZ18&gt;=PF$33,OY18&lt;&gt;""),AND(PD18&gt;=PF$29,PE18&gt;=PF$33,PD18&lt;&gt;""),AND(QA18&gt;=QH$29,QB18&gt;=QH$33,QA18&lt;&gt;""),AND(QF18&gt;=QH$29,QG18&gt;=QH$33,QF18&lt;&gt;""),AND(RC18&gt;=RJ$29,RD18&gt;=RJ$33,RC18&lt;&gt;""),AND(RH18&gt;=RJ$29,RI18&gt;=RJ$33,RH18&lt;&gt;""),AND(SE18&gt;=SL$29,SF18&gt;=SL$33,SE18&lt;&gt;""),AND(SJ18&gt;=SL$29,SK18&gt;=SL$33,SJ18&lt;&gt;"")),"P","")</f>
        <v/>
      </c>
      <c r="J18" s="8">
        <f>IF(COUNT(AK18,BG18,CC18)&gt;0,LARGE((AK18,BG18,CC18),1),0)</f>
        <v>47.8</v>
      </c>
      <c r="K18" s="8" t="str">
        <f>IF(J18=0,"",IF(J18=CC18,$BK$1,IF(J18=BG18,$AO$1,IF(J18=AK18,$S$1,""))))</f>
        <v>2025 3rd Domestic Trial</v>
      </c>
      <c r="L18" s="8">
        <f>IF(COUNT(AK18,BG18,CC18)&gt;1,LARGE((AK18,BG18,CC18),2),0)</f>
        <v>46.8</v>
      </c>
      <c r="M18" s="8" t="str">
        <f>IF(K18=0,"",IF(AND(L18=J18,L18=AK18,K18=BG18),$S$1,IF(AND(L18=J18,L18=AK18,L18=CC18),$S$1,IF(AND(L18=J18,L18=CC18,L18=BG18),$AO$1,IF(L18=CC18,$BK$1,IF(L18=BG18,$AO$1,IF(L18=AK18,$S$1,"")))))))</f>
        <v>2025 Elite Canada</v>
      </c>
      <c r="N18" s="8">
        <f>IF(MAX(AM18,BI18,CE18)&gt;0,MAX(AM18,BI18,CE18),0)</f>
        <v>46.4</v>
      </c>
      <c r="O18" s="8" t="str">
        <f>IF(N18=0,"",IF(N18=CE18,$BK$1,IF(N18=BI18,$AO$1,IF(N18=AM18,$S$1,""))))</f>
        <v>2025 Elite Canada</v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18.3</v>
      </c>
      <c r="T18" s="19">
        <v>5.6</v>
      </c>
      <c r="U18" s="19">
        <v>0.6</v>
      </c>
      <c r="V18" s="19">
        <v>0</v>
      </c>
      <c r="W18" s="19">
        <v>18.5</v>
      </c>
      <c r="X18" s="19">
        <v>5.2</v>
      </c>
      <c r="Y18" s="19">
        <v>0.2</v>
      </c>
      <c r="Z18" s="19">
        <v>0</v>
      </c>
      <c r="AA18" s="19">
        <v>18.5</v>
      </c>
      <c r="AB18" s="19">
        <v>5.6</v>
      </c>
      <c r="AC18" s="19">
        <v>0.6</v>
      </c>
      <c r="AD18" s="19">
        <v>0</v>
      </c>
      <c r="AE18" s="19">
        <v>17.7</v>
      </c>
      <c r="AF18" s="19">
        <v>5.2</v>
      </c>
      <c r="AG18" s="19">
        <v>0</v>
      </c>
      <c r="AH18" s="19">
        <v>0</v>
      </c>
      <c r="AI18" s="27"/>
      <c r="AJ18" s="40">
        <f>IF(SUM(T18,X18)&gt;0,SUM(T18,X18),"")</f>
        <v>10.8</v>
      </c>
      <c r="AK18" s="40">
        <f>IF(SUM(S18:T18,V18:X18,Z18)-U18-Y18&gt;0,SUM(S18:T18,V18:X18,Z18)-U18-Y18,"")</f>
        <v>46.8</v>
      </c>
      <c r="AL18" s="40">
        <f>IF(SUM(AB18,AF18)&gt;0,SUM(AB18,AF18),"")</f>
        <v>10.8</v>
      </c>
      <c r="AM18" s="40">
        <f>IF(SUM(AA18:AB18,AD18:AF18,AH18)-SUM(AC18,AG18)&gt;0,SUM(AA18:AB18,AD18:AF18,AH18)-SUM(AC18,AG18),"")</f>
        <v>46.4</v>
      </c>
      <c r="AN18" s="40">
        <f>IF(SUM(AK18,AM18)&gt;0,SUM(AK18,AM18),"")</f>
        <v>93.199999999999989</v>
      </c>
      <c r="AO18" s="18">
        <v>16.399999999999999</v>
      </c>
      <c r="AP18" s="18">
        <v>4.8</v>
      </c>
      <c r="AQ18" s="18">
        <v>0.8</v>
      </c>
      <c r="AR18" s="18">
        <v>0</v>
      </c>
      <c r="AS18" s="18">
        <v>18.399999999999999</v>
      </c>
      <c r="AT18" s="18">
        <v>5.6</v>
      </c>
      <c r="AU18" s="18">
        <v>0.2</v>
      </c>
      <c r="AV18" s="18">
        <v>0</v>
      </c>
      <c r="AW18" s="18"/>
      <c r="AX18" s="18"/>
      <c r="AY18" s="18"/>
      <c r="AZ18" s="18"/>
      <c r="BA18" s="18"/>
      <c r="BB18" s="18"/>
      <c r="BC18" s="18"/>
      <c r="BD18" s="18"/>
      <c r="BE18" s="28"/>
      <c r="BF18" s="11">
        <f>IF(SUM(AP18,AT18)&gt;0,SUM(AP18,AT18),"")</f>
        <v>10.399999999999999</v>
      </c>
      <c r="BG18" s="11">
        <f>IF(SUM(AO18:AP18,AR18:AT18,AV18)-AQ18-AU18&gt;0,SUM(AO18:AP18,AR18:AT18,AV18)-AQ18-AU18,"")</f>
        <v>44.199999999999996</v>
      </c>
      <c r="BH18" s="11" t="str">
        <f>IF(SUM(AX18,BB18)&gt;0,SUM(AX18,BB18),"")</f>
        <v/>
      </c>
      <c r="BI18" s="11" t="str">
        <f>IF(SUM(AW18:AX18,AZ18:BB18,BD18)-SUM(AY18,BC18)&gt;0,SUM(AW18:AX18,AZ18:BB18,BD18)-SUM(AY18,BC18),"")</f>
        <v/>
      </c>
      <c r="BJ18" s="11">
        <f>IF(SUM(BG18,BI18)&gt;0,SUM(BG18,BI18),"")</f>
        <v>44.199999999999996</v>
      </c>
      <c r="BK18" s="19">
        <v>18.3</v>
      </c>
      <c r="BL18" s="19">
        <v>5.6</v>
      </c>
      <c r="BM18" s="19">
        <v>0.2</v>
      </c>
      <c r="BN18" s="19">
        <v>0</v>
      </c>
      <c r="BO18" s="19">
        <v>18.3</v>
      </c>
      <c r="BP18" s="19">
        <v>6</v>
      </c>
      <c r="BQ18" s="19">
        <v>0.2</v>
      </c>
      <c r="BR18" s="19">
        <v>0</v>
      </c>
      <c r="BS18" s="19">
        <v>17.600000000000001</v>
      </c>
      <c r="BT18" s="19">
        <v>5.6</v>
      </c>
      <c r="BU18" s="19">
        <v>0.8</v>
      </c>
      <c r="BV18" s="19">
        <v>0</v>
      </c>
      <c r="BW18" s="19">
        <v>15.1</v>
      </c>
      <c r="BX18" s="19">
        <v>2.4</v>
      </c>
      <c r="BY18" s="19">
        <v>0</v>
      </c>
      <c r="BZ18" s="19">
        <v>0</v>
      </c>
      <c r="CA18" s="27"/>
      <c r="CB18" s="40">
        <f>IF(SUM(BL18,BP18)&gt;0,SUM(BL18,BP18),"")</f>
        <v>11.6</v>
      </c>
      <c r="CC18" s="40">
        <f>IF(SUM(BK18:BL18,BN18:BP18,BR18)-BM18-BQ18&gt;0,SUM(BK18:BL18,BN18:BP18,BR18)-BM18-BQ18,"")</f>
        <v>47.8</v>
      </c>
      <c r="CD18" s="40">
        <f>IF(SUM(BT18,BX18)&gt;0,SUM(BT18,BX18),"")</f>
        <v>8</v>
      </c>
      <c r="CE18" s="40">
        <f>IF(SUM(BS18:BT18,BV18:BX18,BZ18)-SUM(BU18,BY18)&gt;0,SUM(BS18:BT18,BV18:BX18,BZ18)-SUM(BU18,BY18),"")</f>
        <v>39.900000000000006</v>
      </c>
      <c r="CF18" s="40">
        <f>IF(SUM(CC18,CE18)&gt;0,SUM(CC18,CE18),"")</f>
        <v>87.7</v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 t="str">
        <f>IF(SUM(GR18,GV18)&gt;0,SUM(GR18,GV18),"")</f>
        <v/>
      </c>
      <c r="HL18" s="40" t="str">
        <f>IF(SUM(GQ18:GR18,GT18:GV18,GX18)-GS18-GW18&gt;0,SUM(GQ18:GR18,GT18:GV18,GX18)-GS18-GW18,"")</f>
        <v/>
      </c>
      <c r="HM18" s="40" t="str">
        <f>IF(SUM(GY18:GZ18,HB18)-HA18&gt;0,SUM(GY18:GZ18,HB18)-HA18,"")</f>
        <v/>
      </c>
      <c r="HN18" s="40" t="str">
        <f>IF(SUM(GR18,GV18,GZ18)&gt;0,SUM(GR18,GV18,GZ18),"")</f>
        <v/>
      </c>
      <c r="HO18" s="40" t="str">
        <f>IF(SUM(HL18,HM18)&gt;0,SUM(HL18,HM18),"")</f>
        <v/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 t="str">
        <f>IF(SUM(HL18,HM18,HQ18)&gt;0,SUM(HL18,HM18,HQ18),"")</f>
        <v/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17.350000000000001</v>
      </c>
      <c r="SN18" s="26">
        <f>IF($CA18="P",BL18,(BL18+AP18)/2)</f>
        <v>5.1999999999999993</v>
      </c>
      <c r="SO18" s="26">
        <f>IF($CA18="P",BM18,(BM18+AQ18)/2)</f>
        <v>0.5</v>
      </c>
      <c r="SP18" s="26">
        <f>IF($CA18="P",BN18,(BN18+AR18)/2)</f>
        <v>0</v>
      </c>
      <c r="SQ18" s="26">
        <f>IF($CA18="P",BO18,(BO18+AS18)/2)</f>
        <v>18.350000000000001</v>
      </c>
      <c r="SR18" s="26">
        <f>IF($CA18="P",BP18,(BP18+AT18)/2)</f>
        <v>5.8</v>
      </c>
      <c r="SS18" s="26">
        <f>IF($CA18="P",BQ18,(BQ18+AU18)/2)</f>
        <v>0.2</v>
      </c>
      <c r="ST18" s="26">
        <f>IF($CA18="P",BR18,(BR18+AV18)/2)</f>
        <v>0</v>
      </c>
      <c r="SU18" s="26">
        <f>IF($CA18="P",BS18,(BS18+AW18)/2)</f>
        <v>8.8000000000000007</v>
      </c>
      <c r="SV18" s="26">
        <f>IF($CA18="P",BT18,(BT18+AX18)/2)</f>
        <v>2.8</v>
      </c>
      <c r="SW18" s="26">
        <f>IF($CA18="P",BU18,(BU18+AY18)/2)</f>
        <v>0.4</v>
      </c>
      <c r="SX18" s="26">
        <f>IF($CA18="P",BV18,(BV18+AZ18)/2)</f>
        <v>0</v>
      </c>
      <c r="SY18" s="26">
        <f>IF($CA18="P",BW18,(BW18+BA18)/2)</f>
        <v>7.55</v>
      </c>
      <c r="SZ18" s="26">
        <f>IF($CA18="P",BX18,(BX18+BB18)/2)</f>
        <v>1.2</v>
      </c>
      <c r="TA18" s="26">
        <f>IF($CA18="P",BY18,(BY18+BC18)/2)</f>
        <v>0</v>
      </c>
      <c r="TB18" s="26">
        <f>IF($CA18="P",BZ18,(BZ18+BD18)/2)</f>
        <v>0</v>
      </c>
      <c r="TC18" s="28" t="s">
        <v>53</v>
      </c>
      <c r="TD18" s="11">
        <f>IF(SUM(SN18,SR18)&gt;0,SUM(SN18,SR18),"")</f>
        <v>11</v>
      </c>
      <c r="TE18" s="11">
        <f>IF(SUM(SM18:SN18,SP18:SR18,ST18)-SO18-SS18&gt;0,SUM(SM18:SN18,SP18:SR18,ST18)-SO18-SS18,"")</f>
        <v>46</v>
      </c>
      <c r="TF18" s="11">
        <f>IF(SUM(SV18,SZ18)&gt;0,SUM(SV18,SZ18),"")</f>
        <v>4</v>
      </c>
      <c r="TG18" s="11">
        <f>IF(SUM(SU18:SV18,SX18:SZ18,TB18)-SUM(SW18,TA18)&gt;0,SUM(SU18:SV18,SX18:SZ18,TB18)-SUM(SW18,TA18),"")</f>
        <v>19.950000000000003</v>
      </c>
      <c r="TH18" s="11">
        <f>IF(SUM(TE18,TG18)&gt;0,SUM(TE18,TG18),"")</f>
        <v>65.95</v>
      </c>
    </row>
    <row r="19" spans="1:528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239</v>
      </c>
      <c r="C19" s="4" t="s">
        <v>6</v>
      </c>
      <c r="D19" s="4">
        <v>2005</v>
      </c>
      <c r="E19" s="9">
        <f>SUM(J19:P19)+SUM(J19:M19)*0.0000001+SUM(J19)*0.0000000000001</f>
        <v>139.20000925000465</v>
      </c>
      <c r="F19" s="3" t="str">
        <f>IF(OR(AND(AJ19&gt;=AN$28,AK19&gt;=AN$32,AJ19&lt;&gt;"",AI19=""),AND(AL19&gt;=AN$28,AM19&gt;=AN$32,AL19&lt;&gt;"",AI19=""),AND(BF19&gt;=BJ$28,BG19&gt;=BJ$32,BF19&lt;&gt;"",BE19=""),AND(BH19&gt;=BJ$28,BI19&gt;=BJ$32,BH19&lt;&gt;"",BE19=""),AND(CB19&gt;=CF$28,CC19&gt;=CF$32,CB19&lt;&gt;"",CA19=""),AND(CD19&gt;=CF$28,CE19&gt;=CF$32,CD19&lt;&gt;""),AND(DC19&gt;=DJ$28,DD19&gt;=DJ$32,DC19&lt;&gt;""),AND(DH19&gt;=DJ$28,DI19&gt;=DJ$32,DH19&lt;&gt;""),AND(EE19&gt;=EL$28,EF19&gt;=EL$32,EE19&lt;&gt;""),AND(EJ19&gt;=EL$28,EK19&gt;=EL$32,EJ19&lt;&gt;""),AND(FG19&gt;=FN$28,FH19&gt;=FN$32,FG19&lt;&gt;""),AND(FL19&gt;=FN$28,FM19&gt;=FN$32,FL19&lt;&gt;""),AND(GI19&gt;=GP$28,GJ19&gt;=GP$32,GI19&lt;&gt;""),AND(GN19&gt;=GP$28,GO19&gt;=GP$32,GN19&lt;&gt;""),AND(HK19&gt;=HR$28,HL19&gt;=HR$32,HK19&lt;&gt;""),AND(HP19&gt;=HR$28,HQ19&gt;=HR$32,HP19&lt;&gt;""),AND(IM19&gt;=IT$28,IN19&gt;=IT$32,IM19&lt;&gt;""),AND(IR19&gt;=IT$28,IS19&gt;=IT$32,IR19&lt;&gt;""),AND(JO19&gt;=JV$28,JP19&gt;=JV$32,JO19&lt;&gt;""),AND(JT19&gt;=JV$28,JU19&gt;=JV$32,JT19&lt;&gt;""),AND(KQ19&gt;=KX$28,KR19&gt;=KX$32,KQ19&lt;&gt;""),AND(KV19&gt;=KX$28,KW19&gt;=KX$32,KV19&lt;&gt;""),AND(LS19&gt;=LZ$28,LT19&gt;=LZ$32,LS19&lt;&gt;""),AND(LX19&gt;=LZ$28,LY19&gt;=LZ$32,LX19&lt;&gt;""),AND(MU19&gt;=NB$28,MV19&gt;=NB$32,MU19&lt;&gt;""),AND(MZ19&gt;=NB$28,NA19&gt;=NB$32,MZ19&lt;&gt;""),AND(NW19&gt;=OD$28,NX19&gt;=OD$32,NW19&lt;&gt;""),AND(OB19&gt;=OD$28,OC19&gt;=OD$32,OB19&lt;&gt;""),AND(OY19&gt;=PF$28,OZ19&gt;=PF$32,OY19&lt;&gt;""),AND(PD19&gt;=PF$28,PE19&gt;=PF$32,PD19&lt;&gt;""),AND(QA19&gt;=QH$28,QB19&gt;=QH$32,QA19&lt;&gt;""),AND(QF19&gt;=QH$28,QG19&gt;=QH$32,QF19&lt;&gt;""),AND(RC19&gt;=RJ$28,RD19&gt;=RJ$32,RC19&lt;&gt;""),AND(RH19&gt;=RJ$28,RI19&gt;=RJ$32,RH19&lt;&gt;""),AND(SE19&gt;=SL$28,SF19&gt;=SL$32,SE19&lt;&gt;""),AND(SJ19&gt;=SL$28,SK19&gt;=SL$32,SJ19&lt;&gt;"")),"P","")</f>
        <v/>
      </c>
      <c r="G19" s="3" t="str">
        <f>IF(OR(AND(AK19&gt;=AN$32,AK19&lt;&gt;"",AI19=""),AND(AM19&gt;=AN$32,AM19&lt;&gt;"",AI19=""),AND(BG19&gt;=BJ$32,BG19&lt;&gt;"",BE19=""),AND(BI19&gt;=BJ$32,BI19&lt;&gt;"",BE19=""),AND(CC19&gt;=CF$32,CC19&lt;&gt;"",CA19=""),AND(CE19&gt;=CF$32,CE19&lt;&gt;"",CA19=""),AND(DD19&gt;=DJ$32,DD19&lt;&gt;""),AND(DI19&gt;=DJ$32,DI19&lt;&gt;""),AND(EF19&gt;=EL$32,EF19&lt;&gt;""),AND(EK19&gt;=EL$32,EK19&lt;&gt;""),AND(FH19&gt;=FN$32,FH19&lt;&gt;""),AND(FM19&gt;=FN$32,FM19&lt;&gt;""),AND(GJ19&gt;=GP$32,GJ19&lt;&gt;""),AND(GO19&gt;=GP$32,GO19&lt;&gt;""),AND(HL19&gt;=HR$32,HL19&lt;&gt;""),AND(HQ19&gt;=HR$32,HQ19&lt;&gt;""),AND(IN19&gt;=IT$32,IN19&lt;&gt;""),AND(IS19&gt;=IT$32,IS19&lt;&gt;""),AND(JP19&gt;=JV$32,JP19&lt;&gt;""),AND(JU19&gt;=JV$32,JU19&lt;&gt;""),AND(KR19&gt;=KX$32,KR19&lt;&gt;""),AND(KW19&gt;=KX$32,KW19&lt;&gt;""),AND(LT19&gt;=LZ$32,LT19&lt;&gt;""),AND(LY19&gt;=LZ$32,LY19&lt;&gt;""),AND(MV19&gt;=NB$32,MV19&lt;&gt;""),AND(NA19&gt;=NB$32,NA19&lt;&gt;""),AND(NX19&gt;=OD$32,NX19&lt;&gt;""),AND(OC19&gt;=OD$32,OC19&lt;&gt;""),AND(OZ19&gt;=PF$32,OZ19&lt;&gt;""),AND(PE19&gt;=PF$32,PE19&lt;&gt;""),AND(QB19&gt;=QH$32,QB19&lt;&gt;""),AND(QG19&gt;=QH$32,QG19&lt;&gt;""),AND(RD19&gt;=RJ$32,RD19&lt;&gt;""),AND(RI19&gt;=RJ$32,RI19&lt;&gt;""),AND(SF19&gt;=SL$32,SF19&lt;&gt;""),AND(SK19&gt;=SL$32,SK19&lt;&gt;"")),"P","")</f>
        <v/>
      </c>
      <c r="H19" s="36" t="str">
        <f>IF(AND(G19="P",F19=""),"No DD",IF(OR(AND(AJ19&gt;=AN$31,AK19&gt;=AN$35,AJ19&lt;&gt;"",AI19=""),AND(AL19&gt;=AN$31,AM19&gt;=AN$35,AL19&lt;&gt;"",AI19=""),AND(BF19&gt;=BJ$31,BG19&gt;=BJ$35,BF19&lt;&gt;"",BE19=""),AND(BH19&gt;=BJ$31,BI19&gt;=BJ$35,BH19&lt;&gt;"",BE19=""),AND(CB19&gt;=CF$31,CC19&gt;=CF$35,CB19&lt;&gt;"",CA19=""),AND(CD19&gt;=CF$31,CE19&gt;=CF$35,CD19&lt;&gt;""),AND(DC19&gt;=DJ$31,DD19&gt;=DJ$35,DC19&lt;&gt;""),AND(DH19&gt;=DJ$31,DI19&gt;=DJ$35,DH19&lt;&gt;""),AND(EE19&gt;=EL$31,EF19&gt;=EL$35,EE19&lt;&gt;""),AND(EJ19&gt;=EL$31,EK19&gt;=EL$35,EJ19&lt;&gt;""),AND(FG19&gt;=FN$31,FH19&gt;=FN$35,FG19&lt;&gt;""),AND(FL19&gt;=FN$31,FM19&gt;=FN$35,FL19&lt;&gt;""),AND(GI19&gt;=GP$31,GJ19&gt;=GP$35,GI19&lt;&gt;""),AND(GN19&gt;=GP$31,GO19&gt;=GP$35,GN19&lt;&gt;""),AND(HK19&gt;=HR$31,HL19&gt;=HR$35,HK19&lt;&gt;""),AND(HP19&gt;=HR$31,HQ19&gt;=HR$35,HP19&lt;&gt;""),AND(IM19&gt;=IT$31,IN19&gt;=IT$35,IM19&lt;&gt;""),AND(IR19&gt;=IT$31,IS19&gt;=IT$35,IR19&lt;&gt;""),AND(JO19&gt;=JV$31,JP19&gt;=JV$35,JO19&lt;&gt;""),AND(JT19&gt;=JV$31,JU19&gt;=JV$35,JT19&lt;&gt;""),AND(KQ19&gt;=KX$31,KR19&gt;=KX$35,KQ19&lt;&gt;""),AND(KV19&gt;=KX$31,KW19&gt;=KX$35,KV19&lt;&gt;""),AND(LS19&gt;=LZ$31,LT19&gt;=LZ$35,LS19&lt;&gt;""),AND(LX19&gt;=LZ$31,LY19&gt;=LZ$35,LX19&lt;&gt;""),AND(MU19&gt;=NB$31,MV19&gt;=NB$35,MU19&lt;&gt;""),AND(MZ19&gt;=NB$31,NA19&gt;=NB$35,MZ19&lt;&gt;""),AND(NW19&gt;=OD$31,NX19&gt;=OD$35,NW19&lt;&gt;""),AND(OB19&gt;=OD$31,OC19&gt;=OD$35,OB19&lt;&gt;""),AND(OY19&gt;=PF$31,OZ19&gt;=PF$35,OY19&lt;&gt;""),AND(PD19&gt;=PF$31,PE19&gt;=PF$35,PD19&lt;&gt;""),AND(QA19&gt;=QH$31,QB19&gt;=QH$35,QA19&lt;&gt;""),AND(QF19&gt;=QH$31,QG19&gt;=QH$35,QF19&lt;&gt;""),AND(RC19&gt;=RJ$31,RD19&gt;=RJ$35,RC19&lt;&gt;""),AND(RH19&gt;=RJ$31,RI19&gt;=RJ$35,RH19&lt;&gt;""),AND(SE19&gt;=SL$31,SF19&gt;=SL$35,SE19&lt;&gt;""),AND(SJ19&gt;=SL$31,SK19&gt;=SL$35,SJ19&lt;&gt;"")),"Merit",IF(OR(AND(AJ19&gt;=AN$30,AK19&gt;=AN$34,AJ19&lt;&gt;"",AI19=""),AND(AL19&gt;=AN$30,AM19&gt;=AN$34,AL19&lt;&gt;"",AI19=""),AND(BF19&gt;=BJ$30,BG19&gt;=BJ$34,BF19&lt;&gt;"",BE19=""),AND(BH19&gt;=BJ$30,BI19&gt;=BJ$34,BH19&lt;&gt;"",BE19=""),AND(CB19&gt;=CF$30,CC19&gt;=CF$34,CB19&lt;&gt;"",CA19=""),AND(CD19&gt;=CF$30,CE19&gt;=CF$34,CD19&lt;&gt;""),AND(DC19&gt;=DJ$30,DD19&gt;=DJ$34,DC19&lt;&gt;""),AND(DH19&gt;=DJ$30,DI19&gt;=DJ$34,DH19&lt;&gt;""),AND(EE19&gt;=EL$30,EF19&gt;=EL$34,EE19&lt;&gt;""),AND(EJ19&gt;=EL$30,EK19&gt;=EL$34,EJ19&lt;&gt;""),AND(FG19&gt;=FN$30,FH19&gt;=FN$34,FG19&lt;&gt;""),AND(FL19&gt;=FN$30,FM19&gt;=FN$34,FL19&lt;&gt;""),AND(GI19&gt;=GP$30,GJ19&gt;=GP$34,GI19&lt;&gt;""),AND(GN19&gt;=GP$30,GO19&gt;=GP$34,GN19&lt;&gt;""),AND(HK19&gt;=HR$30,HL19&gt;=HR$34,HK19&lt;&gt;""),AND(HP19&gt;=HR$30,HQ19&gt;=HR$34,HP19&lt;&gt;""),AND(IM19&gt;=IT$30,IN19&gt;=IT$34,IM19&lt;&gt;""),AND(IR19&gt;=IT$30,IS19&gt;=IT$34,IR19&lt;&gt;""),AND(JO19&gt;=JV$30,JP19&gt;=JV$34,JO19&lt;&gt;""),AND(JT19&gt;=JV$30,JU19&gt;=JV$34,JT19&lt;&gt;""),AND(KQ19&gt;=KX$30,KR19&gt;=KX$34,KQ19&lt;&gt;""),AND(KV19&gt;=KX$30,KW19&gt;=KX$34,KV19&lt;&gt;""),AND(LS19&gt;=LZ$30,LT19&gt;=LZ$34,LS19&lt;&gt;""),AND(LX19&gt;=LZ$30,LY19&gt;=LZ$34,LX19&lt;&gt;""),AND(MU19&gt;=NB$30,MV19&gt;=NB$34,MU19&lt;&gt;""),AND(MZ19&gt;=NB$30,NA19&gt;=NB$34,MZ19&lt;&gt;""),AND(NW19&gt;=OD$30,NX19&gt;=OD$34,NW19&lt;&gt;""),AND(OB19&gt;=OD$30,OC19&gt;=OD$34,OB19&lt;&gt;""),AND(OY19&gt;=PF$30,OZ19&gt;=PF$34,OY19&lt;&gt;""),AND(PD19&gt;=PF$30,PE19&gt;=PF$34,PD19&lt;&gt;""),AND(QA19&gt;=QH$30,QB19&gt;=QH$34,QA19&lt;&gt;""),AND(QF19&gt;=QH$30,QG19&gt;=QH$34,QF19&lt;&gt;""),AND(RC19&gt;=RJ$30,RD19&gt;=RJ$34,RC19&lt;&gt;""),AND(RH19&gt;=RJ$30,RI19&gt;=RJ$34,RH19&lt;&gt;""),AND(SE19&gt;=SL$30,SF19&gt;=SL$34,SE19&lt;&gt;""),AND(SJ19&gt;=SL$30,SK19&gt;=SL$34,SJ19&lt;&gt;"")),"Excellence",IF(I19="P","Worlds Team",IF(F19="P","National Team","")))))</f>
        <v/>
      </c>
      <c r="I19" s="3" t="str">
        <f>IF(OR(AND(AJ19&gt;=AN$29,AK19&gt;=AN$33,AJ19&lt;&gt;"",AI19=""),AND(AL19&gt;=AN$29,AM19&gt;=AN$33,AL19&lt;&gt;"",AI19=""),AND(BF19&gt;=BJ$29,BG19&gt;=BJ$33,BF19&lt;&gt;"",BE19=""),AND(BH19&gt;=BJ$29,BI19&gt;=BJ$33,BH19&lt;&gt;"",BE19=""),AND(CB19&gt;=CF$29,CC19&gt;=CF$33,CB19&lt;&gt;"",CA19=""),AND(CD19&gt;=CF$29,CE19&gt;=CF$33,CD19&lt;&gt;""),AND(DC19&gt;=DJ$29,DD19&gt;=DJ$33,DC19&lt;&gt;""),AND(DH19&gt;=DJ$29,DI19&gt;=DJ$33,DH19&lt;&gt;""),AND(EE19&gt;=EL$29,EF19&gt;=EL$33,EE19&lt;&gt;""),AND(EJ19&gt;=EL$29,EK19&gt;=EL$33,EJ19&lt;&gt;""),AND(FG19&gt;=FN$29,FH19&gt;=FN$33,FG19&lt;&gt;""),AND(FL19&gt;=FN$29,FM19&gt;=FN$33,FL19&lt;&gt;""),AND(GI19&gt;=GP$29,GJ19&gt;=GP$33,GI19&lt;&gt;""),AND(GN19&gt;=GP$29,GO19&gt;=GP$33,GN19&lt;&gt;""),AND(HK19&gt;=HR$29,HL19&gt;=HR$33,HK19&lt;&gt;""),AND(HP19&gt;=HR$29,HQ19&gt;=HR$33,HP19&lt;&gt;""),AND(IM19&gt;=IT$29,IN19&gt;=IT$33,IM19&lt;&gt;""),AND(IR19&gt;=IT$29,IS19&gt;=IT$33,IR19&lt;&gt;""),AND(JO19&gt;=JV$29,JP19&gt;=JV$33,JO19&lt;&gt;""),AND(JT19&gt;=JV$29,JU19&gt;=JV$33,JT19&lt;&gt;""),AND(KQ19&gt;=KX$29,KR19&gt;=KX$33,KQ19&lt;&gt;""),AND(KV19&gt;=KX$29,KW19&gt;=KX$33,KV19&lt;&gt;""),AND(LS19&gt;=LZ$29,LT19&gt;=LZ$33,LS19&lt;&gt;""),AND(LX19&gt;=LZ$29,LY19&gt;=LZ$33,LX19&lt;&gt;""),AND(MU19&gt;=NB$29,MV19&gt;=NB$33,MU19&lt;&gt;""),AND(MZ19&gt;=NB$29,NA19&gt;=NB$33,MZ19&lt;&gt;""),AND(NW19&gt;=OD$29,NX19&gt;=OD$33,NW19&lt;&gt;""),AND(OB19&gt;=OD$29,OC19&gt;=OD$33,OB19&lt;&gt;""),AND(OY19&gt;=PF$29,OZ19&gt;=PF$33,OY19&lt;&gt;""),AND(PD19&gt;=PF$29,PE19&gt;=PF$33,PD19&lt;&gt;""),AND(QA19&gt;=QH$29,QB19&gt;=QH$33,QA19&lt;&gt;""),AND(QF19&gt;=QH$29,QG19&gt;=QH$33,QF19&lt;&gt;""),AND(RC19&gt;=RJ$29,RD19&gt;=RJ$33,RC19&lt;&gt;""),AND(RH19&gt;=RJ$29,RI19&gt;=RJ$33,RH19&lt;&gt;""),AND(SE19&gt;=SL$29,SF19&gt;=SL$33,SE19&lt;&gt;""),AND(SJ19&gt;=SL$29,SK19&gt;=SL$33,SJ19&lt;&gt;"")),"P","")</f>
        <v/>
      </c>
      <c r="J19" s="8">
        <f>IF(COUNT(AK19,BG19,CC19)&gt;0,LARGE((AK19,BG19,CC19),1),0)</f>
        <v>46.6</v>
      </c>
      <c r="K19" s="8" t="str">
        <f>IF(J19=0,"",IF(J19=CC19,$BK$1,IF(J19=BG19,$AO$1,IF(J19=AK19,$S$1,""))))</f>
        <v>2025 Nationals</v>
      </c>
      <c r="L19" s="8">
        <f>IF(COUNT(AK19,BG19,CC19)&gt;1,LARGE((AK19,BG19,CC19),2),0)</f>
        <v>45.9</v>
      </c>
      <c r="M19" s="8" t="str">
        <f>IF(K19=0,"",IF(AND(L19=J19,L19=AK19,K19=BG19),$S$1,IF(AND(L19=J19,L19=AK19,L19=CC19),$S$1,IF(AND(L19=J19,L19=CC19,L19=BG19),$AO$1,IF(L19=CC19,$BK$1,IF(L19=BG19,$AO$1,IF(L19=AK19,$S$1,"")))))))</f>
        <v>2025 Elite Canada</v>
      </c>
      <c r="N19" s="8">
        <f>IF(MAX(AM19,BI19,CE19)&gt;0,MAX(AM19,BI19,CE19),0)</f>
        <v>46.7</v>
      </c>
      <c r="O19" s="8" t="str">
        <f>IF(N19=0,"",IF(N19=CE19,$BK$1,IF(N19=BI19,$AO$1,IF(N19=AM19,$S$1,""))))</f>
        <v>2025 Nationals</v>
      </c>
      <c r="P19" s="8" t="str">
        <f>IF(MAX(CG19:CH19)&gt;0,MAX(CG19:CH19),"")</f>
        <v/>
      </c>
      <c r="Q19" s="11" t="str">
        <f>IF(P19="","",IF(P19=CG19,"("&amp;CG$2&amp;")",IF(P19=CH19,"("&amp;CH$2&amp;")")))</f>
        <v/>
      </c>
      <c r="R19" s="8" t="str">
        <f>IF(P19="","",IF(P19=CG19,IF(P19+IF(L19="",0,L19)=SF19,$RK$1,IF(P19+IF(L19="",0,L19)=RD19,$QI$1,IF(P19+IF(L19="",0,L19)=QB19,$PG$1,IF(P19+IF(L19="",0,L19)=OZ19,$OE$1,IF(P19+IF(L19="",0,L19)=NX19,$NC$1,IF(P19+IF(L19="",0,L19)=MV19,$MA$1,IF(P19+IF(L19="",0,L19)=LT19,$KY$1,IF(P19+IF(L19="",0,L19)=KR19,$JW$1,IF(P19+IF(L19="",0,L19)=JP19,$IU$1,IF(P19+IF(L19="",0,L19)=IN19,$HS$1,IF(P19+IF(L19="",0,L19)=HL19,$GQ$1,IF(P19+IF(L19="",0,L19)=GJ19,$FO$1,IF(P19+IF(L19="",0,L19)=FH19,$EM$1,IF(P19+IF(L19="",0,L19)=EF19,$DK$1,IF(P19+IF(L19="",0,L19)=DD19,$CI$1))))))))))))))),IF(P19=CH19,IF(P19+IF(N19="",0,N19)=SK19,$RK$1,IF(P19+IF(N19="",0,N19)=RI19,$QI$1,IF(P19+IF(N19="",0,N19)=QG19,$PG$1,IF(P19+IF(N19="",0,N19)=PE19,$OE$1,IF(P19+IF(N19="",0,N19)=OC19,$NC$1,IF(P19+IF(N19="",0,N19)=NA19,$MA$1,IF(P19+IF(N19="",0,N19)=LY19,$KY$1,IF(P19+IF(N19="",0,N19)=KW19,$JW$1,IF(P19+IF(N19="",0,N19)=JU19,$IU$1,IF(P19+IF(N19="",0,N19)=IS19,$HS$1,IF(P19+IF(N19="",0,N19)=HQ19,$GQ$1,IF(P19+IF(N19="",0,N19)=GO19,$FO$1,IF(P19+IF(N19="",0,N19)=FM19,$EM$1,IF(P19+IF(N19="",0,N19)=EK19,$DK$1,IF(P19+IF(N19="",0,N19)=DI19,$CI$1))))))))))))))))))</f>
        <v/>
      </c>
      <c r="S19" s="19">
        <v>18.3</v>
      </c>
      <c r="T19" s="19">
        <v>4.8</v>
      </c>
      <c r="U19" s="19">
        <v>0</v>
      </c>
      <c r="V19" s="19">
        <v>0</v>
      </c>
      <c r="W19" s="19">
        <v>18.600000000000001</v>
      </c>
      <c r="X19" s="19">
        <v>4.8</v>
      </c>
      <c r="Y19" s="19">
        <v>0.6</v>
      </c>
      <c r="Z19" s="19">
        <v>0</v>
      </c>
      <c r="AA19" s="19">
        <v>18.100000000000001</v>
      </c>
      <c r="AB19" s="19">
        <v>4.8</v>
      </c>
      <c r="AC19" s="19">
        <v>0</v>
      </c>
      <c r="AD19" s="19">
        <v>0</v>
      </c>
      <c r="AE19" s="19">
        <v>18.100000000000001</v>
      </c>
      <c r="AF19" s="19">
        <v>4.8</v>
      </c>
      <c r="AG19" s="19">
        <v>0</v>
      </c>
      <c r="AH19" s="19">
        <v>0</v>
      </c>
      <c r="AI19" s="27"/>
      <c r="AJ19" s="40">
        <f>IF(SUM(T19,X19)&gt;0,SUM(T19,X19),"")</f>
        <v>9.6</v>
      </c>
      <c r="AK19" s="40">
        <f>IF(SUM(S19:T19,V19:X19,Z19)-U19-Y19&gt;0,SUM(S19:T19,V19:X19,Z19)-U19-Y19,"")</f>
        <v>45.9</v>
      </c>
      <c r="AL19" s="40">
        <f>IF(SUM(AB19,AF19)&gt;0,SUM(AB19,AF19),"")</f>
        <v>9.6</v>
      </c>
      <c r="AM19" s="40">
        <f>IF(SUM(AA19:AB19,AD19:AF19,AH19)-SUM(AC19,AG19)&gt;0,SUM(AA19:AB19,AD19:AF19,AH19)-SUM(AC19,AG19),"")</f>
        <v>45.8</v>
      </c>
      <c r="AN19" s="40">
        <f>IF(SUM(AK19,AM19)&gt;0,SUM(AK19,AM19),"")</f>
        <v>91.699999999999989</v>
      </c>
      <c r="AO19" s="18">
        <v>18.3</v>
      </c>
      <c r="AP19" s="18">
        <v>5.2</v>
      </c>
      <c r="AQ19" s="18">
        <v>0.6</v>
      </c>
      <c r="AR19" s="18">
        <v>0</v>
      </c>
      <c r="AS19" s="18">
        <v>18.5</v>
      </c>
      <c r="AT19" s="18">
        <v>5.2</v>
      </c>
      <c r="AU19" s="18">
        <v>0</v>
      </c>
      <c r="AV19" s="18">
        <v>0</v>
      </c>
      <c r="AW19" s="18">
        <v>18.5</v>
      </c>
      <c r="AX19" s="18">
        <v>5.2</v>
      </c>
      <c r="AY19" s="18">
        <v>0.2</v>
      </c>
      <c r="AZ19" s="18">
        <v>0</v>
      </c>
      <c r="BA19" s="18">
        <v>18.2</v>
      </c>
      <c r="BB19" s="18">
        <v>5.2</v>
      </c>
      <c r="BC19" s="18">
        <v>0.2</v>
      </c>
      <c r="BD19" s="18">
        <v>0</v>
      </c>
      <c r="BE19" s="28"/>
      <c r="BF19" s="11">
        <f>IF(SUM(AP19,AT19)&gt;0,SUM(AP19,AT19),"")</f>
        <v>10.4</v>
      </c>
      <c r="BG19" s="11">
        <f>IF(SUM(AO19:AP19,AR19:AT19,AV19)-AQ19-AU19&gt;0,SUM(AO19:AP19,AR19:AT19,AV19)-AQ19-AU19,"")</f>
        <v>46.6</v>
      </c>
      <c r="BH19" s="11">
        <f>IF(SUM(AX19,BB19)&gt;0,SUM(AX19,BB19),"")</f>
        <v>10.4</v>
      </c>
      <c r="BI19" s="11">
        <f>IF(SUM(AW19:AX19,AZ19:BB19,BD19)-SUM(AY19,BC19)&gt;0,SUM(AW19:AX19,AZ19:BB19,BD19)-SUM(AY19,BC19),"")</f>
        <v>46.7</v>
      </c>
      <c r="BJ19" s="11">
        <f>IF(SUM(BG19,BI19)&gt;0,SUM(BG19,BI19),"")</f>
        <v>93.300000000000011</v>
      </c>
      <c r="BK19" s="19">
        <v>18.3</v>
      </c>
      <c r="BL19" s="19">
        <v>4.8</v>
      </c>
      <c r="BM19" s="19">
        <v>0</v>
      </c>
      <c r="BN19" s="19">
        <v>0</v>
      </c>
      <c r="BO19" s="19">
        <v>18.3</v>
      </c>
      <c r="BP19" s="19">
        <v>2</v>
      </c>
      <c r="BQ19" s="19">
        <v>1.2</v>
      </c>
      <c r="BR19" s="19">
        <v>0</v>
      </c>
      <c r="BS19" s="19">
        <v>18</v>
      </c>
      <c r="BT19" s="19">
        <v>3.3</v>
      </c>
      <c r="BU19" s="19">
        <v>1.6</v>
      </c>
      <c r="BV19" s="19">
        <v>0</v>
      </c>
      <c r="BW19" s="19">
        <v>18.399999999999999</v>
      </c>
      <c r="BX19" s="19">
        <v>4.4000000000000004</v>
      </c>
      <c r="BY19" s="19">
        <v>0.4</v>
      </c>
      <c r="BZ19" s="19">
        <v>0</v>
      </c>
      <c r="CA19" s="27"/>
      <c r="CB19" s="40">
        <f>IF(SUM(BL19,BP19)&gt;0,SUM(BL19,BP19),"")</f>
        <v>6.8</v>
      </c>
      <c r="CC19" s="40">
        <f>IF(SUM(BK19:BL19,BN19:BP19,BR19)-BM19-BQ19&gt;0,SUM(BK19:BL19,BN19:BP19,BR19)-BM19-BQ19,"")</f>
        <v>42.2</v>
      </c>
      <c r="CD19" s="40">
        <f>IF(SUM(BT19,BX19)&gt;0,SUM(BT19,BX19),"")</f>
        <v>7.7</v>
      </c>
      <c r="CE19" s="40">
        <f>IF(SUM(BS19:BT19,BV19:BX19,BZ19)-SUM(BU19,BY19)&gt;0,SUM(BS19:BT19,BV19:BX19,BZ19)-SUM(BU19,BY19),"")</f>
        <v>42.1</v>
      </c>
      <c r="CF19" s="40">
        <f>IF(SUM(CC19,CE19)&gt;0,SUM(CC19,CE19),"")</f>
        <v>84.300000000000011</v>
      </c>
      <c r="CG19" s="51" t="str">
        <f>IF(MAX(DD19,EF19,FH19,GJ19,HL19,IN19,JP19,KR19,LT19,MV19,NX19,OZ19,QB19,RD19,SF19)-IF(L19="",0,L19)&gt;0.001,MAX(DD19,EF19,FH19,GJ19,HL19,IN19,JP19,KR19,LT19,MV19,NX19,OZ19,QB19,RD19,SF19)-IF(L19="",0,L19),"")</f>
        <v/>
      </c>
      <c r="CH19" s="51" t="str">
        <f>IF(MAX(DI19,EK19,FM19,GO19,HQ19,IS19,JU19,KW19,LY19,NA19,OC19,PE19,QG19,RI19,SK19)-IF(N19="",0,N19)&gt;0.001,MAX(DI19,EK19,FM19,GO19,HQ19,IS19,JU19,KW19,LY19,NA19,OC19,PE19,QG19,RI19,SK19)-IF(N19="",0,N19),"")</f>
        <v/>
      </c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40" t="str">
        <f>IF(SUM(CJ19,CN19)&gt;0,SUM(CJ19,CN19),"")</f>
        <v/>
      </c>
      <c r="DD19" s="40" t="str">
        <f>IF(SUM(CI19:CJ19,CL19:CN19,CP19)-CK19-CO19&gt;0,SUM(CI19:CJ19,CL19:CN19,CP19)-CK19-CO19,"")</f>
        <v/>
      </c>
      <c r="DE19" s="40" t="str">
        <f>IF(SUM(CQ19:CR19,CT19)-CS19&gt;0,SUM(CQ19:CR19,CT19)-CS19,"")</f>
        <v/>
      </c>
      <c r="DF19" s="40" t="str">
        <f>IF(SUM(CJ19,CN19,CR19)&gt;0,SUM(CJ19,CN19,CR19),"")</f>
        <v/>
      </c>
      <c r="DG19" s="40" t="str">
        <f>IF(SUM(DD19,DE19)&gt;0,SUM(DD19,DE19),"")</f>
        <v/>
      </c>
      <c r="DH19" s="40" t="str">
        <f>IF(SUM(CV19,CZ19)&gt;0,SUM(CV19,CZ19),"")</f>
        <v/>
      </c>
      <c r="DI19" s="40" t="str">
        <f>IF(SUM(CU19:CV19,CX19:CZ19,DB19)-SUM(CW19,DA19)&gt;0,SUM(CU19:CV19,CX19:CZ19,DB19)-SUM(CW19,DA19),"")</f>
        <v/>
      </c>
      <c r="DJ19" s="40" t="str">
        <f>IF(SUM(DD19,DE19,DI19)&gt;0,SUM(DD19,DE19,DI19),"")</f>
        <v/>
      </c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1" t="str">
        <f>IF(SUM(DL19,DP19)&gt;0,SUM(DL19,DP19),"")</f>
        <v/>
      </c>
      <c r="EF19" s="11" t="str">
        <f>IF(SUM(DK19:DL19,DN19:DP19,DR19)-DM19-DQ19&gt;0,SUM(DK19:DL19,DN19:DP19,DR19)-DM19-DQ19,"")</f>
        <v/>
      </c>
      <c r="EG19" s="11" t="str">
        <f>IF(SUM(DS19:DT19,DV19)-DU19&gt;0,SUM(DS19:DT19,DV19)-DU19,"")</f>
        <v/>
      </c>
      <c r="EH19" s="11" t="str">
        <f>IF(SUM(DL19,DP19,DT19)&gt;0,SUM(DL19,DP19,DT19),"")</f>
        <v/>
      </c>
      <c r="EI19" s="11" t="str">
        <f>IF(SUM(EF19,EG19)&gt;0,SUM(EF19,EG19),"")</f>
        <v/>
      </c>
      <c r="EJ19" s="11" t="str">
        <f>IF(SUM(DX19,EB19)&gt;0,SUM(DX19,EB19),"")</f>
        <v/>
      </c>
      <c r="EK19" s="11" t="str">
        <f>IF(SUM(DW19:DX19,DZ19:EB19,ED19)-SUM(DY19,EC19)&gt;0,SUM(DW19:DX19,DZ19:EB19,ED19)-SUM(DY19,EC19),"")</f>
        <v/>
      </c>
      <c r="EL19" s="11" t="str">
        <f>IF(SUM(EF19,EG19,EK19)&gt;0,SUM(EF19,EG19,EK19),"")</f>
        <v/>
      </c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40" t="str">
        <f>IF(SUM(EN19,ER19)&gt;0,SUM(EN19,ER19),"")</f>
        <v/>
      </c>
      <c r="FH19" s="40" t="str">
        <f>IF(SUM(EM19:EN19,EP19:ER19,ET19)-EO19-ES19&gt;0,SUM(EM19:EN19,EP19:ER19,ET19)-EO19-ES19,"")</f>
        <v/>
      </c>
      <c r="FI19" s="40" t="str">
        <f>IF(SUM(EU19:EV19,EX19)-EW19&gt;0,SUM(EU19:EV19,EX19)-EW19,"")</f>
        <v/>
      </c>
      <c r="FJ19" s="40" t="str">
        <f>IF(SUM(EN19,ER19,EV19)&gt;0,SUM(EN19,ER19,EV19),"")</f>
        <v/>
      </c>
      <c r="FK19" s="40" t="str">
        <f>IF(SUM(FH19,FI19)&gt;0,SUM(FH19,FI19),"")</f>
        <v/>
      </c>
      <c r="FL19" s="40" t="str">
        <f>IF(SUM(EZ19,FD19)&gt;0,SUM(EZ19,FD19),"")</f>
        <v/>
      </c>
      <c r="FM19" s="40" t="str">
        <f>IF(SUM(EY19:EZ19,FB19:FD19,FF19)-SUM(FA19,FE19)&gt;0,SUM(EY19:EZ19,FB19:FD19,FF19)-SUM(FA19,FE19),"")</f>
        <v/>
      </c>
      <c r="FN19" s="40" t="str">
        <f>IF(SUM(FH19,FI19,FM19)&gt;0,SUM(FH19,FI19,FM19),"")</f>
        <v/>
      </c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1" t="str">
        <f>IF(SUM(FP19,FT19)&gt;0,SUM(FP19,FT19),"")</f>
        <v/>
      </c>
      <c r="GJ19" s="11" t="str">
        <f>IF(SUM(FO19:FP19,FR19:FT19,FV19)-FQ19-FU19&gt;0,SUM(FO19:FP19,FR19:FT19,FV19)-FQ19-FU19,"")</f>
        <v/>
      </c>
      <c r="GK19" s="11" t="str">
        <f>IF(SUM(FW19:FX19,FZ19)-FY19&gt;0,SUM(FW19:FX19,FZ19)-FY19,"")</f>
        <v/>
      </c>
      <c r="GL19" s="11" t="str">
        <f>IF(SUM(FP19,FT19,FX19)&gt;0,SUM(FP19,FT19,FX19),"")</f>
        <v/>
      </c>
      <c r="GM19" s="11" t="str">
        <f>IF(SUM(GJ19,GK19)&gt;0,SUM(GJ19,GK19),"")</f>
        <v/>
      </c>
      <c r="GN19" s="11" t="str">
        <f>IF(SUM(GB19,GF19)&gt;0,SUM(GB19,GF19),"")</f>
        <v/>
      </c>
      <c r="GO19" s="11" t="str">
        <f>IF(SUM(GA19:GB19,GD19:GF19,GH19)-SUM(GC19,GG19)&gt;0,SUM(GA19:GB19,GD19:GF19,GH19)-SUM(GC19,GG19),"")</f>
        <v/>
      </c>
      <c r="GP19" s="11" t="str">
        <f>IF(SUM(GJ19,GK19,GO19)&gt;0,SUM(GJ19,GK19,GO19),"")</f>
        <v/>
      </c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40" t="str">
        <f>IF(SUM(GR19,GV19)&gt;0,SUM(GR19,GV19),"")</f>
        <v/>
      </c>
      <c r="HL19" s="40" t="str">
        <f>IF(SUM(GQ19:GR19,GT19:GV19,GX19)-GS19-GW19&gt;0,SUM(GQ19:GR19,GT19:GV19,GX19)-GS19-GW19,"")</f>
        <v/>
      </c>
      <c r="HM19" s="40" t="str">
        <f>IF(SUM(GY19:GZ19,HB19)-HA19&gt;0,SUM(GY19:GZ19,HB19)-HA19,"")</f>
        <v/>
      </c>
      <c r="HN19" s="40" t="str">
        <f>IF(SUM(GR19,GV19,GZ19)&gt;0,SUM(GR19,GV19,GZ19),"")</f>
        <v/>
      </c>
      <c r="HO19" s="40" t="str">
        <f>IF(SUM(HL19,HM19)&gt;0,SUM(HL19,HM19),"")</f>
        <v/>
      </c>
      <c r="HP19" s="40" t="str">
        <f>IF(SUM(HD19,HH19)&gt;0,SUM(HD19,HH19),"")</f>
        <v/>
      </c>
      <c r="HQ19" s="40" t="str">
        <f>IF(SUM(HC19:HD19,HF19:HH19,HJ19)-SUM(HE19,HI19)&gt;0,SUM(HC19:HD19,HF19:HH19,HJ19)-SUM(HE19,HI19),"")</f>
        <v/>
      </c>
      <c r="HR19" s="40" t="str">
        <f>IF(SUM(HL19,HM19,HQ19)&gt;0,SUM(HL19,HM19,HQ19),"")</f>
        <v/>
      </c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1" t="str">
        <f>IF(SUM(HT19,HX19)&gt;0,SUM(HT19,HX19),"")</f>
        <v/>
      </c>
      <c r="IN19" s="11" t="str">
        <f>IF(SUM(HS19:HT19,HV19:HX19,HZ19)-HU19-HY19&gt;0,SUM(HS19:HT19,HV19:HX19,HZ19)-HU19-HY19,"")</f>
        <v/>
      </c>
      <c r="IO19" s="11" t="str">
        <f>IF(SUM(IA19:IB19,ID19)-IC19&gt;0,SUM(IA19:IB19,ID19)-IC19,"")</f>
        <v/>
      </c>
      <c r="IP19" s="11" t="str">
        <f>IF(SUM(HT19,HX19,IB19)&gt;0,SUM(HT19,HX19,IB19),"")</f>
        <v/>
      </c>
      <c r="IQ19" s="11" t="str">
        <f>IF(SUM(IN19,IO19)&gt;0,SUM(IN19,IO19),"")</f>
        <v/>
      </c>
      <c r="IR19" s="11" t="str">
        <f>IF(SUM(IF19,IJ19)&gt;0,SUM(IF19,IJ19),"")</f>
        <v/>
      </c>
      <c r="IS19" s="11" t="str">
        <f>IF(SUM(IE19:IF19,IH19:IJ19,IL19)-SUM(IG19,IK19)&gt;0,SUM(IE19:IF19,IH19:IJ19,IL19)-SUM(IG19,IK19),"")</f>
        <v/>
      </c>
      <c r="IT19" s="11" t="str">
        <f>IF(SUM(IN19,IO19,IS19)&gt;0,SUM(IN19,IO19,IS19),"")</f>
        <v/>
      </c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40" t="str">
        <f>IF(SUM(IV19,IZ19)&gt;0,SUM(IV19,IZ19),"")</f>
        <v/>
      </c>
      <c r="JP19" s="40" t="str">
        <f>IF(SUM(IU19:IV19,IX19:IZ19,JB19)-IW19-JA19&gt;0,SUM(IU19:IV19,IX19:IZ19,JB19)-IW19-JA19,"")</f>
        <v/>
      </c>
      <c r="JQ19" s="40" t="str">
        <f>IF(SUM(JC19:JD19,JF19)-JE19&gt;0,SUM(JC19:JD19,JF19)-JE19,"")</f>
        <v/>
      </c>
      <c r="JR19" s="40" t="str">
        <f>IF(SUM(IV19,IZ19,JD19)&gt;0,SUM(IV19,IZ19,JD19),"")</f>
        <v/>
      </c>
      <c r="JS19" s="40" t="str">
        <f>IF(SUM(JP19,JQ19)&gt;0,SUM(JP19,JQ19),"")</f>
        <v/>
      </c>
      <c r="JT19" s="40" t="str">
        <f>IF(SUM(JH19,JL19)&gt;0,SUM(JH19,JL19),"")</f>
        <v/>
      </c>
      <c r="JU19" s="40" t="str">
        <f>IF(SUM(JG19:JH19,JJ19:JL19,JN19)-SUM(JI19,JM19)&gt;0,SUM(JG19:JH19,JJ19:JL19,JN19)-SUM(JI19,JM19),"")</f>
        <v/>
      </c>
      <c r="JV19" s="40" t="str">
        <f>IF(SUM(JP19,JQ19,JU19)&gt;0,SUM(JP19,JQ19,JU19),"")</f>
        <v/>
      </c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1" t="str">
        <f>IF(SUM(JX19,KB19)&gt;0,SUM(JX19,KB19),"")</f>
        <v/>
      </c>
      <c r="KR19" s="11" t="str">
        <f>IF(SUM(JW19:JX19,JZ19:KB19,KD19)-JY19-KC19&gt;0,SUM(JW19:JX19,JZ19:KB19,KD19)-JY19-KC19,"")</f>
        <v/>
      </c>
      <c r="KS19" s="11" t="str">
        <f>IF(SUM(KE19:KF19,KH19)-KG19&gt;0,SUM(KE19:KF19,KH19)-KG19,"")</f>
        <v/>
      </c>
      <c r="KT19" s="11" t="str">
        <f>IF(SUM(JX19,KB19,KF19)&gt;0,SUM(JX19,KB19,KF19),"")</f>
        <v/>
      </c>
      <c r="KU19" s="11" t="str">
        <f>IF(SUM(KR19,KS19)&gt;0,SUM(KR19,KS19),"")</f>
        <v/>
      </c>
      <c r="KV19" s="11" t="str">
        <f>IF(SUM(KJ19,KN19)&gt;0,SUM(KJ19,KN19),"")</f>
        <v/>
      </c>
      <c r="KW19" s="11" t="str">
        <f>IF(SUM(KI19:KJ19,KL19:KN19,KP19)-SUM(KK19,KO19)&gt;0,SUM(KI19:KJ19,KL19:KN19,KP19)-SUM(KK19,KO19),"")</f>
        <v/>
      </c>
      <c r="KX19" s="11" t="str">
        <f>IF(SUM(KR19,KS19,KW19)&gt;0,SUM(KR19,KS19,KW19),"")</f>
        <v/>
      </c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40" t="str">
        <f>IF(SUM(KZ19,LD19)&gt;0,SUM(KZ19,LD19),"")</f>
        <v/>
      </c>
      <c r="LT19" s="40" t="str">
        <f>IF(SUM(KY19:KZ19,LB19:LD19,LF19)-LA19-LE19&gt;0,SUM(KY19:KZ19,LB19:LD19,LF19)-LA19-LE19,"")</f>
        <v/>
      </c>
      <c r="LU19" s="40" t="str">
        <f>IF(SUM(LG19:LH19,LJ19)-LI19&gt;0,SUM(LG19:LH19,LJ19)-LI19,"")</f>
        <v/>
      </c>
      <c r="LV19" s="40" t="str">
        <f>IF(SUM(KZ19,LD19,LH19)&gt;0,SUM(KZ19,LD19,LH19),"")</f>
        <v/>
      </c>
      <c r="LW19" s="40" t="str">
        <f>IF(SUM(LT19,LU19)&gt;0,SUM(LT19,LU19),"")</f>
        <v/>
      </c>
      <c r="LX19" s="40" t="str">
        <f>IF(SUM(LL19,LP19)&gt;0,SUM(LL19,LP19),"")</f>
        <v/>
      </c>
      <c r="LY19" s="40" t="str">
        <f>IF(SUM(LK19:LL19,LN19:LP19,LR19)-SUM(LM19,LQ19)&gt;0,SUM(LK19:LL19,LN19:LP19,LR19)-SUM(LM19,LQ19),"")</f>
        <v/>
      </c>
      <c r="LZ19" s="40" t="str">
        <f>IF(SUM(LT19,LU19,LY19)&gt;0,SUM(LT19,LU19,LY19),"")</f>
        <v/>
      </c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1" t="str">
        <f>IF(SUM(MB19,MF19)&gt;0,SUM(MB19,MF19),"")</f>
        <v/>
      </c>
      <c r="MV19" s="11" t="str">
        <f>IF(SUM(MA19:MB19,MD19:MF19,MH19)-MC19-MG19&gt;0,SUM(MA19:MB19,MD19:MF19,MH19)-MC19-MG19,"")</f>
        <v/>
      </c>
      <c r="MW19" s="11" t="str">
        <f>IF(SUM(MI19:MJ19,ML19)-MK19&gt;0,SUM(MI19:MJ19,ML19)-MK19,"")</f>
        <v/>
      </c>
      <c r="MX19" s="11" t="str">
        <f>IF(SUM(MB19,MF19,MJ19)&gt;0,SUM(MB19,MF19,MJ19),"")</f>
        <v/>
      </c>
      <c r="MY19" s="11" t="str">
        <f>IF(SUM(MV19,MW19)&gt;0,SUM(MV19,MW19),"")</f>
        <v/>
      </c>
      <c r="MZ19" s="11" t="str">
        <f>IF(SUM(MN19,MR19)&gt;0,SUM(MN19,MR19),"")</f>
        <v/>
      </c>
      <c r="NA19" s="11" t="str">
        <f>IF(SUM(MM19:MN19,MP19:MR19,MT19)-SUM(MO19,MS19)&gt;0,SUM(MM19:MN19,MP19:MR19,MT19)-SUM(MO19,MS19),"")</f>
        <v/>
      </c>
      <c r="NB19" s="11" t="str">
        <f>IF(SUM(MV19,MW19,NA19)&gt;0,SUM(MV19,MW19,NA19),"")</f>
        <v/>
      </c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40" t="str">
        <f>IF(SUM(ND19,NH19)&gt;0,SUM(ND19,NH19),"")</f>
        <v/>
      </c>
      <c r="NX19" s="40" t="str">
        <f>IF(SUM(NC19:ND19,NF19:NH19,NJ19)-NE19-NI19&gt;0,SUM(NC19:ND19,NF19:NH19,NJ19)-NE19-NI19,"")</f>
        <v/>
      </c>
      <c r="NY19" s="40" t="str">
        <f>IF(SUM(NK19:NL19,NN19)-NM19&gt;0,SUM(NK19:NL19,NN19)-NM19,"")</f>
        <v/>
      </c>
      <c r="NZ19" s="40" t="str">
        <f>IF(SUM(ND19,NH19,NL19)&gt;0,SUM(ND19,NH19,NL19),"")</f>
        <v/>
      </c>
      <c r="OA19" s="40" t="str">
        <f>IF(SUM(NX19,NY19)&gt;0,SUM(NX19,NY19),"")</f>
        <v/>
      </c>
      <c r="OB19" s="40" t="str">
        <f>IF(SUM(NP19,NT19)&gt;0,SUM(NP19,NT19),"")</f>
        <v/>
      </c>
      <c r="OC19" s="40" t="str">
        <f>IF(SUM(NO19:NP19,NR19:NT19,NV19)-SUM(NQ19,NU19)&gt;0,SUM(NO19:NP19,NR19:NT19,NV19)-SUM(NQ19,NU19),"")</f>
        <v/>
      </c>
      <c r="OD19" s="40" t="str">
        <f>IF(SUM(NX19,NY19,OC19)&gt;0,SUM(NX19,NY19,OC19),"")</f>
        <v/>
      </c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1" t="str">
        <f>IF(SUM(OF19,OJ19)&gt;0,SUM(OF19,OJ19),"")</f>
        <v/>
      </c>
      <c r="OZ19" s="11" t="str">
        <f>IF(SUM(OE19:OF19,OH19:OJ19,OL19)-OG19-OK19&gt;0,SUM(OE19:OF19,OH19:OJ19,OL19)-OG19-OK19,"")</f>
        <v/>
      </c>
      <c r="PA19" s="11" t="str">
        <f>IF(SUM(OM19:ON19,OP19)-OO19&gt;0,SUM(OM19:ON19,OP19)-OO19,"")</f>
        <v/>
      </c>
      <c r="PB19" s="11" t="str">
        <f>IF(SUM(OF19,OJ19,ON19)&gt;0,SUM(OF19,OJ19,ON19),"")</f>
        <v/>
      </c>
      <c r="PC19" s="11" t="str">
        <f>IF(SUM(OZ19,PA19)&gt;0,SUM(OZ19,PA19),"")</f>
        <v/>
      </c>
      <c r="PD19" s="11" t="str">
        <f>IF(SUM(OR19,OV19)&gt;0,SUM(OR19,OV19),"")</f>
        <v/>
      </c>
      <c r="PE19" s="11" t="str">
        <f>IF(SUM(OQ19:OR19,OT19:OV19,OX19)-SUM(OS19,OW19)&gt;0,SUM(OQ19:OR19,OT19:OV19,OX19)-SUM(OS19,OW19),"")</f>
        <v/>
      </c>
      <c r="PF19" s="11" t="str">
        <f>IF(SUM(OZ19,PA19,PE19)&gt;0,SUM(OZ19,PA19,PE19),"")</f>
        <v/>
      </c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40" t="str">
        <f>IF(SUM(PH19,PL19)&gt;0,SUM(PH19,PL19),"")</f>
        <v/>
      </c>
      <c r="QB19" s="40" t="str">
        <f>IF(SUM(PG19:PH19,PJ19:PL19,PN19)-PI19-PM19&gt;0,SUM(PG19:PH19,PJ19:PL19,PN19)-PI19-PM19,"")</f>
        <v/>
      </c>
      <c r="QC19" s="40" t="str">
        <f>IF(SUM(PO19:PP19,PR19)-PQ19&gt;0,SUM(PO19:PP19,PR19)-PQ19,"")</f>
        <v/>
      </c>
      <c r="QD19" s="40" t="str">
        <f>IF(SUM(PH19,PL19,PP19)&gt;0,SUM(PH19,PL19,PP19),"")</f>
        <v/>
      </c>
      <c r="QE19" s="40" t="str">
        <f>IF(SUM(QB19,QC19)&gt;0,SUM(QB19,QC19),"")</f>
        <v/>
      </c>
      <c r="QF19" s="40" t="str">
        <f>IF(SUM(PT19,PX19)&gt;0,SUM(PT19,PX19),"")</f>
        <v/>
      </c>
      <c r="QG19" s="40" t="str">
        <f>IF(SUM(PS19:PT19,PV19:PX19,PZ19)-SUM(PU19,PY19)&gt;0,SUM(PS19:PT19,PV19:PX19,PZ19)-SUM(PU19,PY19),"")</f>
        <v/>
      </c>
      <c r="QH19" s="40" t="str">
        <f>IF(SUM(QB19,QC19,QG19)&gt;0,SUM(QB19,QC19,QG19),"")</f>
        <v/>
      </c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1" t="str">
        <f>IF(SUM(QJ19,QN19)&gt;0,SUM(QJ19,QN19),"")</f>
        <v/>
      </c>
      <c r="RD19" s="11" t="str">
        <f>IF(SUM(QI19:QJ19,QL19:QN19,QP19)-QK19-QO19&gt;0,SUM(QI19:QJ19,QL19:QN19,QP19)-QK19-QO19,"")</f>
        <v/>
      </c>
      <c r="RE19" s="11" t="str">
        <f>IF(SUM(QQ19:QR19,QT19)-QS19&gt;0,SUM(QQ19:QR19,QT19)-QS19,"")</f>
        <v/>
      </c>
      <c r="RF19" s="11" t="str">
        <f>IF(SUM(QJ19,QN19,QR19)&gt;0,SUM(QJ19,QN19,QR19),"")</f>
        <v/>
      </c>
      <c r="RG19" s="11" t="str">
        <f>IF(SUM(RD19,RE19)&gt;0,SUM(RD19,RE19),"")</f>
        <v/>
      </c>
      <c r="RH19" s="11" t="str">
        <f>IF(SUM(QV19,QZ19)&gt;0,SUM(QV19,QZ19),"")</f>
        <v/>
      </c>
      <c r="RI19" s="11" t="str">
        <f>IF(SUM(QU19:QV19,QX19:QZ19,RB19)-SUM(QW19,RA19)&gt;0,SUM(QU19:QV19,QX19:QZ19,RB19)-SUM(QW19,RA19),"")</f>
        <v/>
      </c>
      <c r="RJ19" s="11" t="str">
        <f>IF(SUM(RD19,RE19,RI19)&gt;0,SUM(RD19,RE19,RI19),"")</f>
        <v/>
      </c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40" t="str">
        <f>IF(SUM(RL19,RP19)&gt;0,SUM(RL19,RP19),"")</f>
        <v/>
      </c>
      <c r="SF19" s="40" t="str">
        <f>IF(SUM(RK19:RL19,RN19:RP19,RR19)-RM19-RQ19&gt;0,SUM(RK19:RL19,RN19:RP19,RR19)-RM19-RQ19,"")</f>
        <v/>
      </c>
      <c r="SG19" s="40" t="str">
        <f>IF(SUM(RS19:RT19,RV19)-RU19&gt;0,SUM(RS19:RT19,RV19)-RU19,"")</f>
        <v/>
      </c>
      <c r="SH19" s="40" t="str">
        <f>IF(SUM(RL19,RP19,RT19)&gt;0,SUM(RL19,RP19,RT19),"")</f>
        <v/>
      </c>
      <c r="SI19" s="40" t="str">
        <f>IF(SUM(SF19,SG19)&gt;0,SUM(SF19,SG19),"")</f>
        <v/>
      </c>
      <c r="SJ19" s="40" t="str">
        <f>IF(SUM(RX19,SB19)&gt;0,SUM(RX19,SB19),"")</f>
        <v/>
      </c>
      <c r="SK19" s="40" t="str">
        <f>IF(SUM(RW19:RX19,RZ19:SB19,SD19)-SUM(RY19,SC19)&gt;0,SUM(RW19:RX19,RZ19:SB19,SD19)-SUM(RY19,SC19),"")</f>
        <v/>
      </c>
      <c r="SL19" s="40" t="str">
        <f>IF(SUM(SF19,SG19,SK19)&gt;0,SUM(SF19,SG19,SK19),"")</f>
        <v/>
      </c>
      <c r="SM19" s="26">
        <f>IF($CA19="P",BK19,(BK19+AO19)/2)</f>
        <v>18.3</v>
      </c>
      <c r="SN19" s="26">
        <f>IF($CA19="P",BL19,(BL19+AP19)/2)</f>
        <v>5</v>
      </c>
      <c r="SO19" s="26">
        <f>IF($CA19="P",BM19,(BM19+AQ19)/2)</f>
        <v>0.3</v>
      </c>
      <c r="SP19" s="26">
        <f>IF($CA19="P",BN19,(BN19+AR19)/2)</f>
        <v>0</v>
      </c>
      <c r="SQ19" s="26">
        <f>IF($CA19="P",BO19,(BO19+AS19)/2)</f>
        <v>18.399999999999999</v>
      </c>
      <c r="SR19" s="26">
        <f>IF($CA19="P",BP19,(BP19+AT19)/2)</f>
        <v>3.6</v>
      </c>
      <c r="SS19" s="26">
        <f>IF($CA19="P",BQ19,(BQ19+AU19)/2)</f>
        <v>0.6</v>
      </c>
      <c r="ST19" s="26">
        <f>IF($CA19="P",BR19,(BR19+AV19)/2)</f>
        <v>0</v>
      </c>
      <c r="SU19" s="26">
        <f>IF($CA19="P",BS19,(BS19+AW19)/2)</f>
        <v>18.25</v>
      </c>
      <c r="SV19" s="26">
        <f>IF($CA19="P",BT19,(BT19+AX19)/2)</f>
        <v>4.25</v>
      </c>
      <c r="SW19" s="26">
        <f>IF($CA19="P",BU19,(BU19+AY19)/2)</f>
        <v>0.9</v>
      </c>
      <c r="SX19" s="26">
        <f>IF($CA19="P",BV19,(BV19+AZ19)/2)</f>
        <v>0</v>
      </c>
      <c r="SY19" s="26">
        <f>IF($CA19="P",BW19,(BW19+BA19)/2)</f>
        <v>18.299999999999997</v>
      </c>
      <c r="SZ19" s="26">
        <f>IF($CA19="P",BX19,(BX19+BB19)/2)</f>
        <v>4.8000000000000007</v>
      </c>
      <c r="TA19" s="26">
        <f>IF($CA19="P",BY19,(BY19+BC19)/2)</f>
        <v>0.30000000000000004</v>
      </c>
      <c r="TB19" s="26">
        <f>IF($CA19="P",BZ19,(BZ19+BD19)/2)</f>
        <v>0</v>
      </c>
      <c r="TC19" s="28" t="s">
        <v>53</v>
      </c>
      <c r="TD19" s="11">
        <f>IF(SUM(SN19,SR19)&gt;0,SUM(SN19,SR19),"")</f>
        <v>8.6</v>
      </c>
      <c r="TE19" s="11">
        <f>IF(SUM(SM19:SN19,SP19:SR19,ST19)-SO19-SS19&gt;0,SUM(SM19:SN19,SP19:SR19,ST19)-SO19-SS19,"")</f>
        <v>44.400000000000006</v>
      </c>
      <c r="TF19" s="11">
        <f>IF(SUM(SV19,SZ19)&gt;0,SUM(SV19,SZ19),"")</f>
        <v>9.0500000000000007</v>
      </c>
      <c r="TG19" s="11">
        <f>IF(SUM(SU19:SV19,SX19:SZ19,TB19)-SUM(SW19,TA19)&gt;0,SUM(SU19:SV19,SX19:SZ19,TB19)-SUM(SW19,TA19),"")</f>
        <v>44.399999999999991</v>
      </c>
      <c r="TH19" s="11">
        <f>IF(SUM(TE19,TG19)&gt;0,SUM(TE19,TG19),"")</f>
        <v>88.8</v>
      </c>
    </row>
    <row r="20" spans="1:528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240</v>
      </c>
      <c r="C20" s="4" t="s">
        <v>36</v>
      </c>
      <c r="D20" s="4">
        <v>2007</v>
      </c>
      <c r="E20" s="9">
        <f>SUM(J20:P20)+SUM(J20:M20)*0.0000001+SUM(J20)*0.0000000000001</f>
        <v>134.30000892000447</v>
      </c>
      <c r="F20" s="3" t="str">
        <f>IF(OR(AND(AJ20&gt;=AN$28,AK20&gt;=AN$32,AJ20&lt;&gt;"",AI20=""),AND(AL20&gt;=AN$28,AM20&gt;=AN$32,AL20&lt;&gt;"",AI20=""),AND(BF20&gt;=BJ$28,BG20&gt;=BJ$32,BF20&lt;&gt;"",BE20=""),AND(BH20&gt;=BJ$28,BI20&gt;=BJ$32,BH20&lt;&gt;"",BE20=""),AND(CB20&gt;=CF$28,CC20&gt;=CF$32,CB20&lt;&gt;"",CA20=""),AND(CD20&gt;=CF$28,CE20&gt;=CF$32,CD20&lt;&gt;""),AND(DC20&gt;=DJ$28,DD20&gt;=DJ$32,DC20&lt;&gt;""),AND(DH20&gt;=DJ$28,DI20&gt;=DJ$32,DH20&lt;&gt;""),AND(EE20&gt;=EL$28,EF20&gt;=EL$32,EE20&lt;&gt;""),AND(EJ20&gt;=EL$28,EK20&gt;=EL$32,EJ20&lt;&gt;""),AND(FG20&gt;=FN$28,FH20&gt;=FN$32,FG20&lt;&gt;""),AND(FL20&gt;=FN$28,FM20&gt;=FN$32,FL20&lt;&gt;""),AND(GI20&gt;=GP$28,GJ20&gt;=GP$32,GI20&lt;&gt;""),AND(GN20&gt;=GP$28,GO20&gt;=GP$32,GN20&lt;&gt;""),AND(HK20&gt;=HR$28,HL20&gt;=HR$32,HK20&lt;&gt;""),AND(HP20&gt;=HR$28,HQ20&gt;=HR$32,HP20&lt;&gt;""),AND(IM20&gt;=IT$28,IN20&gt;=IT$32,IM20&lt;&gt;""),AND(IR20&gt;=IT$28,IS20&gt;=IT$32,IR20&lt;&gt;""),AND(JO20&gt;=JV$28,JP20&gt;=JV$32,JO20&lt;&gt;""),AND(JT20&gt;=JV$28,JU20&gt;=JV$32,JT20&lt;&gt;""),AND(KQ20&gt;=KX$28,KR20&gt;=KX$32,KQ20&lt;&gt;""),AND(KV20&gt;=KX$28,KW20&gt;=KX$32,KV20&lt;&gt;""),AND(LS20&gt;=LZ$28,LT20&gt;=LZ$32,LS20&lt;&gt;""),AND(LX20&gt;=LZ$28,LY20&gt;=LZ$32,LX20&lt;&gt;""),AND(MU20&gt;=NB$28,MV20&gt;=NB$32,MU20&lt;&gt;""),AND(MZ20&gt;=NB$28,NA20&gt;=NB$32,MZ20&lt;&gt;""),AND(NW20&gt;=OD$28,NX20&gt;=OD$32,NW20&lt;&gt;""),AND(OB20&gt;=OD$28,OC20&gt;=OD$32,OB20&lt;&gt;""),AND(OY20&gt;=PF$28,OZ20&gt;=PF$32,OY20&lt;&gt;""),AND(PD20&gt;=PF$28,PE20&gt;=PF$32,PD20&lt;&gt;""),AND(QA20&gt;=QH$28,QB20&gt;=QH$32,QA20&lt;&gt;""),AND(QF20&gt;=QH$28,QG20&gt;=QH$32,QF20&lt;&gt;""),AND(RC20&gt;=RJ$28,RD20&gt;=RJ$32,RC20&lt;&gt;""),AND(RH20&gt;=RJ$28,RI20&gt;=RJ$32,RH20&lt;&gt;""),AND(SE20&gt;=SL$28,SF20&gt;=SL$32,SE20&lt;&gt;""),AND(SJ20&gt;=SL$28,SK20&gt;=SL$32,SJ20&lt;&gt;"")),"P","")</f>
        <v/>
      </c>
      <c r="G20" s="3" t="str">
        <f>IF(OR(AND(AK20&gt;=AN$32,AK20&lt;&gt;"",AI20=""),AND(AM20&gt;=AN$32,AM20&lt;&gt;"",AI20=""),AND(BG20&gt;=BJ$32,BG20&lt;&gt;"",BE20=""),AND(BI20&gt;=BJ$32,BI20&lt;&gt;"",BE20=""),AND(CC20&gt;=CF$32,CC20&lt;&gt;"",CA20=""),AND(CE20&gt;=CF$32,CE20&lt;&gt;"",CA20=""),AND(DD20&gt;=DJ$32,DD20&lt;&gt;""),AND(DI20&gt;=DJ$32,DI20&lt;&gt;""),AND(EF20&gt;=EL$32,EF20&lt;&gt;""),AND(EK20&gt;=EL$32,EK20&lt;&gt;""),AND(FH20&gt;=FN$32,FH20&lt;&gt;""),AND(FM20&gt;=FN$32,FM20&lt;&gt;""),AND(GJ20&gt;=GP$32,GJ20&lt;&gt;""),AND(GO20&gt;=GP$32,GO20&lt;&gt;""),AND(HL20&gt;=HR$32,HL20&lt;&gt;""),AND(HQ20&gt;=HR$32,HQ20&lt;&gt;""),AND(IN20&gt;=IT$32,IN20&lt;&gt;""),AND(IS20&gt;=IT$32,IS20&lt;&gt;""),AND(JP20&gt;=JV$32,JP20&lt;&gt;""),AND(JU20&gt;=JV$32,JU20&lt;&gt;""),AND(KR20&gt;=KX$32,KR20&lt;&gt;""),AND(KW20&gt;=KX$32,KW20&lt;&gt;""),AND(LT20&gt;=LZ$32,LT20&lt;&gt;""),AND(LY20&gt;=LZ$32,LY20&lt;&gt;""),AND(MV20&gt;=NB$32,MV20&lt;&gt;""),AND(NA20&gt;=NB$32,NA20&lt;&gt;""),AND(NX20&gt;=OD$32,NX20&lt;&gt;""),AND(OC20&gt;=OD$32,OC20&lt;&gt;""),AND(OZ20&gt;=PF$32,OZ20&lt;&gt;""),AND(PE20&gt;=PF$32,PE20&lt;&gt;""),AND(QB20&gt;=QH$32,QB20&lt;&gt;""),AND(QG20&gt;=QH$32,QG20&lt;&gt;""),AND(RD20&gt;=RJ$32,RD20&lt;&gt;""),AND(RI20&gt;=RJ$32,RI20&lt;&gt;""),AND(SF20&gt;=SL$32,SF20&lt;&gt;""),AND(SK20&gt;=SL$32,SK20&lt;&gt;"")),"P","")</f>
        <v/>
      </c>
      <c r="H20" s="36" t="str">
        <f>IF(AND(G20="P",F20=""),"No DD",IF(OR(AND(AJ20&gt;=AN$31,AK20&gt;=AN$35,AJ20&lt;&gt;"",AI20=""),AND(AL20&gt;=AN$31,AM20&gt;=AN$35,AL20&lt;&gt;"",AI20=""),AND(BF20&gt;=BJ$31,BG20&gt;=BJ$35,BF20&lt;&gt;"",BE20=""),AND(BH20&gt;=BJ$31,BI20&gt;=BJ$35,BH20&lt;&gt;"",BE20=""),AND(CB20&gt;=CF$31,CC20&gt;=CF$35,CB20&lt;&gt;"",CA20=""),AND(CD20&gt;=CF$31,CE20&gt;=CF$35,CD20&lt;&gt;""),AND(DC20&gt;=DJ$31,DD20&gt;=DJ$35,DC20&lt;&gt;""),AND(DH20&gt;=DJ$31,DI20&gt;=DJ$35,DH20&lt;&gt;""),AND(EE20&gt;=EL$31,EF20&gt;=EL$35,EE20&lt;&gt;""),AND(EJ20&gt;=EL$31,EK20&gt;=EL$35,EJ20&lt;&gt;""),AND(FG20&gt;=FN$31,FH20&gt;=FN$35,FG20&lt;&gt;""),AND(FL20&gt;=FN$31,FM20&gt;=FN$35,FL20&lt;&gt;""),AND(GI20&gt;=GP$31,GJ20&gt;=GP$35,GI20&lt;&gt;""),AND(GN20&gt;=GP$31,GO20&gt;=GP$35,GN20&lt;&gt;""),AND(HK20&gt;=HR$31,HL20&gt;=HR$35,HK20&lt;&gt;""),AND(HP20&gt;=HR$31,HQ20&gt;=HR$35,HP20&lt;&gt;""),AND(IM20&gt;=IT$31,IN20&gt;=IT$35,IM20&lt;&gt;""),AND(IR20&gt;=IT$31,IS20&gt;=IT$35,IR20&lt;&gt;""),AND(JO20&gt;=JV$31,JP20&gt;=JV$35,JO20&lt;&gt;""),AND(JT20&gt;=JV$31,JU20&gt;=JV$35,JT20&lt;&gt;""),AND(KQ20&gt;=KX$31,KR20&gt;=KX$35,KQ20&lt;&gt;""),AND(KV20&gt;=KX$31,KW20&gt;=KX$35,KV20&lt;&gt;""),AND(LS20&gt;=LZ$31,LT20&gt;=LZ$35,LS20&lt;&gt;""),AND(LX20&gt;=LZ$31,LY20&gt;=LZ$35,LX20&lt;&gt;""),AND(MU20&gt;=NB$31,MV20&gt;=NB$35,MU20&lt;&gt;""),AND(MZ20&gt;=NB$31,NA20&gt;=NB$35,MZ20&lt;&gt;""),AND(NW20&gt;=OD$31,NX20&gt;=OD$35,NW20&lt;&gt;""),AND(OB20&gt;=OD$31,OC20&gt;=OD$35,OB20&lt;&gt;""),AND(OY20&gt;=PF$31,OZ20&gt;=PF$35,OY20&lt;&gt;""),AND(PD20&gt;=PF$31,PE20&gt;=PF$35,PD20&lt;&gt;""),AND(QA20&gt;=QH$31,QB20&gt;=QH$35,QA20&lt;&gt;""),AND(QF20&gt;=QH$31,QG20&gt;=QH$35,QF20&lt;&gt;""),AND(RC20&gt;=RJ$31,RD20&gt;=RJ$35,RC20&lt;&gt;""),AND(RH20&gt;=RJ$31,RI20&gt;=RJ$35,RH20&lt;&gt;""),AND(SE20&gt;=SL$31,SF20&gt;=SL$35,SE20&lt;&gt;""),AND(SJ20&gt;=SL$31,SK20&gt;=SL$35,SJ20&lt;&gt;"")),"Merit",IF(OR(AND(AJ20&gt;=AN$30,AK20&gt;=AN$34,AJ20&lt;&gt;"",AI20=""),AND(AL20&gt;=AN$30,AM20&gt;=AN$34,AL20&lt;&gt;"",AI20=""),AND(BF20&gt;=BJ$30,BG20&gt;=BJ$34,BF20&lt;&gt;"",BE20=""),AND(BH20&gt;=BJ$30,BI20&gt;=BJ$34,BH20&lt;&gt;"",BE20=""),AND(CB20&gt;=CF$30,CC20&gt;=CF$34,CB20&lt;&gt;"",CA20=""),AND(CD20&gt;=CF$30,CE20&gt;=CF$34,CD20&lt;&gt;""),AND(DC20&gt;=DJ$30,DD20&gt;=DJ$34,DC20&lt;&gt;""),AND(DH20&gt;=DJ$30,DI20&gt;=DJ$34,DH20&lt;&gt;""),AND(EE20&gt;=EL$30,EF20&gt;=EL$34,EE20&lt;&gt;""),AND(EJ20&gt;=EL$30,EK20&gt;=EL$34,EJ20&lt;&gt;""),AND(FG20&gt;=FN$30,FH20&gt;=FN$34,FG20&lt;&gt;""),AND(FL20&gt;=FN$30,FM20&gt;=FN$34,FL20&lt;&gt;""),AND(GI20&gt;=GP$30,GJ20&gt;=GP$34,GI20&lt;&gt;""),AND(GN20&gt;=GP$30,GO20&gt;=GP$34,GN20&lt;&gt;""),AND(HK20&gt;=HR$30,HL20&gt;=HR$34,HK20&lt;&gt;""),AND(HP20&gt;=HR$30,HQ20&gt;=HR$34,HP20&lt;&gt;""),AND(IM20&gt;=IT$30,IN20&gt;=IT$34,IM20&lt;&gt;""),AND(IR20&gt;=IT$30,IS20&gt;=IT$34,IR20&lt;&gt;""),AND(JO20&gt;=JV$30,JP20&gt;=JV$34,JO20&lt;&gt;""),AND(JT20&gt;=JV$30,JU20&gt;=JV$34,JT20&lt;&gt;""),AND(KQ20&gt;=KX$30,KR20&gt;=KX$34,KQ20&lt;&gt;""),AND(KV20&gt;=KX$30,KW20&gt;=KX$34,KV20&lt;&gt;""),AND(LS20&gt;=LZ$30,LT20&gt;=LZ$34,LS20&lt;&gt;""),AND(LX20&gt;=LZ$30,LY20&gt;=LZ$34,LX20&lt;&gt;""),AND(MU20&gt;=NB$30,MV20&gt;=NB$34,MU20&lt;&gt;""),AND(MZ20&gt;=NB$30,NA20&gt;=NB$34,MZ20&lt;&gt;""),AND(NW20&gt;=OD$30,NX20&gt;=OD$34,NW20&lt;&gt;""),AND(OB20&gt;=OD$30,OC20&gt;=OD$34,OB20&lt;&gt;""),AND(OY20&gt;=PF$30,OZ20&gt;=PF$34,OY20&lt;&gt;""),AND(PD20&gt;=PF$30,PE20&gt;=PF$34,PD20&lt;&gt;""),AND(QA20&gt;=QH$30,QB20&gt;=QH$34,QA20&lt;&gt;""),AND(QF20&gt;=QH$30,QG20&gt;=QH$34,QF20&lt;&gt;""),AND(RC20&gt;=RJ$30,RD20&gt;=RJ$34,RC20&lt;&gt;""),AND(RH20&gt;=RJ$30,RI20&gt;=RJ$34,RH20&lt;&gt;""),AND(SE20&gt;=SL$30,SF20&gt;=SL$34,SE20&lt;&gt;""),AND(SJ20&gt;=SL$30,SK20&gt;=SL$34,SJ20&lt;&gt;"")),"Excellence",IF(I20="P","Worlds Team",IF(F20="P","National Team","")))))</f>
        <v/>
      </c>
      <c r="I20" s="3" t="str">
        <f>IF(OR(AND(AJ20&gt;=AN$29,AK20&gt;=AN$33,AJ20&lt;&gt;"",AI20=""),AND(AL20&gt;=AN$29,AM20&gt;=AN$33,AL20&lt;&gt;"",AI20=""),AND(BF20&gt;=BJ$29,BG20&gt;=BJ$33,BF20&lt;&gt;"",BE20=""),AND(BH20&gt;=BJ$29,BI20&gt;=BJ$33,BH20&lt;&gt;"",BE20=""),AND(CB20&gt;=CF$29,CC20&gt;=CF$33,CB20&lt;&gt;"",CA20=""),AND(CD20&gt;=CF$29,CE20&gt;=CF$33,CD20&lt;&gt;""),AND(DC20&gt;=DJ$29,DD20&gt;=DJ$33,DC20&lt;&gt;""),AND(DH20&gt;=DJ$29,DI20&gt;=DJ$33,DH20&lt;&gt;""),AND(EE20&gt;=EL$29,EF20&gt;=EL$33,EE20&lt;&gt;""),AND(EJ20&gt;=EL$29,EK20&gt;=EL$33,EJ20&lt;&gt;""),AND(FG20&gt;=FN$29,FH20&gt;=FN$33,FG20&lt;&gt;""),AND(FL20&gt;=FN$29,FM20&gt;=FN$33,FL20&lt;&gt;""),AND(GI20&gt;=GP$29,GJ20&gt;=GP$33,GI20&lt;&gt;""),AND(GN20&gt;=GP$29,GO20&gt;=GP$33,GN20&lt;&gt;""),AND(HK20&gt;=HR$29,HL20&gt;=HR$33,HK20&lt;&gt;""),AND(HP20&gt;=HR$29,HQ20&gt;=HR$33,HP20&lt;&gt;""),AND(IM20&gt;=IT$29,IN20&gt;=IT$33,IM20&lt;&gt;""),AND(IR20&gt;=IT$29,IS20&gt;=IT$33,IR20&lt;&gt;""),AND(JO20&gt;=JV$29,JP20&gt;=JV$33,JO20&lt;&gt;""),AND(JT20&gt;=JV$29,JU20&gt;=JV$33,JT20&lt;&gt;""),AND(KQ20&gt;=KX$29,KR20&gt;=KX$33,KQ20&lt;&gt;""),AND(KV20&gt;=KX$29,KW20&gt;=KX$33,KV20&lt;&gt;""),AND(LS20&gt;=LZ$29,LT20&gt;=LZ$33,LS20&lt;&gt;""),AND(LX20&gt;=LZ$29,LY20&gt;=LZ$33,LX20&lt;&gt;""),AND(MU20&gt;=NB$29,MV20&gt;=NB$33,MU20&lt;&gt;""),AND(MZ20&gt;=NB$29,NA20&gt;=NB$33,MZ20&lt;&gt;""),AND(NW20&gt;=OD$29,NX20&gt;=OD$33,NW20&lt;&gt;""),AND(OB20&gt;=OD$29,OC20&gt;=OD$33,OB20&lt;&gt;""),AND(OY20&gt;=PF$29,OZ20&gt;=PF$33,OY20&lt;&gt;""),AND(PD20&gt;=PF$29,PE20&gt;=PF$33,PD20&lt;&gt;""),AND(QA20&gt;=QH$29,QB20&gt;=QH$33,QA20&lt;&gt;""),AND(QF20&gt;=QH$29,QG20&gt;=QH$33,QF20&lt;&gt;""),AND(RC20&gt;=RJ$29,RD20&gt;=RJ$33,RC20&lt;&gt;""),AND(RH20&gt;=RJ$29,RI20&gt;=RJ$33,RH20&lt;&gt;""),AND(SE20&gt;=SL$29,SF20&gt;=SL$33,SE20&lt;&gt;""),AND(SJ20&gt;=SL$29,SK20&gt;=SL$33,SJ20&lt;&gt;"")),"P","")</f>
        <v/>
      </c>
      <c r="J20" s="8">
        <f>IF(COUNT(AK20,BG20,CC20)&gt;0,LARGE((AK20,BG20,CC20),1),0)</f>
        <v>44.8</v>
      </c>
      <c r="K20" s="8" t="str">
        <f>IF(J20=0,"",IF(J20=CC20,$BK$1,IF(J20=BG20,$AO$1,IF(J20=AK20,$S$1,""))))</f>
        <v>2025 Elite Canada</v>
      </c>
      <c r="L20" s="8">
        <f>IF(COUNT(AK20,BG20,CC20)&gt;1,LARGE((AK20,BG20,CC20),2),0)</f>
        <v>44.4</v>
      </c>
      <c r="M20" s="8" t="str">
        <f>IF(K20=0,"",IF(AND(L20=J20,L20=AK20,K20=BG20),$S$1,IF(AND(L20=J20,L20=AK20,L20=CC20),$S$1,IF(AND(L20=J20,L20=CC20,L20=BG20),$AO$1,IF(L20=CC20,$BK$1,IF(L20=BG20,$AO$1,IF(L20=AK20,$S$1,"")))))))</f>
        <v>2025 Nationals</v>
      </c>
      <c r="N20" s="8">
        <f>IF(MAX(AM20,BI20,CE20)&gt;0,MAX(AM20,BI20,CE20),0)</f>
        <v>45.1</v>
      </c>
      <c r="O20" s="8" t="str">
        <f>IF(N20=0,"",IF(N20=CE20,$BK$1,IF(N20=BI20,$AO$1,IF(N20=AM20,$S$1,""))))</f>
        <v>2025 Elite Canada</v>
      </c>
      <c r="P20" s="8" t="str">
        <f>IF(MAX(CG20:CH20)&gt;0,MAX(CG20:CH20),"")</f>
        <v/>
      </c>
      <c r="Q20" s="11" t="str">
        <f>IF(P20="","",IF(P20=CG20,"("&amp;CG$2&amp;")",IF(P20=CH20,"("&amp;CH$2&amp;")")))</f>
        <v/>
      </c>
      <c r="R20" s="8" t="str">
        <f>IF(P20="","",IF(P20=CG20,IF(P20+IF(L20="",0,L20)=SF20,$RK$1,IF(P20+IF(L20="",0,L20)=RD20,$QI$1,IF(P20+IF(L20="",0,L20)=QB20,$PG$1,IF(P20+IF(L20="",0,L20)=OZ20,$OE$1,IF(P20+IF(L20="",0,L20)=NX20,$NC$1,IF(P20+IF(L20="",0,L20)=MV20,$MA$1,IF(P20+IF(L20="",0,L20)=LT20,$KY$1,IF(P20+IF(L20="",0,L20)=KR20,$JW$1,IF(P20+IF(L20="",0,L20)=JP20,$IU$1,IF(P20+IF(L20="",0,L20)=IN20,$HS$1,IF(P20+IF(L20="",0,L20)=HL20,$GQ$1,IF(P20+IF(L20="",0,L20)=GJ20,$FO$1,IF(P20+IF(L20="",0,L20)=FH20,$EM$1,IF(P20+IF(L20="",0,L20)=EF20,$DK$1,IF(P20+IF(L20="",0,L20)=DD20,$CI$1))))))))))))))),IF(P20=CH20,IF(P20+IF(N20="",0,N20)=SK20,$RK$1,IF(P20+IF(N20="",0,N20)=RI20,$QI$1,IF(P20+IF(N20="",0,N20)=QG20,$PG$1,IF(P20+IF(N20="",0,N20)=PE20,$OE$1,IF(P20+IF(N20="",0,N20)=OC20,$NC$1,IF(P20+IF(N20="",0,N20)=NA20,$MA$1,IF(P20+IF(N20="",0,N20)=LY20,$KY$1,IF(P20+IF(N20="",0,N20)=KW20,$JW$1,IF(P20+IF(N20="",0,N20)=JU20,$IU$1,IF(P20+IF(N20="",0,N20)=IS20,$HS$1,IF(P20+IF(N20="",0,N20)=HQ20,$GQ$1,IF(P20+IF(N20="",0,N20)=GO20,$FO$1,IF(P20+IF(N20="",0,N20)=FM20,$EM$1,IF(P20+IF(N20="",0,N20)=EK20,$DK$1,IF(P20+IF(N20="",0,N20)=DI20,$CI$1))))))))))))))))))</f>
        <v/>
      </c>
      <c r="S20" s="19">
        <v>18.3</v>
      </c>
      <c r="T20" s="19">
        <v>4.8</v>
      </c>
      <c r="U20" s="19">
        <v>1</v>
      </c>
      <c r="V20" s="19">
        <v>0</v>
      </c>
      <c r="W20" s="19">
        <v>18.100000000000001</v>
      </c>
      <c r="X20" s="19">
        <v>4.8</v>
      </c>
      <c r="Y20" s="19">
        <v>0.2</v>
      </c>
      <c r="Z20" s="19">
        <v>0</v>
      </c>
      <c r="AA20" s="19">
        <v>18.3</v>
      </c>
      <c r="AB20" s="19">
        <v>5.2</v>
      </c>
      <c r="AC20" s="19">
        <v>0.8</v>
      </c>
      <c r="AD20" s="19">
        <v>0</v>
      </c>
      <c r="AE20" s="19">
        <v>18.2</v>
      </c>
      <c r="AF20" s="19">
        <v>4.4000000000000004</v>
      </c>
      <c r="AG20" s="19">
        <v>0.2</v>
      </c>
      <c r="AH20" s="19">
        <v>0</v>
      </c>
      <c r="AI20" s="27"/>
      <c r="AJ20" s="40">
        <f>IF(SUM(T20,X20)&gt;0,SUM(T20,X20),"")</f>
        <v>9.6</v>
      </c>
      <c r="AK20" s="40">
        <f>IF(SUM(S20:T20,V20:X20,Z20)-U20-Y20&gt;0,SUM(S20:T20,V20:X20,Z20)-U20-Y20,"")</f>
        <v>44.8</v>
      </c>
      <c r="AL20" s="40">
        <f>IF(SUM(AB20,AF20)&gt;0,SUM(AB20,AF20),"")</f>
        <v>9.6000000000000014</v>
      </c>
      <c r="AM20" s="40">
        <f>IF(SUM(AA20:AB20,AD20:AF20,AH20)-SUM(AC20,AG20)&gt;0,SUM(AA20:AB20,AD20:AF20,AH20)-SUM(AC20,AG20),"")</f>
        <v>45.1</v>
      </c>
      <c r="AN20" s="40">
        <f>IF(SUM(AK20,AM20)&gt;0,SUM(AK20,AM20),"")</f>
        <v>89.9</v>
      </c>
      <c r="AO20" s="18">
        <v>18</v>
      </c>
      <c r="AP20" s="18">
        <v>5.6</v>
      </c>
      <c r="AQ20" s="18">
        <v>0.2</v>
      </c>
      <c r="AR20" s="18">
        <v>0</v>
      </c>
      <c r="AS20" s="18">
        <v>16.2</v>
      </c>
      <c r="AT20" s="18">
        <v>5.6</v>
      </c>
      <c r="AU20" s="18">
        <v>0.8</v>
      </c>
      <c r="AV20" s="18">
        <v>0</v>
      </c>
      <c r="AW20" s="18"/>
      <c r="AX20" s="18"/>
      <c r="AY20" s="18"/>
      <c r="AZ20" s="18"/>
      <c r="BA20" s="18"/>
      <c r="BB20" s="18"/>
      <c r="BC20" s="18"/>
      <c r="BD20" s="18"/>
      <c r="BE20" s="28"/>
      <c r="BF20" s="11">
        <f>IF(SUM(AP20,AT20)&gt;0,SUM(AP20,AT20),"")</f>
        <v>11.2</v>
      </c>
      <c r="BG20" s="11">
        <f>IF(SUM(AO20:AP20,AR20:AT20,AV20)-AQ20-AU20&gt;0,SUM(AO20:AP20,AR20:AT20,AV20)-AQ20-AU20,"")</f>
        <v>44.4</v>
      </c>
      <c r="BH20" s="11" t="str">
        <f>IF(SUM(AX20,BB20)&gt;0,SUM(AX20,BB20),"")</f>
        <v/>
      </c>
      <c r="BI20" s="11" t="str">
        <f>IF(SUM(AW20:AX20,AZ20:BB20,BD20)-SUM(AY20,BC20)&gt;0,SUM(AW20:AX20,AZ20:BB20,BD20)-SUM(AY20,BC20),"")</f>
        <v/>
      </c>
      <c r="BJ20" s="11">
        <f>IF(SUM(BG20,BI20)&gt;0,SUM(BG20,BI20),"")</f>
        <v>44.4</v>
      </c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7"/>
      <c r="CB20" s="40" t="str">
        <f>IF(SUM(BL20,BP20)&gt;0,SUM(BL20,BP20),"")</f>
        <v/>
      </c>
      <c r="CC20" s="40" t="str">
        <f>IF(SUM(BK20:BL20,BN20:BP20,BR20)-BM20-BQ20&gt;0,SUM(BK20:BL20,BN20:BP20,BR20)-BM20-BQ20,"")</f>
        <v/>
      </c>
      <c r="CD20" s="40" t="str">
        <f>IF(SUM(BT20,BX20)&gt;0,SUM(BT20,BX20),"")</f>
        <v/>
      </c>
      <c r="CE20" s="40" t="str">
        <f>IF(SUM(BS20:BT20,BV20:BX20,BZ20)-SUM(BU20,BY20)&gt;0,SUM(BS20:BT20,BV20:BX20,BZ20)-SUM(BU20,BY20),"")</f>
        <v/>
      </c>
      <c r="CF20" s="40" t="str">
        <f>IF(SUM(CC20,CE20)&gt;0,SUM(CC20,CE20),"")</f>
        <v/>
      </c>
      <c r="CG20" s="51" t="str">
        <f>IF(MAX(DD20,EF20,FH20,GJ20,HL20,IN20,JP20,KR20,LT20,MV20,NX20,OZ20,QB20,RD20,SF20)-IF(L20="",0,L20)&gt;0.001,MAX(DD20,EF20,FH20,GJ20,HL20,IN20,JP20,KR20,LT20,MV20,NX20,OZ20,QB20,RD20,SF20)-IF(L20="",0,L20),"")</f>
        <v/>
      </c>
      <c r="CH20" s="51" t="str">
        <f>IF(MAX(DI20,EK20,FM20,GO20,HQ20,IS20,JU20,KW20,LY20,NA20,OC20,PE20,QG20,RI20,SK20)-IF(N20="",0,N20)&gt;0.001,MAX(DI20,EK20,FM20,GO20,HQ20,IS20,JU20,KW20,LY20,NA20,OC20,PE20,QG20,RI20,SK20)-IF(N20="",0,N20),"")</f>
        <v/>
      </c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40" t="str">
        <f>IF(SUM(CJ20,CN20)&gt;0,SUM(CJ20,CN20),"")</f>
        <v/>
      </c>
      <c r="DD20" s="40" t="str">
        <f>IF(SUM(CI20:CJ20,CL20:CN20,CP20)-CK20-CO20&gt;0,SUM(CI20:CJ20,CL20:CN20,CP20)-CK20-CO20,"")</f>
        <v/>
      </c>
      <c r="DE20" s="40" t="str">
        <f>IF(SUM(CQ20:CR20,CT20)-CS20&gt;0,SUM(CQ20:CR20,CT20)-CS20,"")</f>
        <v/>
      </c>
      <c r="DF20" s="40" t="str">
        <f>IF(SUM(CJ20,CN20,CR20)&gt;0,SUM(CJ20,CN20,CR20),"")</f>
        <v/>
      </c>
      <c r="DG20" s="40" t="str">
        <f>IF(SUM(DD20,DE20)&gt;0,SUM(DD20,DE20),"")</f>
        <v/>
      </c>
      <c r="DH20" s="40" t="str">
        <f>IF(SUM(CV20,CZ20)&gt;0,SUM(CV20,CZ20),"")</f>
        <v/>
      </c>
      <c r="DI20" s="40" t="str">
        <f>IF(SUM(CU20:CV20,CX20:CZ20,DB20)-SUM(CW20,DA20)&gt;0,SUM(CU20:CV20,CX20:CZ20,DB20)-SUM(CW20,DA20),"")</f>
        <v/>
      </c>
      <c r="DJ20" s="40" t="str">
        <f>IF(SUM(DD20,DE20,DI20)&gt;0,SUM(DD20,DE20,DI20),"")</f>
        <v/>
      </c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1" t="str">
        <f>IF(SUM(DL20,DP20)&gt;0,SUM(DL20,DP20),"")</f>
        <v/>
      </c>
      <c r="EF20" s="11" t="str">
        <f>IF(SUM(DK20:DL20,DN20:DP20,DR20)-DM20-DQ20&gt;0,SUM(DK20:DL20,DN20:DP20,DR20)-DM20-DQ20,"")</f>
        <v/>
      </c>
      <c r="EG20" s="11" t="str">
        <f>IF(SUM(DS20:DT20,DV20)-DU20&gt;0,SUM(DS20:DT20,DV20)-DU20,"")</f>
        <v/>
      </c>
      <c r="EH20" s="11" t="str">
        <f>IF(SUM(DL20,DP20,DT20)&gt;0,SUM(DL20,DP20,DT20),"")</f>
        <v/>
      </c>
      <c r="EI20" s="11" t="str">
        <f>IF(SUM(EF20,EG20)&gt;0,SUM(EF20,EG20),"")</f>
        <v/>
      </c>
      <c r="EJ20" s="11" t="str">
        <f>IF(SUM(DX20,EB20)&gt;0,SUM(DX20,EB20),"")</f>
        <v/>
      </c>
      <c r="EK20" s="11" t="str">
        <f>IF(SUM(DW20:DX20,DZ20:EB20,ED20)-SUM(DY20,EC20)&gt;0,SUM(DW20:DX20,DZ20:EB20,ED20)-SUM(DY20,EC20),"")</f>
        <v/>
      </c>
      <c r="EL20" s="11" t="str">
        <f>IF(SUM(EF20,EG20,EK20)&gt;0,SUM(EF20,EG20,EK20),"")</f>
        <v/>
      </c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40" t="str">
        <f>IF(SUM(EN20,ER20)&gt;0,SUM(EN20,ER20),"")</f>
        <v/>
      </c>
      <c r="FH20" s="40" t="str">
        <f>IF(SUM(EM20:EN20,EP20:ER20,ET20)-EO20-ES20&gt;0,SUM(EM20:EN20,EP20:ER20,ET20)-EO20-ES20,"")</f>
        <v/>
      </c>
      <c r="FI20" s="40" t="str">
        <f>IF(SUM(EU20:EV20,EX20)-EW20&gt;0,SUM(EU20:EV20,EX20)-EW20,"")</f>
        <v/>
      </c>
      <c r="FJ20" s="40" t="str">
        <f>IF(SUM(EN20,ER20,EV20)&gt;0,SUM(EN20,ER20,EV20),"")</f>
        <v/>
      </c>
      <c r="FK20" s="40" t="str">
        <f>IF(SUM(FH20,FI20)&gt;0,SUM(FH20,FI20),"")</f>
        <v/>
      </c>
      <c r="FL20" s="40" t="str">
        <f>IF(SUM(EZ20,FD20)&gt;0,SUM(EZ20,FD20),"")</f>
        <v/>
      </c>
      <c r="FM20" s="40" t="str">
        <f>IF(SUM(EY20:EZ20,FB20:FD20,FF20)-SUM(FA20,FE20)&gt;0,SUM(EY20:EZ20,FB20:FD20,FF20)-SUM(FA20,FE20),"")</f>
        <v/>
      </c>
      <c r="FN20" s="40" t="str">
        <f>IF(SUM(FH20,FI20,FM20)&gt;0,SUM(FH20,FI20,FM20),"")</f>
        <v/>
      </c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1" t="str">
        <f>IF(SUM(FP20,FT20)&gt;0,SUM(FP20,FT20),"")</f>
        <v/>
      </c>
      <c r="GJ20" s="11" t="str">
        <f>IF(SUM(FO20:FP20,FR20:FT20,FV20)-FQ20-FU20&gt;0,SUM(FO20:FP20,FR20:FT20,FV20)-FQ20-FU20,"")</f>
        <v/>
      </c>
      <c r="GK20" s="11" t="str">
        <f>IF(SUM(FW20:FX20,FZ20)-FY20&gt;0,SUM(FW20:FX20,FZ20)-FY20,"")</f>
        <v/>
      </c>
      <c r="GL20" s="11" t="str">
        <f>IF(SUM(FP20,FT20,FX20)&gt;0,SUM(FP20,FT20,FX20),"")</f>
        <v/>
      </c>
      <c r="GM20" s="11" t="str">
        <f>IF(SUM(GJ20,GK20)&gt;0,SUM(GJ20,GK20),"")</f>
        <v/>
      </c>
      <c r="GN20" s="11" t="str">
        <f>IF(SUM(GB20,GF20)&gt;0,SUM(GB20,GF20),"")</f>
        <v/>
      </c>
      <c r="GO20" s="11" t="str">
        <f>IF(SUM(GA20:GB20,GD20:GF20,GH20)-SUM(GC20,GG20)&gt;0,SUM(GA20:GB20,GD20:GF20,GH20)-SUM(GC20,GG20),"")</f>
        <v/>
      </c>
      <c r="GP20" s="11" t="str">
        <f>IF(SUM(GJ20,GK20,GO20)&gt;0,SUM(GJ20,GK20,GO20),"")</f>
        <v/>
      </c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40" t="str">
        <f>IF(SUM(GR20,GV20)&gt;0,SUM(GR20,GV20),"")</f>
        <v/>
      </c>
      <c r="HL20" s="40" t="str">
        <f>IF(SUM(GQ20:GR20,GT20:GV20,GX20)-GS20-GW20&gt;0,SUM(GQ20:GR20,GT20:GV20,GX20)-GS20-GW20,"")</f>
        <v/>
      </c>
      <c r="HM20" s="40" t="str">
        <f>IF(SUM(GY20:GZ20,HB20)-HA20&gt;0,SUM(GY20:GZ20,HB20)-HA20,"")</f>
        <v/>
      </c>
      <c r="HN20" s="40" t="str">
        <f>IF(SUM(GR20,GV20,GZ20)&gt;0,SUM(GR20,GV20,GZ20),"")</f>
        <v/>
      </c>
      <c r="HO20" s="40" t="str">
        <f>IF(SUM(HL20,HM20)&gt;0,SUM(HL20,HM20),"")</f>
        <v/>
      </c>
      <c r="HP20" s="40" t="str">
        <f>IF(SUM(HD20,HH20)&gt;0,SUM(HD20,HH20),"")</f>
        <v/>
      </c>
      <c r="HQ20" s="40" t="str">
        <f>IF(SUM(HC20:HD20,HF20:HH20,HJ20)-SUM(HE20,HI20)&gt;0,SUM(HC20:HD20,HF20:HH20,HJ20)-SUM(HE20,HI20),"")</f>
        <v/>
      </c>
      <c r="HR20" s="40" t="str">
        <f>IF(SUM(HL20,HM20,HQ20)&gt;0,SUM(HL20,HM20,HQ20),"")</f>
        <v/>
      </c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1" t="str">
        <f>IF(SUM(HT20,HX20)&gt;0,SUM(HT20,HX20),"")</f>
        <v/>
      </c>
      <c r="IN20" s="11" t="str">
        <f>IF(SUM(HS20:HT20,HV20:HX20,HZ20)-HU20-HY20&gt;0,SUM(HS20:HT20,HV20:HX20,HZ20)-HU20-HY20,"")</f>
        <v/>
      </c>
      <c r="IO20" s="11" t="str">
        <f>IF(SUM(IA20:IB20,ID20)-IC20&gt;0,SUM(IA20:IB20,ID20)-IC20,"")</f>
        <v/>
      </c>
      <c r="IP20" s="11" t="str">
        <f>IF(SUM(HT20,HX20,IB20)&gt;0,SUM(HT20,HX20,IB20),"")</f>
        <v/>
      </c>
      <c r="IQ20" s="11" t="str">
        <f>IF(SUM(IN20,IO20)&gt;0,SUM(IN20,IO20),"")</f>
        <v/>
      </c>
      <c r="IR20" s="11" t="str">
        <f>IF(SUM(IF20,IJ20)&gt;0,SUM(IF20,IJ20),"")</f>
        <v/>
      </c>
      <c r="IS20" s="11" t="str">
        <f>IF(SUM(IE20:IF20,IH20:IJ20,IL20)-SUM(IG20,IK20)&gt;0,SUM(IE20:IF20,IH20:IJ20,IL20)-SUM(IG20,IK20),"")</f>
        <v/>
      </c>
      <c r="IT20" s="11" t="str">
        <f>IF(SUM(IN20,IO20,IS20)&gt;0,SUM(IN20,IO20,IS20),"")</f>
        <v/>
      </c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40" t="str">
        <f>IF(SUM(IV20,IZ20)&gt;0,SUM(IV20,IZ20),"")</f>
        <v/>
      </c>
      <c r="JP20" s="40" t="str">
        <f>IF(SUM(IU20:IV20,IX20:IZ20,JB20)-IW20-JA20&gt;0,SUM(IU20:IV20,IX20:IZ20,JB20)-IW20-JA20,"")</f>
        <v/>
      </c>
      <c r="JQ20" s="40" t="str">
        <f>IF(SUM(JC20:JD20,JF20)-JE20&gt;0,SUM(JC20:JD20,JF20)-JE20,"")</f>
        <v/>
      </c>
      <c r="JR20" s="40" t="str">
        <f>IF(SUM(IV20,IZ20,JD20)&gt;0,SUM(IV20,IZ20,JD20),"")</f>
        <v/>
      </c>
      <c r="JS20" s="40" t="str">
        <f>IF(SUM(JP20,JQ20)&gt;0,SUM(JP20,JQ20),"")</f>
        <v/>
      </c>
      <c r="JT20" s="40" t="str">
        <f>IF(SUM(JH20,JL20)&gt;0,SUM(JH20,JL20),"")</f>
        <v/>
      </c>
      <c r="JU20" s="40" t="str">
        <f>IF(SUM(JG20:JH20,JJ20:JL20,JN20)-SUM(JI20,JM20)&gt;0,SUM(JG20:JH20,JJ20:JL20,JN20)-SUM(JI20,JM20),"")</f>
        <v/>
      </c>
      <c r="JV20" s="40" t="str">
        <f>IF(SUM(JP20,JQ20,JU20)&gt;0,SUM(JP20,JQ20,JU20),"")</f>
        <v/>
      </c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1" t="str">
        <f>IF(SUM(JX20,KB20)&gt;0,SUM(JX20,KB20),"")</f>
        <v/>
      </c>
      <c r="KR20" s="11" t="str">
        <f>IF(SUM(JW20:JX20,JZ20:KB20,KD20)-JY20-KC20&gt;0,SUM(JW20:JX20,JZ20:KB20,KD20)-JY20-KC20,"")</f>
        <v/>
      </c>
      <c r="KS20" s="11" t="str">
        <f>IF(SUM(KE20:KF20,KH20)-KG20&gt;0,SUM(KE20:KF20,KH20)-KG20,"")</f>
        <v/>
      </c>
      <c r="KT20" s="11" t="str">
        <f>IF(SUM(JX20,KB20,KF20)&gt;0,SUM(JX20,KB20,KF20),"")</f>
        <v/>
      </c>
      <c r="KU20" s="11" t="str">
        <f>IF(SUM(KR20,KS20)&gt;0,SUM(KR20,KS20),"")</f>
        <v/>
      </c>
      <c r="KV20" s="11" t="str">
        <f>IF(SUM(KJ20,KN20)&gt;0,SUM(KJ20,KN20),"")</f>
        <v/>
      </c>
      <c r="KW20" s="11" t="str">
        <f>IF(SUM(KI20:KJ20,KL20:KN20,KP20)-SUM(KK20,KO20)&gt;0,SUM(KI20:KJ20,KL20:KN20,KP20)-SUM(KK20,KO20),"")</f>
        <v/>
      </c>
      <c r="KX20" s="11" t="str">
        <f>IF(SUM(KR20,KS20,KW20)&gt;0,SUM(KR20,KS20,KW20),"")</f>
        <v/>
      </c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40" t="str">
        <f>IF(SUM(KZ20,LD20)&gt;0,SUM(KZ20,LD20),"")</f>
        <v/>
      </c>
      <c r="LT20" s="40" t="str">
        <f>IF(SUM(KY20:KZ20,LB20:LD20,LF20)-LA20-LE20&gt;0,SUM(KY20:KZ20,LB20:LD20,LF20)-LA20-LE20,"")</f>
        <v/>
      </c>
      <c r="LU20" s="40" t="str">
        <f>IF(SUM(LG20:LH20,LJ20)-LI20&gt;0,SUM(LG20:LH20,LJ20)-LI20,"")</f>
        <v/>
      </c>
      <c r="LV20" s="40" t="str">
        <f>IF(SUM(KZ20,LD20,LH20)&gt;0,SUM(KZ20,LD20,LH20),"")</f>
        <v/>
      </c>
      <c r="LW20" s="40" t="str">
        <f>IF(SUM(LT20,LU20)&gt;0,SUM(LT20,LU20),"")</f>
        <v/>
      </c>
      <c r="LX20" s="40" t="str">
        <f>IF(SUM(LL20,LP20)&gt;0,SUM(LL20,LP20),"")</f>
        <v/>
      </c>
      <c r="LY20" s="40" t="str">
        <f>IF(SUM(LK20:LL20,LN20:LP20,LR20)-SUM(LM20,LQ20)&gt;0,SUM(LK20:LL20,LN20:LP20,LR20)-SUM(LM20,LQ20),"")</f>
        <v/>
      </c>
      <c r="LZ20" s="40" t="str">
        <f>IF(SUM(LT20,LU20,LY20)&gt;0,SUM(LT20,LU20,LY20),"")</f>
        <v/>
      </c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1" t="str">
        <f>IF(SUM(MB20,MF20)&gt;0,SUM(MB20,MF20),"")</f>
        <v/>
      </c>
      <c r="MV20" s="11" t="str">
        <f>IF(SUM(MA20:MB20,MD20:MF20,MH20)-MC20-MG20&gt;0,SUM(MA20:MB20,MD20:MF20,MH20)-MC20-MG20,"")</f>
        <v/>
      </c>
      <c r="MW20" s="11" t="str">
        <f>IF(SUM(MI20:MJ20,ML20)-MK20&gt;0,SUM(MI20:MJ20,ML20)-MK20,"")</f>
        <v/>
      </c>
      <c r="MX20" s="11" t="str">
        <f>IF(SUM(MB20,MF20,MJ20)&gt;0,SUM(MB20,MF20,MJ20),"")</f>
        <v/>
      </c>
      <c r="MY20" s="11" t="str">
        <f>IF(SUM(MV20,MW20)&gt;0,SUM(MV20,MW20),"")</f>
        <v/>
      </c>
      <c r="MZ20" s="11" t="str">
        <f>IF(SUM(MN20,MR20)&gt;0,SUM(MN20,MR20),"")</f>
        <v/>
      </c>
      <c r="NA20" s="11" t="str">
        <f>IF(SUM(MM20:MN20,MP20:MR20,MT20)-SUM(MO20,MS20)&gt;0,SUM(MM20:MN20,MP20:MR20,MT20)-SUM(MO20,MS20),"")</f>
        <v/>
      </c>
      <c r="NB20" s="11" t="str">
        <f>IF(SUM(MV20,MW20,NA20)&gt;0,SUM(MV20,MW20,NA20),"")</f>
        <v/>
      </c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40" t="str">
        <f>IF(SUM(ND20,NH20)&gt;0,SUM(ND20,NH20),"")</f>
        <v/>
      </c>
      <c r="NX20" s="40" t="str">
        <f>IF(SUM(NC20:ND20,NF20:NH20,NJ20)-NE20-NI20&gt;0,SUM(NC20:ND20,NF20:NH20,NJ20)-NE20-NI20,"")</f>
        <v/>
      </c>
      <c r="NY20" s="40" t="str">
        <f>IF(SUM(NK20:NL20,NN20)-NM20&gt;0,SUM(NK20:NL20,NN20)-NM20,"")</f>
        <v/>
      </c>
      <c r="NZ20" s="40" t="str">
        <f>IF(SUM(ND20,NH20,NL20)&gt;0,SUM(ND20,NH20,NL20),"")</f>
        <v/>
      </c>
      <c r="OA20" s="40" t="str">
        <f>IF(SUM(NX20,NY20)&gt;0,SUM(NX20,NY20),"")</f>
        <v/>
      </c>
      <c r="OB20" s="40" t="str">
        <f>IF(SUM(NP20,NT20)&gt;0,SUM(NP20,NT20),"")</f>
        <v/>
      </c>
      <c r="OC20" s="40" t="str">
        <f>IF(SUM(NO20:NP20,NR20:NT20,NV20)-SUM(NQ20,NU20)&gt;0,SUM(NO20:NP20,NR20:NT20,NV20)-SUM(NQ20,NU20),"")</f>
        <v/>
      </c>
      <c r="OD20" s="40" t="str">
        <f>IF(SUM(NX20,NY20,OC20)&gt;0,SUM(NX20,NY20,OC20),"")</f>
        <v/>
      </c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1" t="str">
        <f>IF(SUM(OF20,OJ20)&gt;0,SUM(OF20,OJ20),"")</f>
        <v/>
      </c>
      <c r="OZ20" s="11" t="str">
        <f>IF(SUM(OE20:OF20,OH20:OJ20,OL20)-OG20-OK20&gt;0,SUM(OE20:OF20,OH20:OJ20,OL20)-OG20-OK20,"")</f>
        <v/>
      </c>
      <c r="PA20" s="11" t="str">
        <f>IF(SUM(OM20:ON20,OP20)-OO20&gt;0,SUM(OM20:ON20,OP20)-OO20,"")</f>
        <v/>
      </c>
      <c r="PB20" s="11" t="str">
        <f>IF(SUM(OF20,OJ20,ON20)&gt;0,SUM(OF20,OJ20,ON20),"")</f>
        <v/>
      </c>
      <c r="PC20" s="11" t="str">
        <f>IF(SUM(OZ20,PA20)&gt;0,SUM(OZ20,PA20),"")</f>
        <v/>
      </c>
      <c r="PD20" s="11" t="str">
        <f>IF(SUM(OR20,OV20)&gt;0,SUM(OR20,OV20),"")</f>
        <v/>
      </c>
      <c r="PE20" s="11" t="str">
        <f>IF(SUM(OQ20:OR20,OT20:OV20,OX20)-SUM(OS20,OW20)&gt;0,SUM(OQ20:OR20,OT20:OV20,OX20)-SUM(OS20,OW20),"")</f>
        <v/>
      </c>
      <c r="PF20" s="11" t="str">
        <f>IF(SUM(OZ20,PA20,PE20)&gt;0,SUM(OZ20,PA20,PE20),"")</f>
        <v/>
      </c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40" t="str">
        <f>IF(SUM(PH20,PL20)&gt;0,SUM(PH20,PL20),"")</f>
        <v/>
      </c>
      <c r="QB20" s="40" t="str">
        <f>IF(SUM(PG20:PH20,PJ20:PL20,PN20)-PI20-PM20&gt;0,SUM(PG20:PH20,PJ20:PL20,PN20)-PI20-PM20,"")</f>
        <v/>
      </c>
      <c r="QC20" s="40" t="str">
        <f>IF(SUM(PO20:PP20,PR20)-PQ20&gt;0,SUM(PO20:PP20,PR20)-PQ20,"")</f>
        <v/>
      </c>
      <c r="QD20" s="40" t="str">
        <f>IF(SUM(PH20,PL20,PP20)&gt;0,SUM(PH20,PL20,PP20),"")</f>
        <v/>
      </c>
      <c r="QE20" s="40" t="str">
        <f>IF(SUM(QB20,QC20)&gt;0,SUM(QB20,QC20),"")</f>
        <v/>
      </c>
      <c r="QF20" s="40" t="str">
        <f>IF(SUM(PT20,PX20)&gt;0,SUM(PT20,PX20),"")</f>
        <v/>
      </c>
      <c r="QG20" s="40" t="str">
        <f>IF(SUM(PS20:PT20,PV20:PX20,PZ20)-SUM(PU20,PY20)&gt;0,SUM(PS20:PT20,PV20:PX20,PZ20)-SUM(PU20,PY20),"")</f>
        <v/>
      </c>
      <c r="QH20" s="40" t="str">
        <f>IF(SUM(QB20,QC20,QG20)&gt;0,SUM(QB20,QC20,QG20),"")</f>
        <v/>
      </c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1" t="str">
        <f>IF(SUM(QJ20,QN20)&gt;0,SUM(QJ20,QN20),"")</f>
        <v/>
      </c>
      <c r="RD20" s="11" t="str">
        <f>IF(SUM(QI20:QJ20,QL20:QN20,QP20)-QK20-QO20&gt;0,SUM(QI20:QJ20,QL20:QN20,QP20)-QK20-QO20,"")</f>
        <v/>
      </c>
      <c r="RE20" s="11" t="str">
        <f>IF(SUM(QQ20:QR20,QT20)-QS20&gt;0,SUM(QQ20:QR20,QT20)-QS20,"")</f>
        <v/>
      </c>
      <c r="RF20" s="11" t="str">
        <f>IF(SUM(QJ20,QN20,QR20)&gt;0,SUM(QJ20,QN20,QR20),"")</f>
        <v/>
      </c>
      <c r="RG20" s="11" t="str">
        <f>IF(SUM(RD20,RE20)&gt;0,SUM(RD20,RE20),"")</f>
        <v/>
      </c>
      <c r="RH20" s="11" t="str">
        <f>IF(SUM(QV20,QZ20)&gt;0,SUM(QV20,QZ20),"")</f>
        <v/>
      </c>
      <c r="RI20" s="11" t="str">
        <f>IF(SUM(QU20:QV20,QX20:QZ20,RB20)-SUM(QW20,RA20)&gt;0,SUM(QU20:QV20,QX20:QZ20,RB20)-SUM(QW20,RA20),"")</f>
        <v/>
      </c>
      <c r="RJ20" s="11" t="str">
        <f>IF(SUM(RD20,RE20,RI20)&gt;0,SUM(RD20,RE20,RI20),"")</f>
        <v/>
      </c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40" t="str">
        <f>IF(SUM(RL20,RP20)&gt;0,SUM(RL20,RP20),"")</f>
        <v/>
      </c>
      <c r="SF20" s="40" t="str">
        <f>IF(SUM(RK20:RL20,RN20:RP20,RR20)-RM20-RQ20&gt;0,SUM(RK20:RL20,RN20:RP20,RR20)-RM20-RQ20,"")</f>
        <v/>
      </c>
      <c r="SG20" s="40" t="str">
        <f>IF(SUM(RS20:RT20,RV20)-RU20&gt;0,SUM(RS20:RT20,RV20)-RU20,"")</f>
        <v/>
      </c>
      <c r="SH20" s="40" t="str">
        <f>IF(SUM(RL20,RP20,RT20)&gt;0,SUM(RL20,RP20,RT20),"")</f>
        <v/>
      </c>
      <c r="SI20" s="40" t="str">
        <f>IF(SUM(SF20,SG20)&gt;0,SUM(SF20,SG20),"")</f>
        <v/>
      </c>
      <c r="SJ20" s="40" t="str">
        <f>IF(SUM(RX20,SB20)&gt;0,SUM(RX20,SB20),"")</f>
        <v/>
      </c>
      <c r="SK20" s="40" t="str">
        <f>IF(SUM(RW20:RX20,RZ20:SB20,SD20)-SUM(RY20,SC20)&gt;0,SUM(RW20:RX20,RZ20:SB20,SD20)-SUM(RY20,SC20),"")</f>
        <v/>
      </c>
      <c r="SL20" s="40" t="str">
        <f>IF(SUM(SF20,SG20,SK20)&gt;0,SUM(SF20,SG20,SK20),"")</f>
        <v/>
      </c>
      <c r="SM20" s="26">
        <f>IF($CA20="P",BK20,(BK20+AO20)/2)</f>
        <v>9</v>
      </c>
      <c r="SN20" s="26">
        <f>IF($CA20="P",BL20,(BL20+AP20)/2)</f>
        <v>2.8</v>
      </c>
      <c r="SO20" s="26">
        <f>IF($CA20="P",BM20,(BM20+AQ20)/2)</f>
        <v>0.1</v>
      </c>
      <c r="SP20" s="26">
        <f>IF($CA20="P",BN20,(BN20+AR20)/2)</f>
        <v>0</v>
      </c>
      <c r="SQ20" s="26">
        <f>IF($CA20="P",BO20,(BO20+AS20)/2)</f>
        <v>8.1</v>
      </c>
      <c r="SR20" s="26">
        <f>IF($CA20="P",BP20,(BP20+AT20)/2)</f>
        <v>2.8</v>
      </c>
      <c r="SS20" s="26">
        <f>IF($CA20="P",BQ20,(BQ20+AU20)/2)</f>
        <v>0.4</v>
      </c>
      <c r="ST20" s="26">
        <f>IF($CA20="P",BR20,(BR20+AV20)/2)</f>
        <v>0</v>
      </c>
      <c r="SU20" s="26">
        <f>IF($CA20="P",BS20,(BS20+AW20)/2)</f>
        <v>0</v>
      </c>
      <c r="SV20" s="26">
        <f>IF($CA20="P",BT20,(BT20+AX20)/2)</f>
        <v>0</v>
      </c>
      <c r="SW20" s="26">
        <f>IF($CA20="P",BU20,(BU20+AY20)/2)</f>
        <v>0</v>
      </c>
      <c r="SX20" s="26">
        <f>IF($CA20="P",BV20,(BV20+AZ20)/2)</f>
        <v>0</v>
      </c>
      <c r="SY20" s="26">
        <f>IF($CA20="P",BW20,(BW20+BA20)/2)</f>
        <v>0</v>
      </c>
      <c r="SZ20" s="26">
        <f>IF($CA20="P",BX20,(BX20+BB20)/2)</f>
        <v>0</v>
      </c>
      <c r="TA20" s="26">
        <f>IF($CA20="P",BY20,(BY20+BC20)/2)</f>
        <v>0</v>
      </c>
      <c r="TB20" s="26">
        <f>IF($CA20="P",BZ20,(BZ20+BD20)/2)</f>
        <v>0</v>
      </c>
      <c r="TC20" s="28" t="s">
        <v>53</v>
      </c>
      <c r="TD20" s="11">
        <f>IF(SUM(SN20,SR20)&gt;0,SUM(SN20,SR20),"")</f>
        <v>5.6</v>
      </c>
      <c r="TE20" s="11">
        <f>IF(SUM(SM20:SN20,SP20:SR20,ST20)-SO20-SS20&gt;0,SUM(SM20:SN20,SP20:SR20,ST20)-SO20-SS20,"")</f>
        <v>22.2</v>
      </c>
      <c r="TF20" s="11" t="str">
        <f>IF(SUM(SV20,SZ20)&gt;0,SUM(SV20,SZ20),"")</f>
        <v/>
      </c>
      <c r="TG20" s="11" t="str">
        <f>IF(SUM(SU20:SV20,SX20:SZ20,TB20)-SUM(SW20,TA20)&gt;0,SUM(SU20:SV20,SX20:SZ20,TB20)-SUM(SW20,TA20),"")</f>
        <v/>
      </c>
      <c r="TH20" s="11">
        <f>IF(SUM(TE20,TG20)&gt;0,SUM(TE20,TG20),"")</f>
        <v>22.2</v>
      </c>
    </row>
    <row r="21" spans="1:528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187</v>
      </c>
      <c r="C21" s="4" t="s">
        <v>36</v>
      </c>
      <c r="D21" s="4">
        <v>2003</v>
      </c>
      <c r="E21" s="9">
        <f>SUM(J21:P21)+SUM(J21:M21)*0.0000001+SUM(J21)*0.0000000000001</f>
        <v>89.90000899000465</v>
      </c>
      <c r="F21" s="3" t="str">
        <f>IF(OR(AND(AJ21&gt;=AN$28,AK21&gt;=AN$32,AJ21&lt;&gt;"",AI21=""),AND(AL21&gt;=AN$28,AM21&gt;=AN$32,AL21&lt;&gt;"",AI21=""),AND(BF21&gt;=BJ$28,BG21&gt;=BJ$32,BF21&lt;&gt;"",BE21=""),AND(BH21&gt;=BJ$28,BI21&gt;=BJ$32,BH21&lt;&gt;"",BE21=""),AND(CB21&gt;=CF$28,CC21&gt;=CF$32,CB21&lt;&gt;"",CA21=""),AND(CD21&gt;=CF$28,CE21&gt;=CF$32,CD21&lt;&gt;""),AND(DC21&gt;=DJ$28,DD21&gt;=DJ$32,DC21&lt;&gt;""),AND(DH21&gt;=DJ$28,DI21&gt;=DJ$32,DH21&lt;&gt;""),AND(EE21&gt;=EL$28,EF21&gt;=EL$32,EE21&lt;&gt;""),AND(EJ21&gt;=EL$28,EK21&gt;=EL$32,EJ21&lt;&gt;""),AND(FG21&gt;=FN$28,FH21&gt;=FN$32,FG21&lt;&gt;""),AND(FL21&gt;=FN$28,FM21&gt;=FN$32,FL21&lt;&gt;""),AND(GI21&gt;=GP$28,GJ21&gt;=GP$32,GI21&lt;&gt;""),AND(GN21&gt;=GP$28,GO21&gt;=GP$32,GN21&lt;&gt;""),AND(HK21&gt;=HR$28,HL21&gt;=HR$32,HK21&lt;&gt;""),AND(HP21&gt;=HR$28,HQ21&gt;=HR$32,HP21&lt;&gt;""),AND(IM21&gt;=IT$28,IN21&gt;=IT$32,IM21&lt;&gt;""),AND(IR21&gt;=IT$28,IS21&gt;=IT$32,IR21&lt;&gt;""),AND(JO21&gt;=JV$28,JP21&gt;=JV$32,JO21&lt;&gt;""),AND(JT21&gt;=JV$28,JU21&gt;=JV$32,JT21&lt;&gt;""),AND(KQ21&gt;=KX$28,KR21&gt;=KX$32,KQ21&lt;&gt;""),AND(KV21&gt;=KX$28,KW21&gt;=KX$32,KV21&lt;&gt;""),AND(LS21&gt;=LZ$28,LT21&gt;=LZ$32,LS21&lt;&gt;""),AND(LX21&gt;=LZ$28,LY21&gt;=LZ$32,LX21&lt;&gt;""),AND(MU21&gt;=NB$28,MV21&gt;=NB$32,MU21&lt;&gt;""),AND(MZ21&gt;=NB$28,NA21&gt;=NB$32,MZ21&lt;&gt;""),AND(NW21&gt;=OD$28,NX21&gt;=OD$32,NW21&lt;&gt;""),AND(OB21&gt;=OD$28,OC21&gt;=OD$32,OB21&lt;&gt;""),AND(OY21&gt;=PF$28,OZ21&gt;=PF$32,OY21&lt;&gt;""),AND(PD21&gt;=PF$28,PE21&gt;=PF$32,PD21&lt;&gt;""),AND(QA21&gt;=QH$28,QB21&gt;=QH$32,QA21&lt;&gt;""),AND(QF21&gt;=QH$28,QG21&gt;=QH$32,QF21&lt;&gt;""),AND(RC21&gt;=RJ$28,RD21&gt;=RJ$32,RC21&lt;&gt;""),AND(RH21&gt;=RJ$28,RI21&gt;=RJ$32,RH21&lt;&gt;""),AND(SE21&gt;=SL$28,SF21&gt;=SL$32,SE21&lt;&gt;""),AND(SJ21&gt;=SL$28,SK21&gt;=SL$32,SJ21&lt;&gt;"")),"P","")</f>
        <v/>
      </c>
      <c r="G21" s="3" t="str">
        <f>IF(OR(AND(AK21&gt;=AN$32,AK21&lt;&gt;"",AI21=""),AND(AM21&gt;=AN$32,AM21&lt;&gt;"",AI21=""),AND(BG21&gt;=BJ$32,BG21&lt;&gt;"",BE21=""),AND(BI21&gt;=BJ$32,BI21&lt;&gt;"",BE21=""),AND(CC21&gt;=CF$32,CC21&lt;&gt;"",CA21=""),AND(CE21&gt;=CF$32,CE21&lt;&gt;"",CA21=""),AND(DD21&gt;=DJ$32,DD21&lt;&gt;""),AND(DI21&gt;=DJ$32,DI21&lt;&gt;""),AND(EF21&gt;=EL$32,EF21&lt;&gt;""),AND(EK21&gt;=EL$32,EK21&lt;&gt;""),AND(FH21&gt;=FN$32,FH21&lt;&gt;""),AND(FM21&gt;=FN$32,FM21&lt;&gt;""),AND(GJ21&gt;=GP$32,GJ21&lt;&gt;""),AND(GO21&gt;=GP$32,GO21&lt;&gt;""),AND(HL21&gt;=HR$32,HL21&lt;&gt;""),AND(HQ21&gt;=HR$32,HQ21&lt;&gt;""),AND(IN21&gt;=IT$32,IN21&lt;&gt;""),AND(IS21&gt;=IT$32,IS21&lt;&gt;""),AND(JP21&gt;=JV$32,JP21&lt;&gt;""),AND(JU21&gt;=JV$32,JU21&lt;&gt;""),AND(KR21&gt;=KX$32,KR21&lt;&gt;""),AND(KW21&gt;=KX$32,KW21&lt;&gt;""),AND(LT21&gt;=LZ$32,LT21&lt;&gt;""),AND(LY21&gt;=LZ$32,LY21&lt;&gt;""),AND(MV21&gt;=NB$32,MV21&lt;&gt;""),AND(NA21&gt;=NB$32,NA21&lt;&gt;""),AND(NX21&gt;=OD$32,NX21&lt;&gt;""),AND(OC21&gt;=OD$32,OC21&lt;&gt;""),AND(OZ21&gt;=PF$32,OZ21&lt;&gt;""),AND(PE21&gt;=PF$32,PE21&lt;&gt;""),AND(QB21&gt;=QH$32,QB21&lt;&gt;""),AND(QG21&gt;=QH$32,QG21&lt;&gt;""),AND(RD21&gt;=RJ$32,RD21&lt;&gt;""),AND(RI21&gt;=RJ$32,RI21&lt;&gt;""),AND(SF21&gt;=SL$32,SF21&lt;&gt;""),AND(SK21&gt;=SL$32,SK21&lt;&gt;"")),"P","")</f>
        <v/>
      </c>
      <c r="H21" s="36" t="str">
        <f>IF(AND(G21="P",F21=""),"No DD",IF(OR(AND(AJ21&gt;=AN$31,AK21&gt;=AN$35,AJ21&lt;&gt;"",AI21=""),AND(AL21&gt;=AN$31,AM21&gt;=AN$35,AL21&lt;&gt;"",AI21=""),AND(BF21&gt;=BJ$31,BG21&gt;=BJ$35,BF21&lt;&gt;"",BE21=""),AND(BH21&gt;=BJ$31,BI21&gt;=BJ$35,BH21&lt;&gt;"",BE21=""),AND(CB21&gt;=CF$31,CC21&gt;=CF$35,CB21&lt;&gt;"",CA21=""),AND(CD21&gt;=CF$31,CE21&gt;=CF$35,CD21&lt;&gt;""),AND(DC21&gt;=DJ$31,DD21&gt;=DJ$35,DC21&lt;&gt;""),AND(DH21&gt;=DJ$31,DI21&gt;=DJ$35,DH21&lt;&gt;""),AND(EE21&gt;=EL$31,EF21&gt;=EL$35,EE21&lt;&gt;""),AND(EJ21&gt;=EL$31,EK21&gt;=EL$35,EJ21&lt;&gt;""),AND(FG21&gt;=FN$31,FH21&gt;=FN$35,FG21&lt;&gt;""),AND(FL21&gt;=FN$31,FM21&gt;=FN$35,FL21&lt;&gt;""),AND(GI21&gt;=GP$31,GJ21&gt;=GP$35,GI21&lt;&gt;""),AND(GN21&gt;=GP$31,GO21&gt;=GP$35,GN21&lt;&gt;""),AND(HK21&gt;=HR$31,HL21&gt;=HR$35,HK21&lt;&gt;""),AND(HP21&gt;=HR$31,HQ21&gt;=HR$35,HP21&lt;&gt;""),AND(IM21&gt;=IT$31,IN21&gt;=IT$35,IM21&lt;&gt;""),AND(IR21&gt;=IT$31,IS21&gt;=IT$35,IR21&lt;&gt;""),AND(JO21&gt;=JV$31,JP21&gt;=JV$35,JO21&lt;&gt;""),AND(JT21&gt;=JV$31,JU21&gt;=JV$35,JT21&lt;&gt;""),AND(KQ21&gt;=KX$31,KR21&gt;=KX$35,KQ21&lt;&gt;""),AND(KV21&gt;=KX$31,KW21&gt;=KX$35,KV21&lt;&gt;""),AND(LS21&gt;=LZ$31,LT21&gt;=LZ$35,LS21&lt;&gt;""),AND(LX21&gt;=LZ$31,LY21&gt;=LZ$35,LX21&lt;&gt;""),AND(MU21&gt;=NB$31,MV21&gt;=NB$35,MU21&lt;&gt;""),AND(MZ21&gt;=NB$31,NA21&gt;=NB$35,MZ21&lt;&gt;""),AND(NW21&gt;=OD$31,NX21&gt;=OD$35,NW21&lt;&gt;""),AND(OB21&gt;=OD$31,OC21&gt;=OD$35,OB21&lt;&gt;""),AND(OY21&gt;=PF$31,OZ21&gt;=PF$35,OY21&lt;&gt;""),AND(PD21&gt;=PF$31,PE21&gt;=PF$35,PD21&lt;&gt;""),AND(QA21&gt;=QH$31,QB21&gt;=QH$35,QA21&lt;&gt;""),AND(QF21&gt;=QH$31,QG21&gt;=QH$35,QF21&lt;&gt;""),AND(RC21&gt;=RJ$31,RD21&gt;=RJ$35,RC21&lt;&gt;""),AND(RH21&gt;=RJ$31,RI21&gt;=RJ$35,RH21&lt;&gt;""),AND(SE21&gt;=SL$31,SF21&gt;=SL$35,SE21&lt;&gt;""),AND(SJ21&gt;=SL$31,SK21&gt;=SL$35,SJ21&lt;&gt;"")),"Merit",IF(OR(AND(AJ21&gt;=AN$30,AK21&gt;=AN$34,AJ21&lt;&gt;"",AI21=""),AND(AL21&gt;=AN$30,AM21&gt;=AN$34,AL21&lt;&gt;"",AI21=""),AND(BF21&gt;=BJ$30,BG21&gt;=BJ$34,BF21&lt;&gt;"",BE21=""),AND(BH21&gt;=BJ$30,BI21&gt;=BJ$34,BH21&lt;&gt;"",BE21=""),AND(CB21&gt;=CF$30,CC21&gt;=CF$34,CB21&lt;&gt;"",CA21=""),AND(CD21&gt;=CF$30,CE21&gt;=CF$34,CD21&lt;&gt;""),AND(DC21&gt;=DJ$30,DD21&gt;=DJ$34,DC21&lt;&gt;""),AND(DH21&gt;=DJ$30,DI21&gt;=DJ$34,DH21&lt;&gt;""),AND(EE21&gt;=EL$30,EF21&gt;=EL$34,EE21&lt;&gt;""),AND(EJ21&gt;=EL$30,EK21&gt;=EL$34,EJ21&lt;&gt;""),AND(FG21&gt;=FN$30,FH21&gt;=FN$34,FG21&lt;&gt;""),AND(FL21&gt;=FN$30,FM21&gt;=FN$34,FL21&lt;&gt;""),AND(GI21&gt;=GP$30,GJ21&gt;=GP$34,GI21&lt;&gt;""),AND(GN21&gt;=GP$30,GO21&gt;=GP$34,GN21&lt;&gt;""),AND(HK21&gt;=HR$30,HL21&gt;=HR$34,HK21&lt;&gt;""),AND(HP21&gt;=HR$30,HQ21&gt;=HR$34,HP21&lt;&gt;""),AND(IM21&gt;=IT$30,IN21&gt;=IT$34,IM21&lt;&gt;""),AND(IR21&gt;=IT$30,IS21&gt;=IT$34,IR21&lt;&gt;""),AND(JO21&gt;=JV$30,JP21&gt;=JV$34,JO21&lt;&gt;""),AND(JT21&gt;=JV$30,JU21&gt;=JV$34,JT21&lt;&gt;""),AND(KQ21&gt;=KX$30,KR21&gt;=KX$34,KQ21&lt;&gt;""),AND(KV21&gt;=KX$30,KW21&gt;=KX$34,KV21&lt;&gt;""),AND(LS21&gt;=LZ$30,LT21&gt;=LZ$34,LS21&lt;&gt;""),AND(LX21&gt;=LZ$30,LY21&gt;=LZ$34,LX21&lt;&gt;""),AND(MU21&gt;=NB$30,MV21&gt;=NB$34,MU21&lt;&gt;""),AND(MZ21&gt;=NB$30,NA21&gt;=NB$34,MZ21&lt;&gt;""),AND(NW21&gt;=OD$30,NX21&gt;=OD$34,NW21&lt;&gt;""),AND(OB21&gt;=OD$30,OC21&gt;=OD$34,OB21&lt;&gt;""),AND(OY21&gt;=PF$30,OZ21&gt;=PF$34,OY21&lt;&gt;""),AND(PD21&gt;=PF$30,PE21&gt;=PF$34,PD21&lt;&gt;""),AND(QA21&gt;=QH$30,QB21&gt;=QH$34,QA21&lt;&gt;""),AND(QF21&gt;=QH$30,QG21&gt;=QH$34,QF21&lt;&gt;""),AND(RC21&gt;=RJ$30,RD21&gt;=RJ$34,RC21&lt;&gt;""),AND(RH21&gt;=RJ$30,RI21&gt;=RJ$34,RH21&lt;&gt;""),AND(SE21&gt;=SL$30,SF21&gt;=SL$34,SE21&lt;&gt;""),AND(SJ21&gt;=SL$30,SK21&gt;=SL$34,SJ21&lt;&gt;"")),"Excellence",IF(I21="P","Worlds Team",IF(F21="P","National Team","")))))</f>
        <v/>
      </c>
      <c r="I21" s="3" t="str">
        <f>IF(OR(AND(AJ21&gt;=AN$29,AK21&gt;=AN$33,AJ21&lt;&gt;"",AI21=""),AND(AL21&gt;=AN$29,AM21&gt;=AN$33,AL21&lt;&gt;"",AI21=""),AND(BF21&gt;=BJ$29,BG21&gt;=BJ$33,BF21&lt;&gt;"",BE21=""),AND(BH21&gt;=BJ$29,BI21&gt;=BJ$33,BH21&lt;&gt;"",BE21=""),AND(CB21&gt;=CF$29,CC21&gt;=CF$33,CB21&lt;&gt;"",CA21=""),AND(CD21&gt;=CF$29,CE21&gt;=CF$33,CD21&lt;&gt;""),AND(DC21&gt;=DJ$29,DD21&gt;=DJ$33,DC21&lt;&gt;""),AND(DH21&gt;=DJ$29,DI21&gt;=DJ$33,DH21&lt;&gt;""),AND(EE21&gt;=EL$29,EF21&gt;=EL$33,EE21&lt;&gt;""),AND(EJ21&gt;=EL$29,EK21&gt;=EL$33,EJ21&lt;&gt;""),AND(FG21&gt;=FN$29,FH21&gt;=FN$33,FG21&lt;&gt;""),AND(FL21&gt;=FN$29,FM21&gt;=FN$33,FL21&lt;&gt;""),AND(GI21&gt;=GP$29,GJ21&gt;=GP$33,GI21&lt;&gt;""),AND(GN21&gt;=GP$29,GO21&gt;=GP$33,GN21&lt;&gt;""),AND(HK21&gt;=HR$29,HL21&gt;=HR$33,HK21&lt;&gt;""),AND(HP21&gt;=HR$29,HQ21&gt;=HR$33,HP21&lt;&gt;""),AND(IM21&gt;=IT$29,IN21&gt;=IT$33,IM21&lt;&gt;""),AND(IR21&gt;=IT$29,IS21&gt;=IT$33,IR21&lt;&gt;""),AND(JO21&gt;=JV$29,JP21&gt;=JV$33,JO21&lt;&gt;""),AND(JT21&gt;=JV$29,JU21&gt;=JV$33,JT21&lt;&gt;""),AND(KQ21&gt;=KX$29,KR21&gt;=KX$33,KQ21&lt;&gt;""),AND(KV21&gt;=KX$29,KW21&gt;=KX$33,KV21&lt;&gt;""),AND(LS21&gt;=LZ$29,LT21&gt;=LZ$33,LS21&lt;&gt;""),AND(LX21&gt;=LZ$29,LY21&gt;=LZ$33,LX21&lt;&gt;""),AND(MU21&gt;=NB$29,MV21&gt;=NB$33,MU21&lt;&gt;""),AND(MZ21&gt;=NB$29,NA21&gt;=NB$33,MZ21&lt;&gt;""),AND(NW21&gt;=OD$29,NX21&gt;=OD$33,NW21&lt;&gt;""),AND(OB21&gt;=OD$29,OC21&gt;=OD$33,OB21&lt;&gt;""),AND(OY21&gt;=PF$29,OZ21&gt;=PF$33,OY21&lt;&gt;""),AND(PD21&gt;=PF$29,PE21&gt;=PF$33,PD21&lt;&gt;""),AND(QA21&gt;=QH$29,QB21&gt;=QH$33,QA21&lt;&gt;""),AND(QF21&gt;=QH$29,QG21&gt;=QH$33,QF21&lt;&gt;""),AND(RC21&gt;=RJ$29,RD21&gt;=RJ$33,RC21&lt;&gt;""),AND(RH21&gt;=RJ$29,RI21&gt;=RJ$33,RH21&lt;&gt;""),AND(SE21&gt;=SL$29,SF21&gt;=SL$33,SE21&lt;&gt;""),AND(SJ21&gt;=SL$29,SK21&gt;=SL$33,SJ21&lt;&gt;"")),"P","")</f>
        <v/>
      </c>
      <c r="J21" s="8">
        <f>IF(COUNT(AK21,BG21,CC21)&gt;0,LARGE((AK21,BG21,CC21),1),0)</f>
        <v>46.400000000000006</v>
      </c>
      <c r="K21" s="8" t="str">
        <f>IF(J21=0,"",IF(J21=CC21,$BK$1,IF(J21=BG21,$AO$1,IF(J21=AK21,$S$1,""))))</f>
        <v>2025 Elite Canada</v>
      </c>
      <c r="L21" s="8">
        <f>IF(COUNT(AK21,BG21,CC21)&gt;1,LARGE((AK21,BG21,CC21),2),0)</f>
        <v>43.500000000000007</v>
      </c>
      <c r="M21" s="8" t="str">
        <f>IF(K21=0,"",IF(AND(L21=J21,L21=AK21,K21=BG21),$S$1,IF(AND(L21=J21,L21=AK21,L21=CC21),$S$1,IF(AND(L21=J21,L21=CC21,L21=BG21),$AO$1,IF(L21=CC21,$BK$1,IF(L21=BG21,$AO$1,IF(L21=AK21,$S$1,"")))))))</f>
        <v>2025 Nationals</v>
      </c>
      <c r="N21" s="8">
        <f>IF(MAX(AM21,BI21,CE21)&gt;0,MAX(AM21,BI21,CE21),0)</f>
        <v>0</v>
      </c>
      <c r="O21" s="8" t="str">
        <f>IF(N21=0,"",IF(N21=CE21,$BK$1,IF(N21=BI21,$AO$1,IF(N21=AM21,$S$1,""))))</f>
        <v/>
      </c>
      <c r="P21" s="8" t="str">
        <f>IF(MAX(CG21:CH21)&gt;0,MAX(CG21:CH21),"")</f>
        <v/>
      </c>
      <c r="Q21" s="11" t="str">
        <f>IF(P21="","",IF(P21=CG21,"("&amp;CG$2&amp;")",IF(P21=CH21,"("&amp;CH$2&amp;")")))</f>
        <v/>
      </c>
      <c r="R21" s="8" t="str">
        <f>IF(P21="","",IF(P21=CG21,IF(P21+IF(L21="",0,L21)=SF21,$RK$1,IF(P21+IF(L21="",0,L21)=RD21,$QI$1,IF(P21+IF(L21="",0,L21)=QB21,$PG$1,IF(P21+IF(L21="",0,L21)=OZ21,$OE$1,IF(P21+IF(L21="",0,L21)=NX21,$NC$1,IF(P21+IF(L21="",0,L21)=MV21,$MA$1,IF(P21+IF(L21="",0,L21)=LT21,$KY$1,IF(P21+IF(L21="",0,L21)=KR21,$JW$1,IF(P21+IF(L21="",0,L21)=JP21,$IU$1,IF(P21+IF(L21="",0,L21)=IN21,$HS$1,IF(P21+IF(L21="",0,L21)=HL21,$GQ$1,IF(P21+IF(L21="",0,L21)=GJ21,$FO$1,IF(P21+IF(L21="",0,L21)=FH21,$EM$1,IF(P21+IF(L21="",0,L21)=EF21,$DK$1,IF(P21+IF(L21="",0,L21)=DD21,$CI$1))))))))))))))),IF(P21=CH21,IF(P21+IF(N21="",0,N21)=SK21,$RK$1,IF(P21+IF(N21="",0,N21)=RI21,$QI$1,IF(P21+IF(N21="",0,N21)=QG21,$PG$1,IF(P21+IF(N21="",0,N21)=PE21,$OE$1,IF(P21+IF(N21="",0,N21)=OC21,$NC$1,IF(P21+IF(N21="",0,N21)=NA21,$MA$1,IF(P21+IF(N21="",0,N21)=LY21,$KY$1,IF(P21+IF(N21="",0,N21)=KW21,$JW$1,IF(P21+IF(N21="",0,N21)=JU21,$IU$1,IF(P21+IF(N21="",0,N21)=IS21,$HS$1,IF(P21+IF(N21="",0,N21)=HQ21,$GQ$1,IF(P21+IF(N21="",0,N21)=GO21,$FO$1,IF(P21+IF(N21="",0,N21)=FM21,$EM$1,IF(P21+IF(N21="",0,N21)=EK21,$DK$1,IF(P21+IF(N21="",0,N21)=DI21,$CI$1))))))))))))))))))</f>
        <v/>
      </c>
      <c r="S21" s="19">
        <v>18.2</v>
      </c>
      <c r="T21" s="19">
        <v>4.4000000000000004</v>
      </c>
      <c r="U21" s="19">
        <v>0.4</v>
      </c>
      <c r="V21" s="19">
        <v>0</v>
      </c>
      <c r="W21" s="19">
        <v>19</v>
      </c>
      <c r="X21" s="19">
        <v>5.2</v>
      </c>
      <c r="Y21" s="19">
        <v>0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27"/>
      <c r="AJ21" s="40">
        <f>IF(SUM(T21,X21)&gt;0,SUM(T21,X21),"")</f>
        <v>9.6000000000000014</v>
      </c>
      <c r="AK21" s="40">
        <f>IF(SUM(S21:T21,V21:X21,Z21)-U21-Y21&gt;0,SUM(S21:T21,V21:X21,Z21)-U21-Y21,"")</f>
        <v>46.400000000000006</v>
      </c>
      <c r="AL21" s="40" t="str">
        <f>IF(SUM(AB21,AF21)&gt;0,SUM(AB21,AF21),"")</f>
        <v/>
      </c>
      <c r="AM21" s="40" t="str">
        <f>IF(SUM(AA21:AB21,AD21:AF21,AH21)-SUM(AC21,AG21)&gt;0,SUM(AA21:AB21,AD21:AF21,AH21)-SUM(AC21,AG21),"")</f>
        <v/>
      </c>
      <c r="AN21" s="40">
        <f>IF(SUM(AK21,AM21)&gt;0,SUM(AK21,AM21),"")</f>
        <v>46.400000000000006</v>
      </c>
      <c r="AO21" s="18">
        <v>18.600000000000001</v>
      </c>
      <c r="AP21" s="18">
        <v>5.2</v>
      </c>
      <c r="AQ21" s="18">
        <v>0.8</v>
      </c>
      <c r="AR21" s="18">
        <v>0</v>
      </c>
      <c r="AS21" s="18">
        <v>16.3</v>
      </c>
      <c r="AT21" s="18">
        <v>5.2</v>
      </c>
      <c r="AU21" s="18">
        <v>1</v>
      </c>
      <c r="AV21" s="18">
        <v>0</v>
      </c>
      <c r="AW21" s="18"/>
      <c r="AX21" s="18"/>
      <c r="AY21" s="18"/>
      <c r="AZ21" s="18"/>
      <c r="BA21" s="18"/>
      <c r="BB21" s="18"/>
      <c r="BC21" s="18"/>
      <c r="BD21" s="18"/>
      <c r="BE21" s="28"/>
      <c r="BF21" s="11">
        <f>IF(SUM(AP21,AT21)&gt;0,SUM(AP21,AT21),"")</f>
        <v>10.4</v>
      </c>
      <c r="BG21" s="11">
        <f>IF(SUM(AO21:AP21,AR21:AT21,AV21)-AQ21-AU21&gt;0,SUM(AO21:AP21,AR21:AT21,AV21)-AQ21-AU21,"")</f>
        <v>43.500000000000007</v>
      </c>
      <c r="BH21" s="11" t="str">
        <f>IF(SUM(AX21,BB21)&gt;0,SUM(AX21,BB21),"")</f>
        <v/>
      </c>
      <c r="BI21" s="11" t="str">
        <f>IF(SUM(AW21:AX21,AZ21:BB21,BD21)-SUM(AY21,BC21)&gt;0,SUM(AW21:AX21,AZ21:BB21,BD21)-SUM(AY21,BC21),"")</f>
        <v/>
      </c>
      <c r="BJ21" s="11">
        <f>IF(SUM(BG21,BI21)&gt;0,SUM(BG21,BI21),"")</f>
        <v>43.500000000000007</v>
      </c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7"/>
      <c r="CB21" s="40" t="str">
        <f>IF(SUM(BL21,BP21)&gt;0,SUM(BL21,BP21),"")</f>
        <v/>
      </c>
      <c r="CC21" s="40" t="str">
        <f>IF(SUM(BK21:BL21,BN21:BP21,BR21)-BM21-BQ21&gt;0,SUM(BK21:BL21,BN21:BP21,BR21)-BM21-BQ21,"")</f>
        <v/>
      </c>
      <c r="CD21" s="40" t="str">
        <f>IF(SUM(BT21,BX21)&gt;0,SUM(BT21,BX21),"")</f>
        <v/>
      </c>
      <c r="CE21" s="40" t="str">
        <f>IF(SUM(BS21:BT21,BV21:BX21,BZ21)-SUM(BU21,BY21)&gt;0,SUM(BS21:BT21,BV21:BX21,BZ21)-SUM(BU21,BY21),"")</f>
        <v/>
      </c>
      <c r="CF21" s="40" t="str">
        <f>IF(SUM(CC21,CE21)&gt;0,SUM(CC21,CE21),"")</f>
        <v/>
      </c>
      <c r="CG21" s="51" t="str">
        <f>IF(MAX(DD21,EF21,FH21,GJ21,HL21,IN21,JP21,KR21,LT21,MV21,NX21,OZ21,QB21,RD21,SF21)-IF(L21="",0,L21)&gt;0.001,MAX(DD21,EF21,FH21,GJ21,HL21,IN21,JP21,KR21,LT21,MV21,NX21,OZ21,QB21,RD21,SF21)-IF(L21="",0,L21),"")</f>
        <v/>
      </c>
      <c r="CH21" s="51" t="str">
        <f>IF(MAX(DI21,EK21,FM21,GO21,HQ21,IS21,JU21,KW21,LY21,NA21,OC21,PE21,QG21,RI21,SK21)-IF(N21="",0,N21)&gt;0.001,MAX(DI21,EK21,FM21,GO21,HQ21,IS21,JU21,KW21,LY21,NA21,OC21,PE21,QG21,RI21,SK21)-IF(N21="",0,N21),"")</f>
        <v/>
      </c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40" t="str">
        <f>IF(SUM(CJ21,CN21)&gt;0,SUM(CJ21,CN21),"")</f>
        <v/>
      </c>
      <c r="DD21" s="40" t="str">
        <f>IF(SUM(CI21:CJ21,CL21:CN21,CP21)-CK21-CO21&gt;0,SUM(CI21:CJ21,CL21:CN21,CP21)-CK21-CO21,"")</f>
        <v/>
      </c>
      <c r="DE21" s="40" t="str">
        <f>IF(SUM(CQ21:CR21,CT21)-CS21&gt;0,SUM(CQ21:CR21,CT21)-CS21,"")</f>
        <v/>
      </c>
      <c r="DF21" s="40" t="str">
        <f>IF(SUM(CJ21,CN21,CR21)&gt;0,SUM(CJ21,CN21,CR21),"")</f>
        <v/>
      </c>
      <c r="DG21" s="40" t="str">
        <f>IF(SUM(DD21,DE21)&gt;0,SUM(DD21,DE21),"")</f>
        <v/>
      </c>
      <c r="DH21" s="40" t="str">
        <f>IF(SUM(CV21,CZ21)&gt;0,SUM(CV21,CZ21),"")</f>
        <v/>
      </c>
      <c r="DI21" s="40" t="str">
        <f>IF(SUM(CU21:CV21,CX21:CZ21,DB21)-SUM(CW21,DA21)&gt;0,SUM(CU21:CV21,CX21:CZ21,DB21)-SUM(CW21,DA21),"")</f>
        <v/>
      </c>
      <c r="DJ21" s="40" t="str">
        <f>IF(SUM(DD21,DE21,DI21)&gt;0,SUM(DD21,DE21,DI21),"")</f>
        <v/>
      </c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1" t="str">
        <f>IF(SUM(DL21,DP21)&gt;0,SUM(DL21,DP21),"")</f>
        <v/>
      </c>
      <c r="EF21" s="11" t="str">
        <f>IF(SUM(DK21:DL21,DN21:DP21,DR21)-DM21-DQ21&gt;0,SUM(DK21:DL21,DN21:DP21,DR21)-DM21-DQ21,"")</f>
        <v/>
      </c>
      <c r="EG21" s="11" t="str">
        <f>IF(SUM(DS21:DT21,DV21)-DU21&gt;0,SUM(DS21:DT21,DV21)-DU21,"")</f>
        <v/>
      </c>
      <c r="EH21" s="11" t="str">
        <f>IF(SUM(DL21,DP21,DT21)&gt;0,SUM(DL21,DP21,DT21),"")</f>
        <v/>
      </c>
      <c r="EI21" s="11" t="str">
        <f>IF(SUM(EF21,EG21)&gt;0,SUM(EF21,EG21),"")</f>
        <v/>
      </c>
      <c r="EJ21" s="11" t="str">
        <f>IF(SUM(DX21,EB21)&gt;0,SUM(DX21,EB21),"")</f>
        <v/>
      </c>
      <c r="EK21" s="11" t="str">
        <f>IF(SUM(DW21:DX21,DZ21:EB21,ED21)-SUM(DY21,EC21)&gt;0,SUM(DW21:DX21,DZ21:EB21,ED21)-SUM(DY21,EC21),"")</f>
        <v/>
      </c>
      <c r="EL21" s="11" t="str">
        <f>IF(SUM(EF21,EG21,EK21)&gt;0,SUM(EF21,EG21,EK21),"")</f>
        <v/>
      </c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40" t="str">
        <f>IF(SUM(EN21,ER21)&gt;0,SUM(EN21,ER21),"")</f>
        <v/>
      </c>
      <c r="FH21" s="40" t="str">
        <f>IF(SUM(EM21:EN21,EP21:ER21,ET21)-EO21-ES21&gt;0,SUM(EM21:EN21,EP21:ER21,ET21)-EO21-ES21,"")</f>
        <v/>
      </c>
      <c r="FI21" s="40" t="str">
        <f>IF(SUM(EU21:EV21,EX21)-EW21&gt;0,SUM(EU21:EV21,EX21)-EW21,"")</f>
        <v/>
      </c>
      <c r="FJ21" s="40" t="str">
        <f>IF(SUM(EN21,ER21,EV21)&gt;0,SUM(EN21,ER21,EV21),"")</f>
        <v/>
      </c>
      <c r="FK21" s="40" t="str">
        <f>IF(SUM(FH21,FI21)&gt;0,SUM(FH21,FI21),"")</f>
        <v/>
      </c>
      <c r="FL21" s="40" t="str">
        <f>IF(SUM(EZ21,FD21)&gt;0,SUM(EZ21,FD21),"")</f>
        <v/>
      </c>
      <c r="FM21" s="40" t="str">
        <f>IF(SUM(EY21:EZ21,FB21:FD21,FF21)-SUM(FA21,FE21)&gt;0,SUM(EY21:EZ21,FB21:FD21,FF21)-SUM(FA21,FE21),"")</f>
        <v/>
      </c>
      <c r="FN21" s="40" t="str">
        <f>IF(SUM(FH21,FI21,FM21)&gt;0,SUM(FH21,FI21,FM21),"")</f>
        <v/>
      </c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1" t="str">
        <f>IF(SUM(FP21,FT21)&gt;0,SUM(FP21,FT21),"")</f>
        <v/>
      </c>
      <c r="GJ21" s="11" t="str">
        <f>IF(SUM(FO21:FP21,FR21:FT21,FV21)-FQ21-FU21&gt;0,SUM(FO21:FP21,FR21:FT21,FV21)-FQ21-FU21,"")</f>
        <v/>
      </c>
      <c r="GK21" s="11" t="str">
        <f>IF(SUM(FW21:FX21,FZ21)-FY21&gt;0,SUM(FW21:FX21,FZ21)-FY21,"")</f>
        <v/>
      </c>
      <c r="GL21" s="11" t="str">
        <f>IF(SUM(FP21,FT21,FX21)&gt;0,SUM(FP21,FT21,FX21),"")</f>
        <v/>
      </c>
      <c r="GM21" s="11" t="str">
        <f>IF(SUM(GJ21,GK21)&gt;0,SUM(GJ21,GK21),"")</f>
        <v/>
      </c>
      <c r="GN21" s="11" t="str">
        <f>IF(SUM(GB21,GF21)&gt;0,SUM(GB21,GF21),"")</f>
        <v/>
      </c>
      <c r="GO21" s="11" t="str">
        <f>IF(SUM(GA21:GB21,GD21:GF21,GH21)-SUM(GC21,GG21)&gt;0,SUM(GA21:GB21,GD21:GF21,GH21)-SUM(GC21,GG21),"")</f>
        <v/>
      </c>
      <c r="GP21" s="11" t="str">
        <f>IF(SUM(GJ21,GK21,GO21)&gt;0,SUM(GJ21,GK21,GO21),"")</f>
        <v/>
      </c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40" t="str">
        <f>IF(SUM(GR21,GV21)&gt;0,SUM(GR21,GV21),"")</f>
        <v/>
      </c>
      <c r="HL21" s="40" t="str">
        <f>IF(SUM(GQ21:GR21,GT21:GV21,GX21)-GS21-GW21&gt;0,SUM(GQ21:GR21,GT21:GV21,GX21)-GS21-GW21,"")</f>
        <v/>
      </c>
      <c r="HM21" s="40" t="str">
        <f>IF(SUM(GY21:GZ21,HB21)-HA21&gt;0,SUM(GY21:GZ21,HB21)-HA21,"")</f>
        <v/>
      </c>
      <c r="HN21" s="40" t="str">
        <f>IF(SUM(GR21,GV21,GZ21)&gt;0,SUM(GR21,GV21,GZ21),"")</f>
        <v/>
      </c>
      <c r="HO21" s="40" t="str">
        <f>IF(SUM(HL21,HM21)&gt;0,SUM(HL21,HM21),"")</f>
        <v/>
      </c>
      <c r="HP21" s="40" t="str">
        <f>IF(SUM(HD21,HH21)&gt;0,SUM(HD21,HH21),"")</f>
        <v/>
      </c>
      <c r="HQ21" s="40" t="str">
        <f>IF(SUM(HC21:HD21,HF21:HH21,HJ21)-SUM(HE21,HI21)&gt;0,SUM(HC21:HD21,HF21:HH21,HJ21)-SUM(HE21,HI21),"")</f>
        <v/>
      </c>
      <c r="HR21" s="40" t="str">
        <f>IF(SUM(HL21,HM21,HQ21)&gt;0,SUM(HL21,HM21,HQ21),"")</f>
        <v/>
      </c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1" t="str">
        <f>IF(SUM(HT21,HX21)&gt;0,SUM(HT21,HX21),"")</f>
        <v/>
      </c>
      <c r="IN21" s="11" t="str">
        <f>IF(SUM(HS21:HT21,HV21:HX21,HZ21)-HU21-HY21&gt;0,SUM(HS21:HT21,HV21:HX21,HZ21)-HU21-HY21,"")</f>
        <v/>
      </c>
      <c r="IO21" s="11" t="str">
        <f>IF(SUM(IA21:IB21,ID21)-IC21&gt;0,SUM(IA21:IB21,ID21)-IC21,"")</f>
        <v/>
      </c>
      <c r="IP21" s="11" t="str">
        <f>IF(SUM(HT21,HX21,IB21)&gt;0,SUM(HT21,HX21,IB21),"")</f>
        <v/>
      </c>
      <c r="IQ21" s="11" t="str">
        <f>IF(SUM(IN21,IO21)&gt;0,SUM(IN21,IO21),"")</f>
        <v/>
      </c>
      <c r="IR21" s="11" t="str">
        <f>IF(SUM(IF21,IJ21)&gt;0,SUM(IF21,IJ21),"")</f>
        <v/>
      </c>
      <c r="IS21" s="11" t="str">
        <f>IF(SUM(IE21:IF21,IH21:IJ21,IL21)-SUM(IG21,IK21)&gt;0,SUM(IE21:IF21,IH21:IJ21,IL21)-SUM(IG21,IK21),"")</f>
        <v/>
      </c>
      <c r="IT21" s="11" t="str">
        <f>IF(SUM(IN21,IO21,IS21)&gt;0,SUM(IN21,IO21,IS21),"")</f>
        <v/>
      </c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40" t="str">
        <f>IF(SUM(IV21,IZ21)&gt;0,SUM(IV21,IZ21),"")</f>
        <v/>
      </c>
      <c r="JP21" s="40" t="str">
        <f>IF(SUM(IU21:IV21,IX21:IZ21,JB21)-IW21-JA21&gt;0,SUM(IU21:IV21,IX21:IZ21,JB21)-IW21-JA21,"")</f>
        <v/>
      </c>
      <c r="JQ21" s="40" t="str">
        <f>IF(SUM(JC21:JD21,JF21)-JE21&gt;0,SUM(JC21:JD21,JF21)-JE21,"")</f>
        <v/>
      </c>
      <c r="JR21" s="40" t="str">
        <f>IF(SUM(IV21,IZ21,JD21)&gt;0,SUM(IV21,IZ21,JD21),"")</f>
        <v/>
      </c>
      <c r="JS21" s="40" t="str">
        <f>IF(SUM(JP21,JQ21)&gt;0,SUM(JP21,JQ21),"")</f>
        <v/>
      </c>
      <c r="JT21" s="40" t="str">
        <f>IF(SUM(JH21,JL21)&gt;0,SUM(JH21,JL21),"")</f>
        <v/>
      </c>
      <c r="JU21" s="40" t="str">
        <f>IF(SUM(JG21:JH21,JJ21:JL21,JN21)-SUM(JI21,JM21)&gt;0,SUM(JG21:JH21,JJ21:JL21,JN21)-SUM(JI21,JM21),"")</f>
        <v/>
      </c>
      <c r="JV21" s="40" t="str">
        <f>IF(SUM(JP21,JQ21,JU21)&gt;0,SUM(JP21,JQ21,JU21),"")</f>
        <v/>
      </c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1" t="str">
        <f>IF(SUM(JX21,KB21)&gt;0,SUM(JX21,KB21),"")</f>
        <v/>
      </c>
      <c r="KR21" s="11" t="str">
        <f>IF(SUM(JW21:JX21,JZ21:KB21,KD21)-JY21-KC21&gt;0,SUM(JW21:JX21,JZ21:KB21,KD21)-JY21-KC21,"")</f>
        <v/>
      </c>
      <c r="KS21" s="11" t="str">
        <f>IF(SUM(KE21:KF21,KH21)-KG21&gt;0,SUM(KE21:KF21,KH21)-KG21,"")</f>
        <v/>
      </c>
      <c r="KT21" s="11" t="str">
        <f>IF(SUM(JX21,KB21,KF21)&gt;0,SUM(JX21,KB21,KF21),"")</f>
        <v/>
      </c>
      <c r="KU21" s="11" t="str">
        <f>IF(SUM(KR21,KS21)&gt;0,SUM(KR21,KS21),"")</f>
        <v/>
      </c>
      <c r="KV21" s="11" t="str">
        <f>IF(SUM(KJ21,KN21)&gt;0,SUM(KJ21,KN21),"")</f>
        <v/>
      </c>
      <c r="KW21" s="11" t="str">
        <f>IF(SUM(KI21:KJ21,KL21:KN21,KP21)-SUM(KK21,KO21)&gt;0,SUM(KI21:KJ21,KL21:KN21,KP21)-SUM(KK21,KO21),"")</f>
        <v/>
      </c>
      <c r="KX21" s="11" t="str">
        <f>IF(SUM(KR21,KS21,KW21)&gt;0,SUM(KR21,KS21,KW21),"")</f>
        <v/>
      </c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40" t="str">
        <f>IF(SUM(KZ21,LD21)&gt;0,SUM(KZ21,LD21),"")</f>
        <v/>
      </c>
      <c r="LT21" s="40" t="str">
        <f>IF(SUM(KY21:KZ21,LB21:LD21,LF21)-LA21-LE21&gt;0,SUM(KY21:KZ21,LB21:LD21,LF21)-LA21-LE21,"")</f>
        <v/>
      </c>
      <c r="LU21" s="40" t="str">
        <f>IF(SUM(LG21:LH21,LJ21)-LI21&gt;0,SUM(LG21:LH21,LJ21)-LI21,"")</f>
        <v/>
      </c>
      <c r="LV21" s="40" t="str">
        <f>IF(SUM(KZ21,LD21,LH21)&gt;0,SUM(KZ21,LD21,LH21),"")</f>
        <v/>
      </c>
      <c r="LW21" s="40" t="str">
        <f>IF(SUM(LT21,LU21)&gt;0,SUM(LT21,LU21),"")</f>
        <v/>
      </c>
      <c r="LX21" s="40" t="str">
        <f>IF(SUM(LL21,LP21)&gt;0,SUM(LL21,LP21),"")</f>
        <v/>
      </c>
      <c r="LY21" s="40" t="str">
        <f>IF(SUM(LK21:LL21,LN21:LP21,LR21)-SUM(LM21,LQ21)&gt;0,SUM(LK21:LL21,LN21:LP21,LR21)-SUM(LM21,LQ21),"")</f>
        <v/>
      </c>
      <c r="LZ21" s="40" t="str">
        <f>IF(SUM(LT21,LU21,LY21)&gt;0,SUM(LT21,LU21,LY21),"")</f>
        <v/>
      </c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1" t="str">
        <f>IF(SUM(MB21,MF21)&gt;0,SUM(MB21,MF21),"")</f>
        <v/>
      </c>
      <c r="MV21" s="11" t="str">
        <f>IF(SUM(MA21:MB21,MD21:MF21,MH21)-MC21-MG21&gt;0,SUM(MA21:MB21,MD21:MF21,MH21)-MC21-MG21,"")</f>
        <v/>
      </c>
      <c r="MW21" s="11" t="str">
        <f>IF(SUM(MI21:MJ21,ML21)-MK21&gt;0,SUM(MI21:MJ21,ML21)-MK21,"")</f>
        <v/>
      </c>
      <c r="MX21" s="11" t="str">
        <f>IF(SUM(MB21,MF21,MJ21)&gt;0,SUM(MB21,MF21,MJ21),"")</f>
        <v/>
      </c>
      <c r="MY21" s="11" t="str">
        <f>IF(SUM(MV21,MW21)&gt;0,SUM(MV21,MW21),"")</f>
        <v/>
      </c>
      <c r="MZ21" s="11" t="str">
        <f>IF(SUM(MN21,MR21)&gt;0,SUM(MN21,MR21),"")</f>
        <v/>
      </c>
      <c r="NA21" s="11" t="str">
        <f>IF(SUM(MM21:MN21,MP21:MR21,MT21)-SUM(MO21,MS21)&gt;0,SUM(MM21:MN21,MP21:MR21,MT21)-SUM(MO21,MS21),"")</f>
        <v/>
      </c>
      <c r="NB21" s="11" t="str">
        <f>IF(SUM(MV21,MW21,NA21)&gt;0,SUM(MV21,MW21,NA21),"")</f>
        <v/>
      </c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40" t="str">
        <f>IF(SUM(ND21,NH21)&gt;0,SUM(ND21,NH21),"")</f>
        <v/>
      </c>
      <c r="NX21" s="40" t="str">
        <f>IF(SUM(NC21:ND21,NF21:NH21,NJ21)-NE21-NI21&gt;0,SUM(NC21:ND21,NF21:NH21,NJ21)-NE21-NI21,"")</f>
        <v/>
      </c>
      <c r="NY21" s="40" t="str">
        <f>IF(SUM(NK21:NL21,NN21)-NM21&gt;0,SUM(NK21:NL21,NN21)-NM21,"")</f>
        <v/>
      </c>
      <c r="NZ21" s="40" t="str">
        <f>IF(SUM(ND21,NH21,NL21)&gt;0,SUM(ND21,NH21,NL21),"")</f>
        <v/>
      </c>
      <c r="OA21" s="40" t="str">
        <f>IF(SUM(NX21,NY21)&gt;0,SUM(NX21,NY21),"")</f>
        <v/>
      </c>
      <c r="OB21" s="40" t="str">
        <f>IF(SUM(NP21,NT21)&gt;0,SUM(NP21,NT21),"")</f>
        <v/>
      </c>
      <c r="OC21" s="40" t="str">
        <f>IF(SUM(NO21:NP21,NR21:NT21,NV21)-SUM(NQ21,NU21)&gt;0,SUM(NO21:NP21,NR21:NT21,NV21)-SUM(NQ21,NU21),"")</f>
        <v/>
      </c>
      <c r="OD21" s="40" t="str">
        <f>IF(SUM(NX21,NY21,OC21)&gt;0,SUM(NX21,NY21,OC21),"")</f>
        <v/>
      </c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1" t="str">
        <f>IF(SUM(OF21,OJ21)&gt;0,SUM(OF21,OJ21),"")</f>
        <v/>
      </c>
      <c r="OZ21" s="11" t="str">
        <f>IF(SUM(OE21:OF21,OH21:OJ21,OL21)-OG21-OK21&gt;0,SUM(OE21:OF21,OH21:OJ21,OL21)-OG21-OK21,"")</f>
        <v/>
      </c>
      <c r="PA21" s="11" t="str">
        <f>IF(SUM(OM21:ON21,OP21)-OO21&gt;0,SUM(OM21:ON21,OP21)-OO21,"")</f>
        <v/>
      </c>
      <c r="PB21" s="11" t="str">
        <f>IF(SUM(OF21,OJ21,ON21)&gt;0,SUM(OF21,OJ21,ON21),"")</f>
        <v/>
      </c>
      <c r="PC21" s="11" t="str">
        <f>IF(SUM(OZ21,PA21)&gt;0,SUM(OZ21,PA21),"")</f>
        <v/>
      </c>
      <c r="PD21" s="11" t="str">
        <f>IF(SUM(OR21,OV21)&gt;0,SUM(OR21,OV21),"")</f>
        <v/>
      </c>
      <c r="PE21" s="11" t="str">
        <f>IF(SUM(OQ21:OR21,OT21:OV21,OX21)-SUM(OS21,OW21)&gt;0,SUM(OQ21:OR21,OT21:OV21,OX21)-SUM(OS21,OW21),"")</f>
        <v/>
      </c>
      <c r="PF21" s="11" t="str">
        <f>IF(SUM(OZ21,PA21,PE21)&gt;0,SUM(OZ21,PA21,PE21),"")</f>
        <v/>
      </c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40" t="str">
        <f>IF(SUM(PH21,PL21)&gt;0,SUM(PH21,PL21),"")</f>
        <v/>
      </c>
      <c r="QB21" s="40" t="str">
        <f>IF(SUM(PG21:PH21,PJ21:PL21,PN21)-PI21-PM21&gt;0,SUM(PG21:PH21,PJ21:PL21,PN21)-PI21-PM21,"")</f>
        <v/>
      </c>
      <c r="QC21" s="40" t="str">
        <f>IF(SUM(PO21:PP21,PR21)-PQ21&gt;0,SUM(PO21:PP21,PR21)-PQ21,"")</f>
        <v/>
      </c>
      <c r="QD21" s="40" t="str">
        <f>IF(SUM(PH21,PL21,PP21)&gt;0,SUM(PH21,PL21,PP21),"")</f>
        <v/>
      </c>
      <c r="QE21" s="40" t="str">
        <f>IF(SUM(QB21,QC21)&gt;0,SUM(QB21,QC21),"")</f>
        <v/>
      </c>
      <c r="QF21" s="40" t="str">
        <f>IF(SUM(PT21,PX21)&gt;0,SUM(PT21,PX21),"")</f>
        <v/>
      </c>
      <c r="QG21" s="40" t="str">
        <f>IF(SUM(PS21:PT21,PV21:PX21,PZ21)-SUM(PU21,PY21)&gt;0,SUM(PS21:PT21,PV21:PX21,PZ21)-SUM(PU21,PY21),"")</f>
        <v/>
      </c>
      <c r="QH21" s="40" t="str">
        <f>IF(SUM(QB21,QC21,QG21)&gt;0,SUM(QB21,QC21,QG21),"")</f>
        <v/>
      </c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1" t="str">
        <f>IF(SUM(QJ21,QN21)&gt;0,SUM(QJ21,QN21),"")</f>
        <v/>
      </c>
      <c r="RD21" s="11" t="str">
        <f>IF(SUM(QI21:QJ21,QL21:QN21,QP21)-QK21-QO21&gt;0,SUM(QI21:QJ21,QL21:QN21,QP21)-QK21-QO21,"")</f>
        <v/>
      </c>
      <c r="RE21" s="11" t="str">
        <f>IF(SUM(QQ21:QR21,QT21)-QS21&gt;0,SUM(QQ21:QR21,QT21)-QS21,"")</f>
        <v/>
      </c>
      <c r="RF21" s="11" t="str">
        <f>IF(SUM(QJ21,QN21,QR21)&gt;0,SUM(QJ21,QN21,QR21),"")</f>
        <v/>
      </c>
      <c r="RG21" s="11" t="str">
        <f>IF(SUM(RD21,RE21)&gt;0,SUM(RD21,RE21),"")</f>
        <v/>
      </c>
      <c r="RH21" s="11" t="str">
        <f>IF(SUM(QV21,QZ21)&gt;0,SUM(QV21,QZ21),"")</f>
        <v/>
      </c>
      <c r="RI21" s="11" t="str">
        <f>IF(SUM(QU21:QV21,QX21:QZ21,RB21)-SUM(QW21,RA21)&gt;0,SUM(QU21:QV21,QX21:QZ21,RB21)-SUM(QW21,RA21),"")</f>
        <v/>
      </c>
      <c r="RJ21" s="11" t="str">
        <f>IF(SUM(RD21,RE21,RI21)&gt;0,SUM(RD21,RE21,RI21),"")</f>
        <v/>
      </c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40" t="str">
        <f>IF(SUM(RL21,RP21)&gt;0,SUM(RL21,RP21),"")</f>
        <v/>
      </c>
      <c r="SF21" s="40" t="str">
        <f>IF(SUM(RK21:RL21,RN21:RP21,RR21)-RM21-RQ21&gt;0,SUM(RK21:RL21,RN21:RP21,RR21)-RM21-RQ21,"")</f>
        <v/>
      </c>
      <c r="SG21" s="40" t="str">
        <f>IF(SUM(RS21:RT21,RV21)-RU21&gt;0,SUM(RS21:RT21,RV21)-RU21,"")</f>
        <v/>
      </c>
      <c r="SH21" s="40" t="str">
        <f>IF(SUM(RL21,RP21,RT21)&gt;0,SUM(RL21,RP21,RT21),"")</f>
        <v/>
      </c>
      <c r="SI21" s="40" t="str">
        <f>IF(SUM(SF21,SG21)&gt;0,SUM(SF21,SG21),"")</f>
        <v/>
      </c>
      <c r="SJ21" s="40" t="str">
        <f>IF(SUM(RX21,SB21)&gt;0,SUM(RX21,SB21),"")</f>
        <v/>
      </c>
      <c r="SK21" s="40" t="str">
        <f>IF(SUM(RW21:RX21,RZ21:SB21,SD21)-SUM(RY21,SC21)&gt;0,SUM(RW21:RX21,RZ21:SB21,SD21)-SUM(RY21,SC21),"")</f>
        <v/>
      </c>
      <c r="SL21" s="40" t="str">
        <f>IF(SUM(SF21,SG21,SK21)&gt;0,SUM(SF21,SG21,SK21),"")</f>
        <v/>
      </c>
      <c r="SM21" s="26">
        <f>IF($CA21="P",BK21,(BK21+AO21)/2)</f>
        <v>9.3000000000000007</v>
      </c>
      <c r="SN21" s="26">
        <f>IF($CA21="P",BL21,(BL21+AP21)/2)</f>
        <v>2.6</v>
      </c>
      <c r="SO21" s="26">
        <f>IF($CA21="P",BM21,(BM21+AQ21)/2)</f>
        <v>0.4</v>
      </c>
      <c r="SP21" s="26">
        <f>IF($CA21="P",BN21,(BN21+AR21)/2)</f>
        <v>0</v>
      </c>
      <c r="SQ21" s="26">
        <f>IF($CA21="P",BO21,(BO21+AS21)/2)</f>
        <v>8.15</v>
      </c>
      <c r="SR21" s="26">
        <f>IF($CA21="P",BP21,(BP21+AT21)/2)</f>
        <v>2.6</v>
      </c>
      <c r="SS21" s="26">
        <f>IF($CA21="P",BQ21,(BQ21+AU21)/2)</f>
        <v>0.5</v>
      </c>
      <c r="ST21" s="26">
        <f>IF($CA21="P",BR21,(BR21+AV21)/2)</f>
        <v>0</v>
      </c>
      <c r="SU21" s="26">
        <f>IF($CA21="P",BS21,(BS21+AW21)/2)</f>
        <v>0</v>
      </c>
      <c r="SV21" s="26">
        <f>IF($CA21="P",BT21,(BT21+AX21)/2)</f>
        <v>0</v>
      </c>
      <c r="SW21" s="26">
        <f>IF($CA21="P",BU21,(BU21+AY21)/2)</f>
        <v>0</v>
      </c>
      <c r="SX21" s="26">
        <f>IF($CA21="P",BV21,(BV21+AZ21)/2)</f>
        <v>0</v>
      </c>
      <c r="SY21" s="26">
        <f>IF($CA21="P",BW21,(BW21+BA21)/2)</f>
        <v>0</v>
      </c>
      <c r="SZ21" s="26">
        <f>IF($CA21="P",BX21,(BX21+BB21)/2)</f>
        <v>0</v>
      </c>
      <c r="TA21" s="26">
        <f>IF($CA21="P",BY21,(BY21+BC21)/2)</f>
        <v>0</v>
      </c>
      <c r="TB21" s="26">
        <f>IF($CA21="P",BZ21,(BZ21+BD21)/2)</f>
        <v>0</v>
      </c>
      <c r="TC21" s="28" t="s">
        <v>53</v>
      </c>
      <c r="TD21" s="11">
        <f>IF(SUM(SN21,SR21)&gt;0,SUM(SN21,SR21),"")</f>
        <v>5.2</v>
      </c>
      <c r="TE21" s="11">
        <f>IF(SUM(SM21:SN21,SP21:SR21,ST21)-SO21-SS21&gt;0,SUM(SM21:SN21,SP21:SR21,ST21)-SO21-SS21,"")</f>
        <v>21.750000000000004</v>
      </c>
      <c r="TF21" s="11" t="str">
        <f>IF(SUM(SV21,SZ21)&gt;0,SUM(SV21,SZ21),"")</f>
        <v/>
      </c>
      <c r="TG21" s="11" t="str">
        <f>IF(SUM(SU21:SV21,SX21:SZ21,TB21)-SUM(SW21,TA21)&gt;0,SUM(SU21:SV21,SX21:SZ21,TB21)-SUM(SW21,TA21),"")</f>
        <v/>
      </c>
      <c r="TH21" s="11">
        <f>IF(SUM(TE21,TG21)&gt;0,SUM(TE21,TG21),"")</f>
        <v>21.750000000000004</v>
      </c>
    </row>
    <row r="22" spans="1:528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123</v>
      </c>
      <c r="C22" s="4" t="s">
        <v>5</v>
      </c>
      <c r="D22" s="4">
        <v>2001</v>
      </c>
      <c r="E22" s="9">
        <f>SUM(J22:P22)+SUM(J22:M22)*0.0000001+SUM(J22)*0.0000000000001</f>
        <v>89.500004150004145</v>
      </c>
      <c r="F22" s="3" t="str">
        <f>IF(OR(AND(AJ22&gt;=AN$28,AK22&gt;=AN$32,AJ22&lt;&gt;"",AI22=""),AND(AL22&gt;=AN$28,AM22&gt;=AN$32,AL22&lt;&gt;"",AI22=""),AND(BF22&gt;=BJ$28,BG22&gt;=BJ$32,BF22&lt;&gt;"",BE22=""),AND(BH22&gt;=BJ$28,BI22&gt;=BJ$32,BH22&lt;&gt;"",BE22=""),AND(CB22&gt;=CF$28,CC22&gt;=CF$32,CB22&lt;&gt;"",CA22=""),AND(CD22&gt;=CF$28,CE22&gt;=CF$32,CD22&lt;&gt;""),AND(DC22&gt;=DJ$28,DD22&gt;=DJ$32,DC22&lt;&gt;""),AND(DH22&gt;=DJ$28,DI22&gt;=DJ$32,DH22&lt;&gt;""),AND(EE22&gt;=EL$28,EF22&gt;=EL$32,EE22&lt;&gt;""),AND(EJ22&gt;=EL$28,EK22&gt;=EL$32,EJ22&lt;&gt;""),AND(FG22&gt;=FN$28,FH22&gt;=FN$32,FG22&lt;&gt;""),AND(FL22&gt;=FN$28,FM22&gt;=FN$32,FL22&lt;&gt;""),AND(GI22&gt;=GP$28,GJ22&gt;=GP$32,GI22&lt;&gt;""),AND(GN22&gt;=GP$28,GO22&gt;=GP$32,GN22&lt;&gt;""),AND(HK22&gt;=HR$28,HL22&gt;=HR$32,HK22&lt;&gt;""),AND(HP22&gt;=HR$28,HQ22&gt;=HR$32,HP22&lt;&gt;""),AND(IM22&gt;=IT$28,IN22&gt;=IT$32,IM22&lt;&gt;""),AND(IR22&gt;=IT$28,IS22&gt;=IT$32,IR22&lt;&gt;""),AND(JO22&gt;=JV$28,JP22&gt;=JV$32,JO22&lt;&gt;""),AND(JT22&gt;=JV$28,JU22&gt;=JV$32,JT22&lt;&gt;""),AND(KQ22&gt;=KX$28,KR22&gt;=KX$32,KQ22&lt;&gt;""),AND(KV22&gt;=KX$28,KW22&gt;=KX$32,KV22&lt;&gt;""),AND(LS22&gt;=LZ$28,LT22&gt;=LZ$32,LS22&lt;&gt;""),AND(LX22&gt;=LZ$28,LY22&gt;=LZ$32,LX22&lt;&gt;""),AND(MU22&gt;=NB$28,MV22&gt;=NB$32,MU22&lt;&gt;""),AND(MZ22&gt;=NB$28,NA22&gt;=NB$32,MZ22&lt;&gt;""),AND(NW22&gt;=OD$28,NX22&gt;=OD$32,NW22&lt;&gt;""),AND(OB22&gt;=OD$28,OC22&gt;=OD$32,OB22&lt;&gt;""),AND(OY22&gt;=PF$28,OZ22&gt;=PF$32,OY22&lt;&gt;""),AND(PD22&gt;=PF$28,PE22&gt;=PF$32,PD22&lt;&gt;""),AND(QA22&gt;=QH$28,QB22&gt;=QH$32,QA22&lt;&gt;""),AND(QF22&gt;=QH$28,QG22&gt;=QH$32,QF22&lt;&gt;""),AND(RC22&gt;=RJ$28,RD22&gt;=RJ$32,RC22&lt;&gt;""),AND(RH22&gt;=RJ$28,RI22&gt;=RJ$32,RH22&lt;&gt;""),AND(SE22&gt;=SL$28,SF22&gt;=SL$32,SE22&lt;&gt;""),AND(SJ22&gt;=SL$28,SK22&gt;=SL$32,SJ22&lt;&gt;"")),"P","")</f>
        <v/>
      </c>
      <c r="G22" s="3" t="str">
        <f>IF(OR(AND(AK22&gt;=AN$32,AK22&lt;&gt;"",AI22=""),AND(AM22&gt;=AN$32,AM22&lt;&gt;"",AI22=""),AND(BG22&gt;=BJ$32,BG22&lt;&gt;"",BE22=""),AND(BI22&gt;=BJ$32,BI22&lt;&gt;"",BE22=""),AND(CC22&gt;=CF$32,CC22&lt;&gt;"",CA22=""),AND(CE22&gt;=CF$32,CE22&lt;&gt;"",CA22=""),AND(DD22&gt;=DJ$32,DD22&lt;&gt;""),AND(DI22&gt;=DJ$32,DI22&lt;&gt;""),AND(EF22&gt;=EL$32,EF22&lt;&gt;""),AND(EK22&gt;=EL$32,EK22&lt;&gt;""),AND(FH22&gt;=FN$32,FH22&lt;&gt;""),AND(FM22&gt;=FN$32,FM22&lt;&gt;""),AND(GJ22&gt;=GP$32,GJ22&lt;&gt;""),AND(GO22&gt;=GP$32,GO22&lt;&gt;""),AND(HL22&gt;=HR$32,HL22&lt;&gt;""),AND(HQ22&gt;=HR$32,HQ22&lt;&gt;""),AND(IN22&gt;=IT$32,IN22&lt;&gt;""),AND(IS22&gt;=IT$32,IS22&lt;&gt;""),AND(JP22&gt;=JV$32,JP22&lt;&gt;""),AND(JU22&gt;=JV$32,JU22&lt;&gt;""),AND(KR22&gt;=KX$32,KR22&lt;&gt;""),AND(KW22&gt;=KX$32,KW22&lt;&gt;""),AND(LT22&gt;=LZ$32,LT22&lt;&gt;""),AND(LY22&gt;=LZ$32,LY22&lt;&gt;""),AND(MV22&gt;=NB$32,MV22&lt;&gt;""),AND(NA22&gt;=NB$32,NA22&lt;&gt;""),AND(NX22&gt;=OD$32,NX22&lt;&gt;""),AND(OC22&gt;=OD$32,OC22&lt;&gt;""),AND(OZ22&gt;=PF$32,OZ22&lt;&gt;""),AND(PE22&gt;=PF$32,PE22&lt;&gt;""),AND(QB22&gt;=QH$32,QB22&lt;&gt;""),AND(QG22&gt;=QH$32,QG22&lt;&gt;""),AND(RD22&gt;=RJ$32,RD22&lt;&gt;""),AND(RI22&gt;=RJ$32,RI22&lt;&gt;""),AND(SF22&gt;=SL$32,SF22&lt;&gt;""),AND(SK22&gt;=SL$32,SK22&lt;&gt;"")),"P","")</f>
        <v/>
      </c>
      <c r="H22" s="36" t="str">
        <f>IF(AND(G22="P",F22=""),"No DD",IF(OR(AND(AJ22&gt;=AN$31,AK22&gt;=AN$35,AJ22&lt;&gt;"",AI22=""),AND(AL22&gt;=AN$31,AM22&gt;=AN$35,AL22&lt;&gt;"",AI22=""),AND(BF22&gt;=BJ$31,BG22&gt;=BJ$35,BF22&lt;&gt;"",BE22=""),AND(BH22&gt;=BJ$31,BI22&gt;=BJ$35,BH22&lt;&gt;"",BE22=""),AND(CB22&gt;=CF$31,CC22&gt;=CF$35,CB22&lt;&gt;"",CA22=""),AND(CD22&gt;=CF$31,CE22&gt;=CF$35,CD22&lt;&gt;""),AND(DC22&gt;=DJ$31,DD22&gt;=DJ$35,DC22&lt;&gt;""),AND(DH22&gt;=DJ$31,DI22&gt;=DJ$35,DH22&lt;&gt;""),AND(EE22&gt;=EL$31,EF22&gt;=EL$35,EE22&lt;&gt;""),AND(EJ22&gt;=EL$31,EK22&gt;=EL$35,EJ22&lt;&gt;""),AND(FG22&gt;=FN$31,FH22&gt;=FN$35,FG22&lt;&gt;""),AND(FL22&gt;=FN$31,FM22&gt;=FN$35,FL22&lt;&gt;""),AND(GI22&gt;=GP$31,GJ22&gt;=GP$35,GI22&lt;&gt;""),AND(GN22&gt;=GP$31,GO22&gt;=GP$35,GN22&lt;&gt;""),AND(HK22&gt;=HR$31,HL22&gt;=HR$35,HK22&lt;&gt;""),AND(HP22&gt;=HR$31,HQ22&gt;=HR$35,HP22&lt;&gt;""),AND(IM22&gt;=IT$31,IN22&gt;=IT$35,IM22&lt;&gt;""),AND(IR22&gt;=IT$31,IS22&gt;=IT$35,IR22&lt;&gt;""),AND(JO22&gt;=JV$31,JP22&gt;=JV$35,JO22&lt;&gt;""),AND(JT22&gt;=JV$31,JU22&gt;=JV$35,JT22&lt;&gt;""),AND(KQ22&gt;=KX$31,KR22&gt;=KX$35,KQ22&lt;&gt;""),AND(KV22&gt;=KX$31,KW22&gt;=KX$35,KV22&lt;&gt;""),AND(LS22&gt;=LZ$31,LT22&gt;=LZ$35,LS22&lt;&gt;""),AND(LX22&gt;=LZ$31,LY22&gt;=LZ$35,LX22&lt;&gt;""),AND(MU22&gt;=NB$31,MV22&gt;=NB$35,MU22&lt;&gt;""),AND(MZ22&gt;=NB$31,NA22&gt;=NB$35,MZ22&lt;&gt;""),AND(NW22&gt;=OD$31,NX22&gt;=OD$35,NW22&lt;&gt;""),AND(OB22&gt;=OD$31,OC22&gt;=OD$35,OB22&lt;&gt;""),AND(OY22&gt;=PF$31,OZ22&gt;=PF$35,OY22&lt;&gt;""),AND(PD22&gt;=PF$31,PE22&gt;=PF$35,PD22&lt;&gt;""),AND(QA22&gt;=QH$31,QB22&gt;=QH$35,QA22&lt;&gt;""),AND(QF22&gt;=QH$31,QG22&gt;=QH$35,QF22&lt;&gt;""),AND(RC22&gt;=RJ$31,RD22&gt;=RJ$35,RC22&lt;&gt;""),AND(RH22&gt;=RJ$31,RI22&gt;=RJ$35,RH22&lt;&gt;""),AND(SE22&gt;=SL$31,SF22&gt;=SL$35,SE22&lt;&gt;""),AND(SJ22&gt;=SL$31,SK22&gt;=SL$35,SJ22&lt;&gt;"")),"Merit",IF(OR(AND(AJ22&gt;=AN$30,AK22&gt;=AN$34,AJ22&lt;&gt;"",AI22=""),AND(AL22&gt;=AN$30,AM22&gt;=AN$34,AL22&lt;&gt;"",AI22=""),AND(BF22&gt;=BJ$30,BG22&gt;=BJ$34,BF22&lt;&gt;"",BE22=""),AND(BH22&gt;=BJ$30,BI22&gt;=BJ$34,BH22&lt;&gt;"",BE22=""),AND(CB22&gt;=CF$30,CC22&gt;=CF$34,CB22&lt;&gt;"",CA22=""),AND(CD22&gt;=CF$30,CE22&gt;=CF$34,CD22&lt;&gt;""),AND(DC22&gt;=DJ$30,DD22&gt;=DJ$34,DC22&lt;&gt;""),AND(DH22&gt;=DJ$30,DI22&gt;=DJ$34,DH22&lt;&gt;""),AND(EE22&gt;=EL$30,EF22&gt;=EL$34,EE22&lt;&gt;""),AND(EJ22&gt;=EL$30,EK22&gt;=EL$34,EJ22&lt;&gt;""),AND(FG22&gt;=FN$30,FH22&gt;=FN$34,FG22&lt;&gt;""),AND(FL22&gt;=FN$30,FM22&gt;=FN$34,FL22&lt;&gt;""),AND(GI22&gt;=GP$30,GJ22&gt;=GP$34,GI22&lt;&gt;""),AND(GN22&gt;=GP$30,GO22&gt;=GP$34,GN22&lt;&gt;""),AND(HK22&gt;=HR$30,HL22&gt;=HR$34,HK22&lt;&gt;""),AND(HP22&gt;=HR$30,HQ22&gt;=HR$34,HP22&lt;&gt;""),AND(IM22&gt;=IT$30,IN22&gt;=IT$34,IM22&lt;&gt;""),AND(IR22&gt;=IT$30,IS22&gt;=IT$34,IR22&lt;&gt;""),AND(JO22&gt;=JV$30,JP22&gt;=JV$34,JO22&lt;&gt;""),AND(JT22&gt;=JV$30,JU22&gt;=JV$34,JT22&lt;&gt;""),AND(KQ22&gt;=KX$30,KR22&gt;=KX$34,KQ22&lt;&gt;""),AND(KV22&gt;=KX$30,KW22&gt;=KX$34,KV22&lt;&gt;""),AND(LS22&gt;=LZ$30,LT22&gt;=LZ$34,LS22&lt;&gt;""),AND(LX22&gt;=LZ$30,LY22&gt;=LZ$34,LX22&lt;&gt;""),AND(MU22&gt;=NB$30,MV22&gt;=NB$34,MU22&lt;&gt;""),AND(MZ22&gt;=NB$30,NA22&gt;=NB$34,MZ22&lt;&gt;""),AND(NW22&gt;=OD$30,NX22&gt;=OD$34,NW22&lt;&gt;""),AND(OB22&gt;=OD$30,OC22&gt;=OD$34,OB22&lt;&gt;""),AND(OY22&gt;=PF$30,OZ22&gt;=PF$34,OY22&lt;&gt;""),AND(PD22&gt;=PF$30,PE22&gt;=PF$34,PD22&lt;&gt;""),AND(QA22&gt;=QH$30,QB22&gt;=QH$34,QA22&lt;&gt;""),AND(QF22&gt;=QH$30,QG22&gt;=QH$34,QF22&lt;&gt;""),AND(RC22&gt;=RJ$30,RD22&gt;=RJ$34,RC22&lt;&gt;""),AND(RH22&gt;=RJ$30,RI22&gt;=RJ$34,RH22&lt;&gt;""),AND(SE22&gt;=SL$30,SF22&gt;=SL$34,SE22&lt;&gt;""),AND(SJ22&gt;=SL$30,SK22&gt;=SL$34,SJ22&lt;&gt;"")),"Excellence",IF(I22="P","Worlds Team",IF(F22="P","National Team","")))))</f>
        <v/>
      </c>
      <c r="I22" s="3" t="str">
        <f>IF(OR(AND(AJ22&gt;=AN$29,AK22&gt;=AN$33,AJ22&lt;&gt;"",AI22=""),AND(AL22&gt;=AN$29,AM22&gt;=AN$33,AL22&lt;&gt;"",AI22=""),AND(BF22&gt;=BJ$29,BG22&gt;=BJ$33,BF22&lt;&gt;"",BE22=""),AND(BH22&gt;=BJ$29,BI22&gt;=BJ$33,BH22&lt;&gt;"",BE22=""),AND(CB22&gt;=CF$29,CC22&gt;=CF$33,CB22&lt;&gt;"",CA22=""),AND(CD22&gt;=CF$29,CE22&gt;=CF$33,CD22&lt;&gt;""),AND(DC22&gt;=DJ$29,DD22&gt;=DJ$33,DC22&lt;&gt;""),AND(DH22&gt;=DJ$29,DI22&gt;=DJ$33,DH22&lt;&gt;""),AND(EE22&gt;=EL$29,EF22&gt;=EL$33,EE22&lt;&gt;""),AND(EJ22&gt;=EL$29,EK22&gt;=EL$33,EJ22&lt;&gt;""),AND(FG22&gt;=FN$29,FH22&gt;=FN$33,FG22&lt;&gt;""),AND(FL22&gt;=FN$29,FM22&gt;=FN$33,FL22&lt;&gt;""),AND(GI22&gt;=GP$29,GJ22&gt;=GP$33,GI22&lt;&gt;""),AND(GN22&gt;=GP$29,GO22&gt;=GP$33,GN22&lt;&gt;""),AND(HK22&gt;=HR$29,HL22&gt;=HR$33,HK22&lt;&gt;""),AND(HP22&gt;=HR$29,HQ22&gt;=HR$33,HP22&lt;&gt;""),AND(IM22&gt;=IT$29,IN22&gt;=IT$33,IM22&lt;&gt;""),AND(IR22&gt;=IT$29,IS22&gt;=IT$33,IR22&lt;&gt;""),AND(JO22&gt;=JV$29,JP22&gt;=JV$33,JO22&lt;&gt;""),AND(JT22&gt;=JV$29,JU22&gt;=JV$33,JT22&lt;&gt;""),AND(KQ22&gt;=KX$29,KR22&gt;=KX$33,KQ22&lt;&gt;""),AND(KV22&gt;=KX$29,KW22&gt;=KX$33,KV22&lt;&gt;""),AND(LS22&gt;=LZ$29,LT22&gt;=LZ$33,LS22&lt;&gt;""),AND(LX22&gt;=LZ$29,LY22&gt;=LZ$33,LX22&lt;&gt;""),AND(MU22&gt;=NB$29,MV22&gt;=NB$33,MU22&lt;&gt;""),AND(MZ22&gt;=NB$29,NA22&gt;=NB$33,MZ22&lt;&gt;""),AND(NW22&gt;=OD$29,NX22&gt;=OD$33,NW22&lt;&gt;""),AND(OB22&gt;=OD$29,OC22&gt;=OD$33,OB22&lt;&gt;""),AND(OY22&gt;=PF$29,OZ22&gt;=PF$33,OY22&lt;&gt;""),AND(PD22&gt;=PF$29,PE22&gt;=PF$33,PD22&lt;&gt;""),AND(QA22&gt;=QH$29,QB22&gt;=QH$33,QA22&lt;&gt;""),AND(QF22&gt;=QH$29,QG22&gt;=QH$33,QF22&lt;&gt;""),AND(RC22&gt;=RJ$29,RD22&gt;=RJ$33,RC22&lt;&gt;""),AND(RH22&gt;=RJ$29,RI22&gt;=RJ$33,RH22&lt;&gt;""),AND(SE22&gt;=SL$29,SF22&gt;=SL$33,SE22&lt;&gt;""),AND(SJ22&gt;=SL$29,SK22&gt;=SL$33,SJ22&lt;&gt;"")),"P","")</f>
        <v/>
      </c>
      <c r="J22" s="8">
        <f>IF(COUNT(AK22,BG22,CC22)&gt;0,LARGE((AK22,BG22,CC22),1),0)</f>
        <v>41.5</v>
      </c>
      <c r="K22" s="8" t="str">
        <f>IF(J22=0,"",IF(J22=CC22,$BK$1,IF(J22=BG22,$AO$1,IF(J22=AK22,$S$1,""))))</f>
        <v>2025 Elite Canada</v>
      </c>
      <c r="L22" s="8">
        <f>IF(COUNT(AK22,BG22,CC22)&gt;1,LARGE((AK22,BG22,CC22),2),0)</f>
        <v>0</v>
      </c>
      <c r="M22" s="8" t="str">
        <f>IF(K22=0,"",IF(AND(L22=J22,L22=AK22,K22=BG22),$S$1,IF(AND(L22=J22,L22=AK22,L22=CC22),$S$1,IF(AND(L22=J22,L22=CC22,L22=BG22),$AO$1,IF(L22=CC22,$BK$1,IF(L22=BG22,$AO$1,IF(L22=AK22,$S$1,"")))))))</f>
        <v/>
      </c>
      <c r="N22" s="8">
        <f>IF(MAX(AM22,BI22,CE22)&gt;0,MAX(AM22,BI22,CE22),0)</f>
        <v>0</v>
      </c>
      <c r="O22" s="8" t="str">
        <f>IF(N22=0,"",IF(N22=CE22,$BK$1,IF(N22=BI22,$AO$1,IF(N22=AM22,$S$1,""))))</f>
        <v/>
      </c>
      <c r="P22" s="8">
        <f>IF(MAX(CG22:CH22)&gt;0,MAX(CG22:CH22),"")</f>
        <v>48</v>
      </c>
      <c r="Q22" s="11" t="str">
        <f>IF(P22="","",IF(P22=CG22,"("&amp;CG$2&amp;")",IF(P22=CH22,"("&amp;CH$2&amp;")")))</f>
        <v>(Q1)</v>
      </c>
      <c r="R22" s="8" t="str">
        <f>IF(P22="","",IF(P22=CG22,IF(P22+IF(L22="",0,L22)=SF22,$RK$1,IF(P22+IF(L22="",0,L22)=RD22,$QI$1,IF(P22+IF(L22="",0,L22)=QB22,$PG$1,IF(P22+IF(L22="",0,L22)=OZ22,$OE$1,IF(P22+IF(L22="",0,L22)=NX22,$NC$1,IF(P22+IF(L22="",0,L22)=MV22,$MA$1,IF(P22+IF(L22="",0,L22)=LT22,$KY$1,IF(P22+IF(L22="",0,L22)=KR22,$JW$1,IF(P22+IF(L22="",0,L22)=JP22,$IU$1,IF(P22+IF(L22="",0,L22)=IN22,$HS$1,IF(P22+IF(L22="",0,L22)=HL22,$GQ$1,IF(P22+IF(L22="",0,L22)=GJ22,$FO$1,IF(P22+IF(L22="",0,L22)=FH22,$EM$1,IF(P22+IF(L22="",0,L22)=EF22,$DK$1,IF(P22+IF(L22="",0,L22)=DD22,$CI$1))))))))))))))),IF(P22=CH22,IF(P22+IF(N22="",0,N22)=SK22,$RK$1,IF(P22+IF(N22="",0,N22)=RI22,$QI$1,IF(P22+IF(N22="",0,N22)=QG22,$PG$1,IF(P22+IF(N22="",0,N22)=PE22,$OE$1,IF(P22+IF(N22="",0,N22)=OC22,$NC$1,IF(P22+IF(N22="",0,N22)=NA22,$MA$1,IF(P22+IF(N22="",0,N22)=LY22,$KY$1,IF(P22+IF(N22="",0,N22)=KW22,$JW$1,IF(P22+IF(N22="",0,N22)=JU22,$IU$1,IF(P22+IF(N22="",0,N22)=IS22,$HS$1,IF(P22+IF(N22="",0,N22)=HQ22,$GQ$1,IF(P22+IF(N22="",0,N22)=GO22,$FO$1,IF(P22+IF(N22="",0,N22)=FM22,$EM$1,IF(P22+IF(N22="",0,N22)=EK22,$DK$1,IF(P22+IF(N22="",0,N22)=DI22,$CI$1))))))))))))))))))</f>
        <v>2025 World Cup ITA (April 6)</v>
      </c>
      <c r="S22" s="19">
        <v>15.4</v>
      </c>
      <c r="T22" s="19">
        <v>2.4</v>
      </c>
      <c r="U22" s="19">
        <v>0</v>
      </c>
      <c r="V22" s="19">
        <v>0</v>
      </c>
      <c r="W22" s="19">
        <v>18.3</v>
      </c>
      <c r="X22" s="19">
        <v>5.6</v>
      </c>
      <c r="Y22" s="19">
        <v>0.2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27"/>
      <c r="AJ22" s="40">
        <f>IF(SUM(T22,X22)&gt;0,SUM(T22,X22),"")</f>
        <v>8</v>
      </c>
      <c r="AK22" s="40">
        <f>IF(SUM(S22:T22,V22:X22,Z22)-U22-Y22&gt;0,SUM(S22:T22,V22:X22,Z22)-U22-Y22,"")</f>
        <v>41.5</v>
      </c>
      <c r="AL22" s="40" t="str">
        <f>IF(SUM(AB22,AF22)&gt;0,SUM(AB22,AF22),"")</f>
        <v/>
      </c>
      <c r="AM22" s="40" t="str">
        <f>IF(SUM(AA22:AB22,AD22:AF22,AH22)-SUM(AC22,AG22)&gt;0,SUM(AA22:AB22,AD22:AF22,AH22)-SUM(AC22,AG22),"")</f>
        <v/>
      </c>
      <c r="AN22" s="40">
        <f>IF(SUM(AK22,AM22)&gt;0,SUM(AK22,AM22),"")</f>
        <v>41.5</v>
      </c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28"/>
      <c r="BF22" s="11" t="str">
        <f>IF(SUM(AP22,AT22)&gt;0,SUM(AP22,AT22),"")</f>
        <v/>
      </c>
      <c r="BG22" s="11" t="str">
        <f>IF(SUM(AO22:AP22,AR22:AT22,AV22)-AQ22-AU22&gt;0,SUM(AO22:AP22,AR22:AT22,AV22)-AQ22-AU22,"")</f>
        <v/>
      </c>
      <c r="BH22" s="11" t="str">
        <f>IF(SUM(AX22,BB22)&gt;0,SUM(AX22,BB22),"")</f>
        <v/>
      </c>
      <c r="BI22" s="11" t="str">
        <f>IF(SUM(AW22:AX22,AZ22:BB22,BD22)-SUM(AY22,BC22)&gt;0,SUM(AW22:AX22,AZ22:BB22,BD22)-SUM(AY22,BC22),"")</f>
        <v/>
      </c>
      <c r="BJ22" s="11" t="str">
        <f>IF(SUM(BG22,BI22)&gt;0,SUM(BG22,BI22),"")</f>
        <v/>
      </c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7"/>
      <c r="CB22" s="40" t="str">
        <f>IF(SUM(BL22,BP22)&gt;0,SUM(BL22,BP22),"")</f>
        <v/>
      </c>
      <c r="CC22" s="40" t="str">
        <f>IF(SUM(BK22:BL22,BN22:BP22,BR22)-BM22-BQ22&gt;0,SUM(BK22:BL22,BN22:BP22,BR22)-BM22-BQ22,"")</f>
        <v/>
      </c>
      <c r="CD22" s="40" t="str">
        <f>IF(SUM(BT22,BX22)&gt;0,SUM(BT22,BX22),"")</f>
        <v/>
      </c>
      <c r="CE22" s="40" t="str">
        <f>IF(SUM(BS22:BT22,BV22:BX22,BZ22)-SUM(BU22,BY22)&gt;0,SUM(BS22:BT22,BV22:BX22,BZ22)-SUM(BU22,BY22),"")</f>
        <v/>
      </c>
      <c r="CF22" s="40" t="str">
        <f>IF(SUM(CC22,CE22)&gt;0,SUM(CC22,CE22),"")</f>
        <v/>
      </c>
      <c r="CG22" s="51">
        <f>IF(MAX(DD22,EF22,FH22,GJ22,HL22,IN22,JP22,KR22,LT22,MV22,NX22,OZ22,QB22,RD22,SF22)-IF(L22="",0,L22)&gt;0.001,MAX(DD22,EF22,FH22,GJ22,HL22,IN22,JP22,KR22,LT22,MV22,NX22,OZ22,QB22,RD22,SF22)-IF(L22="",0,L22),"")</f>
        <v>48</v>
      </c>
      <c r="CH22" s="51" t="str">
        <f>IF(MAX(DI22,EK22,FM22,GO22,HQ22,IS22,JU22,KW22,LY22,NA22,OC22,PE22,QG22,RI22,SK22)-IF(N22="",0,N22)&gt;0.001,MAX(DI22,EK22,FM22,GO22,HQ22,IS22,JU22,KW22,LY22,NA22,OC22,PE22,QG22,RI22,SK22)-IF(N22="",0,N22),"")</f>
        <v/>
      </c>
      <c r="CI22" s="17">
        <v>18.399999999999999</v>
      </c>
      <c r="CJ22" s="17">
        <v>5.6</v>
      </c>
      <c r="CK22" s="17">
        <v>0</v>
      </c>
      <c r="CL22" s="17">
        <v>0</v>
      </c>
      <c r="CM22" s="17">
        <v>18.2</v>
      </c>
      <c r="CN22" s="17">
        <v>6</v>
      </c>
      <c r="CO22" s="17">
        <v>0.2</v>
      </c>
      <c r="CP22" s="17">
        <v>0</v>
      </c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40">
        <f>IF(SUM(CJ22,CN22)&gt;0,SUM(CJ22,CN22),"")</f>
        <v>11.6</v>
      </c>
      <c r="DD22" s="40">
        <f>IF(SUM(CI22:CJ22,CL22:CN22,CP22)-CK22-CO22&gt;0,SUM(CI22:CJ22,CL22:CN22,CP22)-CK22-CO22,"")</f>
        <v>48</v>
      </c>
      <c r="DE22" s="40" t="str">
        <f>IF(SUM(CQ22:CR22,CT22)-CS22&gt;0,SUM(CQ22:CR22,CT22)-CS22,"")</f>
        <v/>
      </c>
      <c r="DF22" s="40">
        <f>IF(SUM(CJ22,CN22,CR22)&gt;0,SUM(CJ22,CN22,CR22),"")</f>
        <v>11.6</v>
      </c>
      <c r="DG22" s="40">
        <f>IF(SUM(DD22,DE22)&gt;0,SUM(DD22,DE22),"")</f>
        <v>48</v>
      </c>
      <c r="DH22" s="40" t="str">
        <f>IF(SUM(CV22,CZ22)&gt;0,SUM(CV22,CZ22),"")</f>
        <v/>
      </c>
      <c r="DI22" s="40" t="str">
        <f>IF(SUM(CU22:CV22,CX22:CZ22,DB22)-SUM(CW22,DA22)&gt;0,SUM(CU22:CV22,CX22:CZ22,DB22)-SUM(CW22,DA22),"")</f>
        <v/>
      </c>
      <c r="DJ22" s="40">
        <f>IF(SUM(DD22,DE22,DI22)&gt;0,SUM(DD22,DE22,DI22),"")</f>
        <v>48</v>
      </c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1" t="str">
        <f>IF(SUM(DL22,DP22)&gt;0,SUM(DL22,DP22),"")</f>
        <v/>
      </c>
      <c r="EF22" s="11" t="str">
        <f>IF(SUM(DK22:DL22,DN22:DP22,DR22)-DM22-DQ22&gt;0,SUM(DK22:DL22,DN22:DP22,DR22)-DM22-DQ22,"")</f>
        <v/>
      </c>
      <c r="EG22" s="11" t="str">
        <f>IF(SUM(DS22:DT22,DV22)-DU22&gt;0,SUM(DS22:DT22,DV22)-DU22,"")</f>
        <v/>
      </c>
      <c r="EH22" s="11" t="str">
        <f>IF(SUM(DL22,DP22,DT22)&gt;0,SUM(DL22,DP22,DT22),"")</f>
        <v/>
      </c>
      <c r="EI22" s="11" t="str">
        <f>IF(SUM(EF22,EG22)&gt;0,SUM(EF22,EG22),"")</f>
        <v/>
      </c>
      <c r="EJ22" s="11" t="str">
        <f>IF(SUM(DX22,EB22)&gt;0,SUM(DX22,EB22),"")</f>
        <v/>
      </c>
      <c r="EK22" s="11" t="str">
        <f>IF(SUM(DW22:DX22,DZ22:EB22,ED22)-SUM(DY22,EC22)&gt;0,SUM(DW22:DX22,DZ22:EB22,ED22)-SUM(DY22,EC22),"")</f>
        <v/>
      </c>
      <c r="EL22" s="11" t="str">
        <f>IF(SUM(EF22,EG22,EK22)&gt;0,SUM(EF22,EG22,EK22),"")</f>
        <v/>
      </c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40" t="str">
        <f>IF(SUM(EN22,ER22)&gt;0,SUM(EN22,ER22),"")</f>
        <v/>
      </c>
      <c r="FH22" s="40" t="str">
        <f>IF(SUM(EM22:EN22,EP22:ER22,ET22)-EO22-ES22&gt;0,SUM(EM22:EN22,EP22:ER22,ET22)-EO22-ES22,"")</f>
        <v/>
      </c>
      <c r="FI22" s="40" t="str">
        <f>IF(SUM(EU22:EV22,EX22)-EW22&gt;0,SUM(EU22:EV22,EX22)-EW22,"")</f>
        <v/>
      </c>
      <c r="FJ22" s="40" t="str">
        <f>IF(SUM(EN22,ER22,EV22)&gt;0,SUM(EN22,ER22,EV22),"")</f>
        <v/>
      </c>
      <c r="FK22" s="40" t="str">
        <f>IF(SUM(FH22,FI22)&gt;0,SUM(FH22,FI22),"")</f>
        <v/>
      </c>
      <c r="FL22" s="40" t="str">
        <f>IF(SUM(EZ22,FD22)&gt;0,SUM(EZ22,FD22),"")</f>
        <v/>
      </c>
      <c r="FM22" s="40" t="str">
        <f>IF(SUM(EY22:EZ22,FB22:FD22,FF22)-SUM(FA22,FE22)&gt;0,SUM(EY22:EZ22,FB22:FD22,FF22)-SUM(FA22,FE22),"")</f>
        <v/>
      </c>
      <c r="FN22" s="40" t="str">
        <f>IF(SUM(FH22,FI22,FM22)&gt;0,SUM(FH22,FI22,FM22),"")</f>
        <v/>
      </c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1" t="str">
        <f>IF(SUM(FP22,FT22)&gt;0,SUM(FP22,FT22),"")</f>
        <v/>
      </c>
      <c r="GJ22" s="11" t="str">
        <f>IF(SUM(FO22:FP22,FR22:FT22,FV22)-FQ22-FU22&gt;0,SUM(FO22:FP22,FR22:FT22,FV22)-FQ22-FU22,"")</f>
        <v/>
      </c>
      <c r="GK22" s="11" t="str">
        <f>IF(SUM(FW22:FX22,FZ22)-FY22&gt;0,SUM(FW22:FX22,FZ22)-FY22,"")</f>
        <v/>
      </c>
      <c r="GL22" s="11" t="str">
        <f>IF(SUM(FP22,FT22,FX22)&gt;0,SUM(FP22,FT22,FX22),"")</f>
        <v/>
      </c>
      <c r="GM22" s="11" t="str">
        <f>IF(SUM(GJ22,GK22)&gt;0,SUM(GJ22,GK22),"")</f>
        <v/>
      </c>
      <c r="GN22" s="11" t="str">
        <f>IF(SUM(GB22,GF22)&gt;0,SUM(GB22,GF22),"")</f>
        <v/>
      </c>
      <c r="GO22" s="11" t="str">
        <f>IF(SUM(GA22:GB22,GD22:GF22,GH22)-SUM(GC22,GG22)&gt;0,SUM(GA22:GB22,GD22:GF22,GH22)-SUM(GC22,GG22),"")</f>
        <v/>
      </c>
      <c r="GP22" s="11" t="str">
        <f>IF(SUM(GJ22,GK22,GO22)&gt;0,SUM(GJ22,GK22,GO22),"")</f>
        <v/>
      </c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40" t="str">
        <f>IF(SUM(GR22,GV22)&gt;0,SUM(GR22,GV22),"")</f>
        <v/>
      </c>
      <c r="HL22" s="40" t="str">
        <f>IF(SUM(GQ22:GR22,GT22:GV22,GX22)-GS22-GW22&gt;0,SUM(GQ22:GR22,GT22:GV22,GX22)-GS22-GW22,"")</f>
        <v/>
      </c>
      <c r="HM22" s="40" t="str">
        <f>IF(SUM(GY22:GZ22,HB22)-HA22&gt;0,SUM(GY22:GZ22,HB22)-HA22,"")</f>
        <v/>
      </c>
      <c r="HN22" s="40" t="str">
        <f>IF(SUM(GR22,GV22,GZ22)&gt;0,SUM(GR22,GV22,GZ22),"")</f>
        <v/>
      </c>
      <c r="HO22" s="40" t="str">
        <f>IF(SUM(HL22,HM22)&gt;0,SUM(HL22,HM22),"")</f>
        <v/>
      </c>
      <c r="HP22" s="40" t="str">
        <f>IF(SUM(HD22,HH22)&gt;0,SUM(HD22,HH22),"")</f>
        <v/>
      </c>
      <c r="HQ22" s="40" t="str">
        <f>IF(SUM(HC22:HD22,HF22:HH22,HJ22)-SUM(HE22,HI22)&gt;0,SUM(HC22:HD22,HF22:HH22,HJ22)-SUM(HE22,HI22),"")</f>
        <v/>
      </c>
      <c r="HR22" s="40" t="str">
        <f>IF(SUM(HL22,HM22,HQ22)&gt;0,SUM(HL22,HM22,HQ22),"")</f>
        <v/>
      </c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1" t="str">
        <f>IF(SUM(HT22,HX22)&gt;0,SUM(HT22,HX22),"")</f>
        <v/>
      </c>
      <c r="IN22" s="11" t="str">
        <f>IF(SUM(HS22:HT22,HV22:HX22,HZ22)-HU22-HY22&gt;0,SUM(HS22:HT22,HV22:HX22,HZ22)-HU22-HY22,"")</f>
        <v/>
      </c>
      <c r="IO22" s="11" t="str">
        <f>IF(SUM(IA22:IB22,ID22)-IC22&gt;0,SUM(IA22:IB22,ID22)-IC22,"")</f>
        <v/>
      </c>
      <c r="IP22" s="11" t="str">
        <f>IF(SUM(HT22,HX22,IB22)&gt;0,SUM(HT22,HX22,IB22),"")</f>
        <v/>
      </c>
      <c r="IQ22" s="11" t="str">
        <f>IF(SUM(IN22,IO22)&gt;0,SUM(IN22,IO22),"")</f>
        <v/>
      </c>
      <c r="IR22" s="11" t="str">
        <f>IF(SUM(IF22,IJ22)&gt;0,SUM(IF22,IJ22),"")</f>
        <v/>
      </c>
      <c r="IS22" s="11" t="str">
        <f>IF(SUM(IE22:IF22,IH22:IJ22,IL22)-SUM(IG22,IK22)&gt;0,SUM(IE22:IF22,IH22:IJ22,IL22)-SUM(IG22,IK22),"")</f>
        <v/>
      </c>
      <c r="IT22" s="11" t="str">
        <f>IF(SUM(IN22,IO22,IS22)&gt;0,SUM(IN22,IO22,IS22),"")</f>
        <v/>
      </c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40" t="str">
        <f>IF(SUM(IV22,IZ22)&gt;0,SUM(IV22,IZ22),"")</f>
        <v/>
      </c>
      <c r="JP22" s="40" t="str">
        <f>IF(SUM(IU22:IV22,IX22:IZ22,JB22)-IW22-JA22&gt;0,SUM(IU22:IV22,IX22:IZ22,JB22)-IW22-JA22,"")</f>
        <v/>
      </c>
      <c r="JQ22" s="40" t="str">
        <f>IF(SUM(JC22:JD22,JF22)-JE22&gt;0,SUM(JC22:JD22,JF22)-JE22,"")</f>
        <v/>
      </c>
      <c r="JR22" s="40" t="str">
        <f>IF(SUM(IV22,IZ22,JD22)&gt;0,SUM(IV22,IZ22,JD22),"")</f>
        <v/>
      </c>
      <c r="JS22" s="40" t="str">
        <f>IF(SUM(JP22,JQ22)&gt;0,SUM(JP22,JQ22),"")</f>
        <v/>
      </c>
      <c r="JT22" s="40" t="str">
        <f>IF(SUM(JH22,JL22)&gt;0,SUM(JH22,JL22),"")</f>
        <v/>
      </c>
      <c r="JU22" s="40" t="str">
        <f>IF(SUM(JG22:JH22,JJ22:JL22,JN22)-SUM(JI22,JM22)&gt;0,SUM(JG22:JH22,JJ22:JL22,JN22)-SUM(JI22,JM22),"")</f>
        <v/>
      </c>
      <c r="JV22" s="40" t="str">
        <f>IF(SUM(JP22,JQ22,JU22)&gt;0,SUM(JP22,JQ22,JU22),"")</f>
        <v/>
      </c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1" t="str">
        <f>IF(SUM(JX22,KB22)&gt;0,SUM(JX22,KB22),"")</f>
        <v/>
      </c>
      <c r="KR22" s="11" t="str">
        <f>IF(SUM(JW22:JX22,JZ22:KB22,KD22)-JY22-KC22&gt;0,SUM(JW22:JX22,JZ22:KB22,KD22)-JY22-KC22,"")</f>
        <v/>
      </c>
      <c r="KS22" s="11" t="str">
        <f>IF(SUM(KE22:KF22,KH22)-KG22&gt;0,SUM(KE22:KF22,KH22)-KG22,"")</f>
        <v/>
      </c>
      <c r="KT22" s="11" t="str">
        <f>IF(SUM(JX22,KB22,KF22)&gt;0,SUM(JX22,KB22,KF22),"")</f>
        <v/>
      </c>
      <c r="KU22" s="11" t="str">
        <f>IF(SUM(KR22,KS22)&gt;0,SUM(KR22,KS22),"")</f>
        <v/>
      </c>
      <c r="KV22" s="11" t="str">
        <f>IF(SUM(KJ22,KN22)&gt;0,SUM(KJ22,KN22),"")</f>
        <v/>
      </c>
      <c r="KW22" s="11" t="str">
        <f>IF(SUM(KI22:KJ22,KL22:KN22,KP22)-SUM(KK22,KO22)&gt;0,SUM(KI22:KJ22,KL22:KN22,KP22)-SUM(KK22,KO22),"")</f>
        <v/>
      </c>
      <c r="KX22" s="11" t="str">
        <f>IF(SUM(KR22,KS22,KW22)&gt;0,SUM(KR22,KS22,KW22),"")</f>
        <v/>
      </c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40" t="str">
        <f>IF(SUM(KZ22,LD22)&gt;0,SUM(KZ22,LD22),"")</f>
        <v/>
      </c>
      <c r="LT22" s="40" t="str">
        <f>IF(SUM(KY22:KZ22,LB22:LD22,LF22)-LA22-LE22&gt;0,SUM(KY22:KZ22,LB22:LD22,LF22)-LA22-LE22,"")</f>
        <v/>
      </c>
      <c r="LU22" s="40" t="str">
        <f>IF(SUM(LG22:LH22,LJ22)-LI22&gt;0,SUM(LG22:LH22,LJ22)-LI22,"")</f>
        <v/>
      </c>
      <c r="LV22" s="40" t="str">
        <f>IF(SUM(KZ22,LD22,LH22)&gt;0,SUM(KZ22,LD22,LH22),"")</f>
        <v/>
      </c>
      <c r="LW22" s="40" t="str">
        <f>IF(SUM(LT22,LU22)&gt;0,SUM(LT22,LU22),"")</f>
        <v/>
      </c>
      <c r="LX22" s="40" t="str">
        <f>IF(SUM(LL22,LP22)&gt;0,SUM(LL22,LP22),"")</f>
        <v/>
      </c>
      <c r="LY22" s="40" t="str">
        <f>IF(SUM(LK22:LL22,LN22:LP22,LR22)-SUM(LM22,LQ22)&gt;0,SUM(LK22:LL22,LN22:LP22,LR22)-SUM(LM22,LQ22),"")</f>
        <v/>
      </c>
      <c r="LZ22" s="40" t="str">
        <f>IF(SUM(LT22,LU22,LY22)&gt;0,SUM(LT22,LU22,LY22),"")</f>
        <v/>
      </c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1" t="str">
        <f>IF(SUM(MB22,MF22)&gt;0,SUM(MB22,MF22),"")</f>
        <v/>
      </c>
      <c r="MV22" s="11" t="str">
        <f>IF(SUM(MA22:MB22,MD22:MF22,MH22)-MC22-MG22&gt;0,SUM(MA22:MB22,MD22:MF22,MH22)-MC22-MG22,"")</f>
        <v/>
      </c>
      <c r="MW22" s="11" t="str">
        <f>IF(SUM(MI22:MJ22,ML22)-MK22&gt;0,SUM(MI22:MJ22,ML22)-MK22,"")</f>
        <v/>
      </c>
      <c r="MX22" s="11" t="str">
        <f>IF(SUM(MB22,MF22,MJ22)&gt;0,SUM(MB22,MF22,MJ22),"")</f>
        <v/>
      </c>
      <c r="MY22" s="11" t="str">
        <f>IF(SUM(MV22,MW22)&gt;0,SUM(MV22,MW22),"")</f>
        <v/>
      </c>
      <c r="MZ22" s="11" t="str">
        <f>IF(SUM(MN22,MR22)&gt;0,SUM(MN22,MR22),"")</f>
        <v/>
      </c>
      <c r="NA22" s="11" t="str">
        <f>IF(SUM(MM22:MN22,MP22:MR22,MT22)-SUM(MO22,MS22)&gt;0,SUM(MM22:MN22,MP22:MR22,MT22)-SUM(MO22,MS22),"")</f>
        <v/>
      </c>
      <c r="NB22" s="11" t="str">
        <f>IF(SUM(MV22,MW22,NA22)&gt;0,SUM(MV22,MW22,NA22),"")</f>
        <v/>
      </c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40" t="str">
        <f>IF(SUM(ND22,NH22)&gt;0,SUM(ND22,NH22),"")</f>
        <v/>
      </c>
      <c r="NX22" s="40" t="str">
        <f>IF(SUM(NC22:ND22,NF22:NH22,NJ22)-NE22-NI22&gt;0,SUM(NC22:ND22,NF22:NH22,NJ22)-NE22-NI22,"")</f>
        <v/>
      </c>
      <c r="NY22" s="40" t="str">
        <f>IF(SUM(NK22:NL22,NN22)-NM22&gt;0,SUM(NK22:NL22,NN22)-NM22,"")</f>
        <v/>
      </c>
      <c r="NZ22" s="40" t="str">
        <f>IF(SUM(ND22,NH22,NL22)&gt;0,SUM(ND22,NH22,NL22),"")</f>
        <v/>
      </c>
      <c r="OA22" s="40" t="str">
        <f>IF(SUM(NX22,NY22)&gt;0,SUM(NX22,NY22),"")</f>
        <v/>
      </c>
      <c r="OB22" s="40" t="str">
        <f>IF(SUM(NP22,NT22)&gt;0,SUM(NP22,NT22),"")</f>
        <v/>
      </c>
      <c r="OC22" s="40" t="str">
        <f>IF(SUM(NO22:NP22,NR22:NT22,NV22)-SUM(NQ22,NU22)&gt;0,SUM(NO22:NP22,NR22:NT22,NV22)-SUM(NQ22,NU22),"")</f>
        <v/>
      </c>
      <c r="OD22" s="40" t="str">
        <f>IF(SUM(NX22,NY22,OC22)&gt;0,SUM(NX22,NY22,OC22),"")</f>
        <v/>
      </c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1" t="str">
        <f>IF(SUM(OF22,OJ22)&gt;0,SUM(OF22,OJ22),"")</f>
        <v/>
      </c>
      <c r="OZ22" s="11" t="str">
        <f>IF(SUM(OE22:OF22,OH22:OJ22,OL22)-OG22-OK22&gt;0,SUM(OE22:OF22,OH22:OJ22,OL22)-OG22-OK22,"")</f>
        <v/>
      </c>
      <c r="PA22" s="11" t="str">
        <f>IF(SUM(OM22:ON22,OP22)-OO22&gt;0,SUM(OM22:ON22,OP22)-OO22,"")</f>
        <v/>
      </c>
      <c r="PB22" s="11" t="str">
        <f>IF(SUM(OF22,OJ22,ON22)&gt;0,SUM(OF22,OJ22,ON22),"")</f>
        <v/>
      </c>
      <c r="PC22" s="11" t="str">
        <f>IF(SUM(OZ22,PA22)&gt;0,SUM(OZ22,PA22),"")</f>
        <v/>
      </c>
      <c r="PD22" s="11" t="str">
        <f>IF(SUM(OR22,OV22)&gt;0,SUM(OR22,OV22),"")</f>
        <v/>
      </c>
      <c r="PE22" s="11" t="str">
        <f>IF(SUM(OQ22:OR22,OT22:OV22,OX22)-SUM(OS22,OW22)&gt;0,SUM(OQ22:OR22,OT22:OV22,OX22)-SUM(OS22,OW22),"")</f>
        <v/>
      </c>
      <c r="PF22" s="11" t="str">
        <f>IF(SUM(OZ22,PA22,PE22)&gt;0,SUM(OZ22,PA22,PE22),"")</f>
        <v/>
      </c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40" t="str">
        <f>IF(SUM(PH22,PL22)&gt;0,SUM(PH22,PL22),"")</f>
        <v/>
      </c>
      <c r="QB22" s="40" t="str">
        <f>IF(SUM(PG22:PH22,PJ22:PL22,PN22)-PI22-PM22&gt;0,SUM(PG22:PH22,PJ22:PL22,PN22)-PI22-PM22,"")</f>
        <v/>
      </c>
      <c r="QC22" s="40" t="str">
        <f>IF(SUM(PO22:PP22,PR22)-PQ22&gt;0,SUM(PO22:PP22,PR22)-PQ22,"")</f>
        <v/>
      </c>
      <c r="QD22" s="40" t="str">
        <f>IF(SUM(PH22,PL22,PP22)&gt;0,SUM(PH22,PL22,PP22),"")</f>
        <v/>
      </c>
      <c r="QE22" s="40" t="str">
        <f>IF(SUM(QB22,QC22)&gt;0,SUM(QB22,QC22),"")</f>
        <v/>
      </c>
      <c r="QF22" s="40" t="str">
        <f>IF(SUM(PT22,PX22)&gt;0,SUM(PT22,PX22),"")</f>
        <v/>
      </c>
      <c r="QG22" s="40" t="str">
        <f>IF(SUM(PS22:PT22,PV22:PX22,PZ22)-SUM(PU22,PY22)&gt;0,SUM(PS22:PT22,PV22:PX22,PZ22)-SUM(PU22,PY22),"")</f>
        <v/>
      </c>
      <c r="QH22" s="40" t="str">
        <f>IF(SUM(QB22,QC22,QG22)&gt;0,SUM(QB22,QC22,QG22),"")</f>
        <v/>
      </c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1" t="str">
        <f>IF(SUM(QJ22,QN22)&gt;0,SUM(QJ22,QN22),"")</f>
        <v/>
      </c>
      <c r="RD22" s="11" t="str">
        <f>IF(SUM(QI22:QJ22,QL22:QN22,QP22)-QK22-QO22&gt;0,SUM(QI22:QJ22,QL22:QN22,QP22)-QK22-QO22,"")</f>
        <v/>
      </c>
      <c r="RE22" s="11" t="str">
        <f>IF(SUM(QQ22:QR22,QT22)-QS22&gt;0,SUM(QQ22:QR22,QT22)-QS22,"")</f>
        <v/>
      </c>
      <c r="RF22" s="11" t="str">
        <f>IF(SUM(QJ22,QN22,QR22)&gt;0,SUM(QJ22,QN22,QR22),"")</f>
        <v/>
      </c>
      <c r="RG22" s="11" t="str">
        <f>IF(SUM(RD22,RE22)&gt;0,SUM(RD22,RE22),"")</f>
        <v/>
      </c>
      <c r="RH22" s="11" t="str">
        <f>IF(SUM(QV22,QZ22)&gt;0,SUM(QV22,QZ22),"")</f>
        <v/>
      </c>
      <c r="RI22" s="11" t="str">
        <f>IF(SUM(QU22:QV22,QX22:QZ22,RB22)-SUM(QW22,RA22)&gt;0,SUM(QU22:QV22,QX22:QZ22,RB22)-SUM(QW22,RA22),"")</f>
        <v/>
      </c>
      <c r="RJ22" s="11" t="str">
        <f>IF(SUM(RD22,RE22,RI22)&gt;0,SUM(RD22,RE22,RI22),"")</f>
        <v/>
      </c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40" t="str">
        <f>IF(SUM(RL22,RP22)&gt;0,SUM(RL22,RP22),"")</f>
        <v/>
      </c>
      <c r="SF22" s="40" t="str">
        <f>IF(SUM(RK22:RL22,RN22:RP22,RR22)-RM22-RQ22&gt;0,SUM(RK22:RL22,RN22:RP22,RR22)-RM22-RQ22,"")</f>
        <v/>
      </c>
      <c r="SG22" s="40" t="str">
        <f>IF(SUM(RS22:RT22,RV22)-RU22&gt;0,SUM(RS22:RT22,RV22)-RU22,"")</f>
        <v/>
      </c>
      <c r="SH22" s="40" t="str">
        <f>IF(SUM(RL22,RP22,RT22)&gt;0,SUM(RL22,RP22,RT22),"")</f>
        <v/>
      </c>
      <c r="SI22" s="40" t="str">
        <f>IF(SUM(SF22,SG22)&gt;0,SUM(SF22,SG22),"")</f>
        <v/>
      </c>
      <c r="SJ22" s="40" t="str">
        <f>IF(SUM(RX22,SB22)&gt;0,SUM(RX22,SB22),"")</f>
        <v/>
      </c>
      <c r="SK22" s="40" t="str">
        <f>IF(SUM(RW22:RX22,RZ22:SB22,SD22)-SUM(RY22,SC22)&gt;0,SUM(RW22:RX22,RZ22:SB22,SD22)-SUM(RY22,SC22),"")</f>
        <v/>
      </c>
      <c r="SL22" s="40" t="str">
        <f>IF(SUM(SF22,SG22,SK22)&gt;0,SUM(SF22,SG22,SK22),"")</f>
        <v/>
      </c>
      <c r="SM22" s="26">
        <f>IF($CA22="P",BK22,(BK22+AO22)/2)</f>
        <v>0</v>
      </c>
      <c r="SN22" s="26">
        <f>IF($CA22="P",BL22,(BL22+AP22)/2)</f>
        <v>0</v>
      </c>
      <c r="SO22" s="26">
        <f>IF($CA22="P",BM22,(BM22+AQ22)/2)</f>
        <v>0</v>
      </c>
      <c r="SP22" s="26">
        <f>IF($CA22="P",BN22,(BN22+AR22)/2)</f>
        <v>0</v>
      </c>
      <c r="SQ22" s="26">
        <f>IF($CA22="P",BO22,(BO22+AS22)/2)</f>
        <v>0</v>
      </c>
      <c r="SR22" s="26">
        <f>IF($CA22="P",BP22,(BP22+AT22)/2)</f>
        <v>0</v>
      </c>
      <c r="SS22" s="26">
        <f>IF($CA22="P",BQ22,(BQ22+AU22)/2)</f>
        <v>0</v>
      </c>
      <c r="ST22" s="26">
        <f>IF($CA22="P",BR22,(BR22+AV22)/2)</f>
        <v>0</v>
      </c>
      <c r="SU22" s="26">
        <f>IF($CA22="P",BS22,(BS22+AW22)/2)</f>
        <v>0</v>
      </c>
      <c r="SV22" s="26">
        <f>IF($CA22="P",BT22,(BT22+AX22)/2)</f>
        <v>0</v>
      </c>
      <c r="SW22" s="26">
        <f>IF($CA22="P",BU22,(BU22+AY22)/2)</f>
        <v>0</v>
      </c>
      <c r="SX22" s="26">
        <f>IF($CA22="P",BV22,(BV22+AZ22)/2)</f>
        <v>0</v>
      </c>
      <c r="SY22" s="26">
        <f>IF($CA22="P",BW22,(BW22+BA22)/2)</f>
        <v>0</v>
      </c>
      <c r="SZ22" s="26">
        <f>IF($CA22="P",BX22,(BX22+BB22)/2)</f>
        <v>0</v>
      </c>
      <c r="TA22" s="26">
        <f>IF($CA22="P",BY22,(BY22+BC22)/2)</f>
        <v>0</v>
      </c>
      <c r="TB22" s="26">
        <f>IF($CA22="P",BZ22,(BZ22+BD22)/2)</f>
        <v>0</v>
      </c>
      <c r="TC22" s="28" t="s">
        <v>53</v>
      </c>
      <c r="TD22" s="11" t="str">
        <f>IF(SUM(SN22,SR22)&gt;0,SUM(SN22,SR22),"")</f>
        <v/>
      </c>
      <c r="TE22" s="11" t="str">
        <f>IF(SUM(SM22:SN22,SP22:SR22,ST22)-SO22-SS22&gt;0,SUM(SM22:SN22,SP22:SR22,ST22)-SO22-SS22,"")</f>
        <v/>
      </c>
      <c r="TF22" s="11" t="str">
        <f>IF(SUM(SV22,SZ22)&gt;0,SUM(SV22,SZ22),"")</f>
        <v/>
      </c>
      <c r="TG22" s="11" t="str">
        <f>IF(SUM(SU22:SV22,SX22:SZ22,TB22)-SUM(SW22,TA22)&gt;0,SUM(SU22:SV22,SX22:SZ22,TB22)-SUM(SW22,TA22),"")</f>
        <v/>
      </c>
      <c r="TH22" s="11" t="str">
        <f>IF(SUM(TE22,TG22)&gt;0,SUM(TE22,TG22),"")</f>
        <v/>
      </c>
    </row>
    <row r="23" spans="1:528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203</v>
      </c>
      <c r="C23" s="4" t="s">
        <v>6</v>
      </c>
      <c r="D23" s="4">
        <v>2008</v>
      </c>
      <c r="E23" s="9">
        <f>SUM(J23:P23)+SUM(J23:M23)*0.0000001+SUM(J23)*0.0000000000001</f>
        <v>79.900007990004411</v>
      </c>
      <c r="F23" s="3" t="str">
        <f>IF(OR(AND(AJ23&gt;=AN$28,AK23&gt;=AN$32,AJ23&lt;&gt;"",AI23=""),AND(AL23&gt;=AN$28,AM23&gt;=AN$32,AL23&lt;&gt;"",AI23=""),AND(BF23&gt;=BJ$28,BG23&gt;=BJ$32,BF23&lt;&gt;"",BE23=""),AND(BH23&gt;=BJ$28,BI23&gt;=BJ$32,BH23&lt;&gt;"",BE23=""),AND(CB23&gt;=CF$28,CC23&gt;=CF$32,CB23&lt;&gt;"",CA23=""),AND(CD23&gt;=CF$28,CE23&gt;=CF$32,CD23&lt;&gt;""),AND(DC23&gt;=DJ$28,DD23&gt;=DJ$32,DC23&lt;&gt;""),AND(DH23&gt;=DJ$28,DI23&gt;=DJ$32,DH23&lt;&gt;""),AND(EE23&gt;=EL$28,EF23&gt;=EL$32,EE23&lt;&gt;""),AND(EJ23&gt;=EL$28,EK23&gt;=EL$32,EJ23&lt;&gt;""),AND(FG23&gt;=FN$28,FH23&gt;=FN$32,FG23&lt;&gt;""),AND(FL23&gt;=FN$28,FM23&gt;=FN$32,FL23&lt;&gt;""),AND(GI23&gt;=GP$28,GJ23&gt;=GP$32,GI23&lt;&gt;""),AND(GN23&gt;=GP$28,GO23&gt;=GP$32,GN23&lt;&gt;""),AND(HK23&gt;=HR$28,HL23&gt;=HR$32,HK23&lt;&gt;""),AND(HP23&gt;=HR$28,HQ23&gt;=HR$32,HP23&lt;&gt;""),AND(IM23&gt;=IT$28,IN23&gt;=IT$32,IM23&lt;&gt;""),AND(IR23&gt;=IT$28,IS23&gt;=IT$32,IR23&lt;&gt;""),AND(JO23&gt;=JV$28,JP23&gt;=JV$32,JO23&lt;&gt;""),AND(JT23&gt;=JV$28,JU23&gt;=JV$32,JT23&lt;&gt;""),AND(KQ23&gt;=KX$28,KR23&gt;=KX$32,KQ23&lt;&gt;""),AND(KV23&gt;=KX$28,KW23&gt;=KX$32,KV23&lt;&gt;""),AND(LS23&gt;=LZ$28,LT23&gt;=LZ$32,LS23&lt;&gt;""),AND(LX23&gt;=LZ$28,LY23&gt;=LZ$32,LX23&lt;&gt;""),AND(MU23&gt;=NB$28,MV23&gt;=NB$32,MU23&lt;&gt;""),AND(MZ23&gt;=NB$28,NA23&gt;=NB$32,MZ23&lt;&gt;""),AND(NW23&gt;=OD$28,NX23&gt;=OD$32,NW23&lt;&gt;""),AND(OB23&gt;=OD$28,OC23&gt;=OD$32,OB23&lt;&gt;""),AND(OY23&gt;=PF$28,OZ23&gt;=PF$32,OY23&lt;&gt;""),AND(PD23&gt;=PF$28,PE23&gt;=PF$32,PD23&lt;&gt;""),AND(QA23&gt;=QH$28,QB23&gt;=QH$32,QA23&lt;&gt;""),AND(QF23&gt;=QH$28,QG23&gt;=QH$32,QF23&lt;&gt;""),AND(RC23&gt;=RJ$28,RD23&gt;=RJ$32,RC23&lt;&gt;""),AND(RH23&gt;=RJ$28,RI23&gt;=RJ$32,RH23&lt;&gt;""),AND(SE23&gt;=SL$28,SF23&gt;=SL$32,SE23&lt;&gt;""),AND(SJ23&gt;=SL$28,SK23&gt;=SL$32,SJ23&lt;&gt;"")),"P","")</f>
        <v/>
      </c>
      <c r="G23" s="3" t="str">
        <f>IF(OR(AND(AK23&gt;=AN$32,AK23&lt;&gt;"",AI23=""),AND(AM23&gt;=AN$32,AM23&lt;&gt;"",AI23=""),AND(BG23&gt;=BJ$32,BG23&lt;&gt;"",BE23=""),AND(BI23&gt;=BJ$32,BI23&lt;&gt;"",BE23=""),AND(CC23&gt;=CF$32,CC23&lt;&gt;"",CA23=""),AND(CE23&gt;=CF$32,CE23&lt;&gt;"",CA23=""),AND(DD23&gt;=DJ$32,DD23&lt;&gt;""),AND(DI23&gt;=DJ$32,DI23&lt;&gt;""),AND(EF23&gt;=EL$32,EF23&lt;&gt;""),AND(EK23&gt;=EL$32,EK23&lt;&gt;""),AND(FH23&gt;=FN$32,FH23&lt;&gt;""),AND(FM23&gt;=FN$32,FM23&lt;&gt;""),AND(GJ23&gt;=GP$32,GJ23&lt;&gt;""),AND(GO23&gt;=GP$32,GO23&lt;&gt;""),AND(HL23&gt;=HR$32,HL23&lt;&gt;""),AND(HQ23&gt;=HR$32,HQ23&lt;&gt;""),AND(IN23&gt;=IT$32,IN23&lt;&gt;""),AND(IS23&gt;=IT$32,IS23&lt;&gt;""),AND(JP23&gt;=JV$32,JP23&lt;&gt;""),AND(JU23&gt;=JV$32,JU23&lt;&gt;""),AND(KR23&gt;=KX$32,KR23&lt;&gt;""),AND(KW23&gt;=KX$32,KW23&lt;&gt;""),AND(LT23&gt;=LZ$32,LT23&lt;&gt;""),AND(LY23&gt;=LZ$32,LY23&lt;&gt;""),AND(MV23&gt;=NB$32,MV23&lt;&gt;""),AND(NA23&gt;=NB$32,NA23&lt;&gt;""),AND(NX23&gt;=OD$32,NX23&lt;&gt;""),AND(OC23&gt;=OD$32,OC23&lt;&gt;""),AND(OZ23&gt;=PF$32,OZ23&lt;&gt;""),AND(PE23&gt;=PF$32,PE23&lt;&gt;""),AND(QB23&gt;=QH$32,QB23&lt;&gt;""),AND(QG23&gt;=QH$32,QG23&lt;&gt;""),AND(RD23&gt;=RJ$32,RD23&lt;&gt;""),AND(RI23&gt;=RJ$32,RI23&lt;&gt;""),AND(SF23&gt;=SL$32,SF23&lt;&gt;""),AND(SK23&gt;=SL$32,SK23&lt;&gt;"")),"P","")</f>
        <v/>
      </c>
      <c r="H23" s="36" t="str">
        <f>IF(AND(G23="P",F23=""),"No DD",IF(OR(AND(AJ23&gt;=AN$31,AK23&gt;=AN$35,AJ23&lt;&gt;"",AI23=""),AND(AL23&gt;=AN$31,AM23&gt;=AN$35,AL23&lt;&gt;"",AI23=""),AND(BF23&gt;=BJ$31,BG23&gt;=BJ$35,BF23&lt;&gt;"",BE23=""),AND(BH23&gt;=BJ$31,BI23&gt;=BJ$35,BH23&lt;&gt;"",BE23=""),AND(CB23&gt;=CF$31,CC23&gt;=CF$35,CB23&lt;&gt;"",CA23=""),AND(CD23&gt;=CF$31,CE23&gt;=CF$35,CD23&lt;&gt;""),AND(DC23&gt;=DJ$31,DD23&gt;=DJ$35,DC23&lt;&gt;""),AND(DH23&gt;=DJ$31,DI23&gt;=DJ$35,DH23&lt;&gt;""),AND(EE23&gt;=EL$31,EF23&gt;=EL$35,EE23&lt;&gt;""),AND(EJ23&gt;=EL$31,EK23&gt;=EL$35,EJ23&lt;&gt;""),AND(FG23&gt;=FN$31,FH23&gt;=FN$35,FG23&lt;&gt;""),AND(FL23&gt;=FN$31,FM23&gt;=FN$35,FL23&lt;&gt;""),AND(GI23&gt;=GP$31,GJ23&gt;=GP$35,GI23&lt;&gt;""),AND(GN23&gt;=GP$31,GO23&gt;=GP$35,GN23&lt;&gt;""),AND(HK23&gt;=HR$31,HL23&gt;=HR$35,HK23&lt;&gt;""),AND(HP23&gt;=HR$31,HQ23&gt;=HR$35,HP23&lt;&gt;""),AND(IM23&gt;=IT$31,IN23&gt;=IT$35,IM23&lt;&gt;""),AND(IR23&gt;=IT$31,IS23&gt;=IT$35,IR23&lt;&gt;""),AND(JO23&gt;=JV$31,JP23&gt;=JV$35,JO23&lt;&gt;""),AND(JT23&gt;=JV$31,JU23&gt;=JV$35,JT23&lt;&gt;""),AND(KQ23&gt;=KX$31,KR23&gt;=KX$35,KQ23&lt;&gt;""),AND(KV23&gt;=KX$31,KW23&gt;=KX$35,KV23&lt;&gt;""),AND(LS23&gt;=LZ$31,LT23&gt;=LZ$35,LS23&lt;&gt;""),AND(LX23&gt;=LZ$31,LY23&gt;=LZ$35,LX23&lt;&gt;""),AND(MU23&gt;=NB$31,MV23&gt;=NB$35,MU23&lt;&gt;""),AND(MZ23&gt;=NB$31,NA23&gt;=NB$35,MZ23&lt;&gt;""),AND(NW23&gt;=OD$31,NX23&gt;=OD$35,NW23&lt;&gt;""),AND(OB23&gt;=OD$31,OC23&gt;=OD$35,OB23&lt;&gt;""),AND(OY23&gt;=PF$31,OZ23&gt;=PF$35,OY23&lt;&gt;""),AND(PD23&gt;=PF$31,PE23&gt;=PF$35,PD23&lt;&gt;""),AND(QA23&gt;=QH$31,QB23&gt;=QH$35,QA23&lt;&gt;""),AND(QF23&gt;=QH$31,QG23&gt;=QH$35,QF23&lt;&gt;""),AND(RC23&gt;=RJ$31,RD23&gt;=RJ$35,RC23&lt;&gt;""),AND(RH23&gt;=RJ$31,RI23&gt;=RJ$35,RH23&lt;&gt;""),AND(SE23&gt;=SL$31,SF23&gt;=SL$35,SE23&lt;&gt;""),AND(SJ23&gt;=SL$31,SK23&gt;=SL$35,SJ23&lt;&gt;"")),"Merit",IF(OR(AND(AJ23&gt;=AN$30,AK23&gt;=AN$34,AJ23&lt;&gt;"",AI23=""),AND(AL23&gt;=AN$30,AM23&gt;=AN$34,AL23&lt;&gt;"",AI23=""),AND(BF23&gt;=BJ$30,BG23&gt;=BJ$34,BF23&lt;&gt;"",BE23=""),AND(BH23&gt;=BJ$30,BI23&gt;=BJ$34,BH23&lt;&gt;"",BE23=""),AND(CB23&gt;=CF$30,CC23&gt;=CF$34,CB23&lt;&gt;"",CA23=""),AND(CD23&gt;=CF$30,CE23&gt;=CF$34,CD23&lt;&gt;""),AND(DC23&gt;=DJ$30,DD23&gt;=DJ$34,DC23&lt;&gt;""),AND(DH23&gt;=DJ$30,DI23&gt;=DJ$34,DH23&lt;&gt;""),AND(EE23&gt;=EL$30,EF23&gt;=EL$34,EE23&lt;&gt;""),AND(EJ23&gt;=EL$30,EK23&gt;=EL$34,EJ23&lt;&gt;""),AND(FG23&gt;=FN$30,FH23&gt;=FN$34,FG23&lt;&gt;""),AND(FL23&gt;=FN$30,FM23&gt;=FN$34,FL23&lt;&gt;""),AND(GI23&gt;=GP$30,GJ23&gt;=GP$34,GI23&lt;&gt;""),AND(GN23&gt;=GP$30,GO23&gt;=GP$34,GN23&lt;&gt;""),AND(HK23&gt;=HR$30,HL23&gt;=HR$34,HK23&lt;&gt;""),AND(HP23&gt;=HR$30,HQ23&gt;=HR$34,HP23&lt;&gt;""),AND(IM23&gt;=IT$30,IN23&gt;=IT$34,IM23&lt;&gt;""),AND(IR23&gt;=IT$30,IS23&gt;=IT$34,IR23&lt;&gt;""),AND(JO23&gt;=JV$30,JP23&gt;=JV$34,JO23&lt;&gt;""),AND(JT23&gt;=JV$30,JU23&gt;=JV$34,JT23&lt;&gt;""),AND(KQ23&gt;=KX$30,KR23&gt;=KX$34,KQ23&lt;&gt;""),AND(KV23&gt;=KX$30,KW23&gt;=KX$34,KV23&lt;&gt;""),AND(LS23&gt;=LZ$30,LT23&gt;=LZ$34,LS23&lt;&gt;""),AND(LX23&gt;=LZ$30,LY23&gt;=LZ$34,LX23&lt;&gt;""),AND(MU23&gt;=NB$30,MV23&gt;=NB$34,MU23&lt;&gt;""),AND(MZ23&gt;=NB$30,NA23&gt;=NB$34,MZ23&lt;&gt;""),AND(NW23&gt;=OD$30,NX23&gt;=OD$34,NW23&lt;&gt;""),AND(OB23&gt;=OD$30,OC23&gt;=OD$34,OB23&lt;&gt;""),AND(OY23&gt;=PF$30,OZ23&gt;=PF$34,OY23&lt;&gt;""),AND(PD23&gt;=PF$30,PE23&gt;=PF$34,PD23&lt;&gt;""),AND(QA23&gt;=QH$30,QB23&gt;=QH$34,QA23&lt;&gt;""),AND(QF23&gt;=QH$30,QG23&gt;=QH$34,QF23&lt;&gt;""),AND(RC23&gt;=RJ$30,RD23&gt;=RJ$34,RC23&lt;&gt;""),AND(RH23&gt;=RJ$30,RI23&gt;=RJ$34,RH23&lt;&gt;""),AND(SE23&gt;=SL$30,SF23&gt;=SL$34,SE23&lt;&gt;""),AND(SJ23&gt;=SL$30,SK23&gt;=SL$34,SJ23&lt;&gt;"")),"Excellence",IF(I23="P","Worlds Team",IF(F23="P","National Team","")))))</f>
        <v/>
      </c>
      <c r="I23" s="3" t="str">
        <f>IF(OR(AND(AJ23&gt;=AN$29,AK23&gt;=AN$33,AJ23&lt;&gt;"",AI23=""),AND(AL23&gt;=AN$29,AM23&gt;=AN$33,AL23&lt;&gt;"",AI23=""),AND(BF23&gt;=BJ$29,BG23&gt;=BJ$33,BF23&lt;&gt;"",BE23=""),AND(BH23&gt;=BJ$29,BI23&gt;=BJ$33,BH23&lt;&gt;"",BE23=""),AND(CB23&gt;=CF$29,CC23&gt;=CF$33,CB23&lt;&gt;"",CA23=""),AND(CD23&gt;=CF$29,CE23&gt;=CF$33,CD23&lt;&gt;""),AND(DC23&gt;=DJ$29,DD23&gt;=DJ$33,DC23&lt;&gt;""),AND(DH23&gt;=DJ$29,DI23&gt;=DJ$33,DH23&lt;&gt;""),AND(EE23&gt;=EL$29,EF23&gt;=EL$33,EE23&lt;&gt;""),AND(EJ23&gt;=EL$29,EK23&gt;=EL$33,EJ23&lt;&gt;""),AND(FG23&gt;=FN$29,FH23&gt;=FN$33,FG23&lt;&gt;""),AND(FL23&gt;=FN$29,FM23&gt;=FN$33,FL23&lt;&gt;""),AND(GI23&gt;=GP$29,GJ23&gt;=GP$33,GI23&lt;&gt;""),AND(GN23&gt;=GP$29,GO23&gt;=GP$33,GN23&lt;&gt;""),AND(HK23&gt;=HR$29,HL23&gt;=HR$33,HK23&lt;&gt;""),AND(HP23&gt;=HR$29,HQ23&gt;=HR$33,HP23&lt;&gt;""),AND(IM23&gt;=IT$29,IN23&gt;=IT$33,IM23&lt;&gt;""),AND(IR23&gt;=IT$29,IS23&gt;=IT$33,IR23&lt;&gt;""),AND(JO23&gt;=JV$29,JP23&gt;=JV$33,JO23&lt;&gt;""),AND(JT23&gt;=JV$29,JU23&gt;=JV$33,JT23&lt;&gt;""),AND(KQ23&gt;=KX$29,KR23&gt;=KX$33,KQ23&lt;&gt;""),AND(KV23&gt;=KX$29,KW23&gt;=KX$33,KV23&lt;&gt;""),AND(LS23&gt;=LZ$29,LT23&gt;=LZ$33,LS23&lt;&gt;""),AND(LX23&gt;=LZ$29,LY23&gt;=LZ$33,LX23&lt;&gt;""),AND(MU23&gt;=NB$29,MV23&gt;=NB$33,MU23&lt;&gt;""),AND(MZ23&gt;=NB$29,NA23&gt;=NB$33,MZ23&lt;&gt;""),AND(NW23&gt;=OD$29,NX23&gt;=OD$33,NW23&lt;&gt;""),AND(OB23&gt;=OD$29,OC23&gt;=OD$33,OB23&lt;&gt;""),AND(OY23&gt;=PF$29,OZ23&gt;=PF$33,OY23&lt;&gt;""),AND(PD23&gt;=PF$29,PE23&gt;=PF$33,PD23&lt;&gt;""),AND(QA23&gt;=QH$29,QB23&gt;=QH$33,QA23&lt;&gt;""),AND(QF23&gt;=QH$29,QG23&gt;=QH$33,QF23&lt;&gt;""),AND(RC23&gt;=RJ$29,RD23&gt;=RJ$33,RC23&lt;&gt;""),AND(RH23&gt;=RJ$29,RI23&gt;=RJ$33,RH23&lt;&gt;""),AND(SE23&gt;=SL$29,SF23&gt;=SL$33,SE23&lt;&gt;""),AND(SJ23&gt;=SL$29,SK23&gt;=SL$33,SJ23&lt;&gt;"")),"P","")</f>
        <v/>
      </c>
      <c r="J23" s="8">
        <f>IF(COUNT(AK23,BG23,CC23)&gt;0,LARGE((AK23,BG23,CC23),1),0)</f>
        <v>44.1</v>
      </c>
      <c r="K23" s="8" t="str">
        <f>IF(J23=0,"",IF(J23=CC23,$BK$1,IF(J23=BG23,$AO$1,IF(J23=AK23,$S$1,""))))</f>
        <v>2025 Nationals</v>
      </c>
      <c r="L23" s="8">
        <f>IF(COUNT(AK23,BG23,CC23)&gt;1,LARGE((AK23,BG23,CC23),2),0)</f>
        <v>35.799999999999997</v>
      </c>
      <c r="M23" s="8" t="str">
        <f>IF(K23=0,"",IF(AND(L23=J23,L23=AK23,K23=BG23),$S$1,IF(AND(L23=J23,L23=AK23,L23=CC23),$S$1,IF(AND(L23=J23,L23=CC23,L23=BG23),$AO$1,IF(L23=CC23,$BK$1,IF(L23=BG23,$AO$1,IF(L23=AK23,$S$1,"")))))))</f>
        <v>2025 3rd Domestic Trial</v>
      </c>
      <c r="N23" s="8">
        <f>IF(MAX(AM23,BI23,CE23)&gt;0,MAX(AM23,BI23,CE23),0)</f>
        <v>0</v>
      </c>
      <c r="O23" s="8" t="str">
        <f>IF(N23=0,"",IF(N23=CE23,$BK$1,IF(N23=BI23,$AO$1,IF(N23=AM23,$S$1,""))))</f>
        <v/>
      </c>
      <c r="P23" s="8" t="str">
        <f>IF(MAX(CG23:CH23)&gt;0,MAX(CG23:CH23),"")</f>
        <v/>
      </c>
      <c r="Q23" s="11" t="str">
        <f>IF(P23="","",IF(P23=CG23,"("&amp;CG$2&amp;")",IF(P23=CH23,"("&amp;CH$2&amp;")")))</f>
        <v/>
      </c>
      <c r="R23" s="8" t="str">
        <f>IF(P23="","",IF(P23=CG23,IF(P23+IF(L23="",0,L23)=SF23,$RK$1,IF(P23+IF(L23="",0,L23)=RD23,$QI$1,IF(P23+IF(L23="",0,L23)=QB23,$PG$1,IF(P23+IF(L23="",0,L23)=OZ23,$OE$1,IF(P23+IF(L23="",0,L23)=NX23,$NC$1,IF(P23+IF(L23="",0,L23)=MV23,$MA$1,IF(P23+IF(L23="",0,L23)=LT23,$KY$1,IF(P23+IF(L23="",0,L23)=KR23,$JW$1,IF(P23+IF(L23="",0,L23)=JP23,$IU$1,IF(P23+IF(L23="",0,L23)=IN23,$HS$1,IF(P23+IF(L23="",0,L23)=HL23,$GQ$1,IF(P23+IF(L23="",0,L23)=GJ23,$FO$1,IF(P23+IF(L23="",0,L23)=FH23,$EM$1,IF(P23+IF(L23="",0,L23)=EF23,$DK$1,IF(P23+IF(L23="",0,L23)=DD23,$CI$1))))))))))))))),IF(P23=CH23,IF(P23+IF(N23="",0,N23)=SK23,$RK$1,IF(P23+IF(N23="",0,N23)=RI23,$QI$1,IF(P23+IF(N23="",0,N23)=QG23,$PG$1,IF(P23+IF(N23="",0,N23)=PE23,$OE$1,IF(P23+IF(N23="",0,N23)=OC23,$NC$1,IF(P23+IF(N23="",0,N23)=NA23,$MA$1,IF(P23+IF(N23="",0,N23)=LY23,$KY$1,IF(P23+IF(N23="",0,N23)=KW23,$JW$1,IF(P23+IF(N23="",0,N23)=JU23,$IU$1,IF(P23+IF(N23="",0,N23)=IS23,$HS$1,IF(P23+IF(N23="",0,N23)=HQ23,$GQ$1,IF(P23+IF(N23="",0,N23)=GO23,$FO$1,IF(P23+IF(N23="",0,N23)=FM23,$EM$1,IF(P23+IF(N23="",0,N23)=EK23,$DK$1,IF(P23+IF(N23="",0,N23)=DI23,$CI$1))))))))))))))))))</f>
        <v/>
      </c>
      <c r="S23" s="19">
        <v>15.2</v>
      </c>
      <c r="T23" s="19">
        <v>2.4</v>
      </c>
      <c r="U23" s="19">
        <v>0</v>
      </c>
      <c r="V23" s="19">
        <v>0</v>
      </c>
      <c r="W23" s="19">
        <v>15.2</v>
      </c>
      <c r="X23" s="19">
        <v>0</v>
      </c>
      <c r="Y23" s="19">
        <v>0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27"/>
      <c r="AJ23" s="40">
        <f>IF(SUM(T23,X23)&gt;0,SUM(T23,X23),"")</f>
        <v>2.4</v>
      </c>
      <c r="AK23" s="40">
        <f>IF(SUM(S23:T23,V23:X23,Z23)-U23-Y23&gt;0,SUM(S23:T23,V23:X23,Z23)-U23-Y23,"")</f>
        <v>32.799999999999997</v>
      </c>
      <c r="AL23" s="40" t="str">
        <f>IF(SUM(AB23,AF23)&gt;0,SUM(AB23,AF23),"")</f>
        <v/>
      </c>
      <c r="AM23" s="40" t="str">
        <f>IF(SUM(AA23:AB23,AD23:AF23,AH23)-SUM(AC23,AG23)&gt;0,SUM(AA23:AB23,AD23:AF23,AH23)-SUM(AC23,AG23),"")</f>
        <v/>
      </c>
      <c r="AN23" s="40">
        <f>IF(SUM(AK23,AM23)&gt;0,SUM(AK23,AM23),"")</f>
        <v>32.799999999999997</v>
      </c>
      <c r="AO23" s="18">
        <v>16.600000000000001</v>
      </c>
      <c r="AP23" s="18">
        <v>6</v>
      </c>
      <c r="AQ23" s="18">
        <v>0.6</v>
      </c>
      <c r="AR23" s="18">
        <v>0</v>
      </c>
      <c r="AS23" s="18">
        <v>18.3</v>
      </c>
      <c r="AT23" s="18">
        <v>4.8</v>
      </c>
      <c r="AU23" s="18">
        <v>1</v>
      </c>
      <c r="AV23" s="18">
        <v>0</v>
      </c>
      <c r="AW23" s="18"/>
      <c r="AX23" s="18"/>
      <c r="AY23" s="18"/>
      <c r="AZ23" s="18"/>
      <c r="BA23" s="18"/>
      <c r="BB23" s="18"/>
      <c r="BC23" s="18"/>
      <c r="BD23" s="18"/>
      <c r="BE23" s="28"/>
      <c r="BF23" s="11">
        <f>IF(SUM(AP23,AT23)&gt;0,SUM(AP23,AT23),"")</f>
        <v>10.8</v>
      </c>
      <c r="BG23" s="11">
        <f>IF(SUM(AO23:AP23,AR23:AT23,AV23)-AQ23-AU23&gt;0,SUM(AO23:AP23,AR23:AT23,AV23)-AQ23-AU23,"")</f>
        <v>44.1</v>
      </c>
      <c r="BH23" s="11" t="str">
        <f>IF(SUM(AX23,BB23)&gt;0,SUM(AX23,BB23),"")</f>
        <v/>
      </c>
      <c r="BI23" s="11" t="str">
        <f>IF(SUM(AW23:AX23,AZ23:BB23,BD23)-SUM(AY23,BC23)&gt;0,SUM(AW23:AX23,AZ23:BB23,BD23)-SUM(AY23,BC23),"")</f>
        <v/>
      </c>
      <c r="BJ23" s="11">
        <f>IF(SUM(BG23,BI23)&gt;0,SUM(BG23,BI23),"")</f>
        <v>44.1</v>
      </c>
      <c r="BK23" s="19">
        <v>15.3</v>
      </c>
      <c r="BL23" s="19">
        <v>2.4</v>
      </c>
      <c r="BM23" s="19">
        <v>0</v>
      </c>
      <c r="BN23" s="19">
        <v>0</v>
      </c>
      <c r="BO23" s="19">
        <v>15.3</v>
      </c>
      <c r="BP23" s="19">
        <v>2.8</v>
      </c>
      <c r="BQ23" s="19">
        <v>0</v>
      </c>
      <c r="BR23" s="19">
        <v>0</v>
      </c>
      <c r="BS23" s="19"/>
      <c r="BT23" s="19"/>
      <c r="BU23" s="19"/>
      <c r="BV23" s="19"/>
      <c r="BW23" s="19"/>
      <c r="BX23" s="19"/>
      <c r="BY23" s="19"/>
      <c r="BZ23" s="19"/>
      <c r="CA23" s="27"/>
      <c r="CB23" s="40">
        <f>IF(SUM(BL23,BP23)&gt;0,SUM(BL23,BP23),"")</f>
        <v>5.1999999999999993</v>
      </c>
      <c r="CC23" s="40">
        <f>IF(SUM(BK23:BL23,BN23:BP23,BR23)-BM23-BQ23&gt;0,SUM(BK23:BL23,BN23:BP23,BR23)-BM23-BQ23,"")</f>
        <v>35.799999999999997</v>
      </c>
      <c r="CD23" s="40" t="str">
        <f>IF(SUM(BT23,BX23)&gt;0,SUM(BT23,BX23),"")</f>
        <v/>
      </c>
      <c r="CE23" s="40" t="str">
        <f>IF(SUM(BS23:BT23,BV23:BX23,BZ23)-SUM(BU23,BY23)&gt;0,SUM(BS23:BT23,BV23:BX23,BZ23)-SUM(BU23,BY23),"")</f>
        <v/>
      </c>
      <c r="CF23" s="40">
        <f>IF(SUM(CC23,CE23)&gt;0,SUM(CC23,CE23),"")</f>
        <v>35.799999999999997</v>
      </c>
      <c r="CG23" s="51" t="str">
        <f>IF(MAX(DD23,EF23,FH23,GJ23,HL23,IN23,JP23,KR23,LT23,MV23,NX23,OZ23,QB23,RD23,SF23)-IF(L23="",0,L23)&gt;0.001,MAX(DD23,EF23,FH23,GJ23,HL23,IN23,JP23,KR23,LT23,MV23,NX23,OZ23,QB23,RD23,SF23)-IF(L23="",0,L23),"")</f>
        <v/>
      </c>
      <c r="CH23" s="51" t="str">
        <f>IF(MAX(DI23,EK23,FM23,GO23,HQ23,IS23,JU23,KW23,LY23,NA23,OC23,PE23,QG23,RI23,SK23)-IF(N23="",0,N23)&gt;0.001,MAX(DI23,EK23,FM23,GO23,HQ23,IS23,JU23,KW23,LY23,NA23,OC23,PE23,QG23,RI23,SK23)-IF(N23="",0,N23),"")</f>
        <v/>
      </c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40" t="str">
        <f>IF(SUM(CJ23,CN23)&gt;0,SUM(CJ23,CN23),"")</f>
        <v/>
      </c>
      <c r="DD23" s="40" t="str">
        <f>IF(SUM(CI23:CJ23,CL23:CN23,CP23)-CK23-CO23&gt;0,SUM(CI23:CJ23,CL23:CN23,CP23)-CK23-CO23,"")</f>
        <v/>
      </c>
      <c r="DE23" s="40" t="str">
        <f>IF(SUM(CQ23:CR23,CT23)-CS23&gt;0,SUM(CQ23:CR23,CT23)-CS23,"")</f>
        <v/>
      </c>
      <c r="DF23" s="40" t="str">
        <f>IF(SUM(CJ23,CN23,CR23)&gt;0,SUM(CJ23,CN23,CR23),"")</f>
        <v/>
      </c>
      <c r="DG23" s="40" t="str">
        <f>IF(SUM(DD23,DE23)&gt;0,SUM(DD23,DE23),"")</f>
        <v/>
      </c>
      <c r="DH23" s="40" t="str">
        <f>IF(SUM(CV23,CZ23)&gt;0,SUM(CV23,CZ23),"")</f>
        <v/>
      </c>
      <c r="DI23" s="40" t="str">
        <f>IF(SUM(CU23:CV23,CX23:CZ23,DB23)-SUM(CW23,DA23)&gt;0,SUM(CU23:CV23,CX23:CZ23,DB23)-SUM(CW23,DA23),"")</f>
        <v/>
      </c>
      <c r="DJ23" s="40" t="str">
        <f>IF(SUM(DD23,DE23,DI23)&gt;0,SUM(DD23,DE23,DI23),"")</f>
        <v/>
      </c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1" t="str">
        <f>IF(SUM(DL23,DP23)&gt;0,SUM(DL23,DP23),"")</f>
        <v/>
      </c>
      <c r="EF23" s="11" t="str">
        <f>IF(SUM(DK23:DL23,DN23:DP23,DR23)-DM23-DQ23&gt;0,SUM(DK23:DL23,DN23:DP23,DR23)-DM23-DQ23,"")</f>
        <v/>
      </c>
      <c r="EG23" s="11" t="str">
        <f>IF(SUM(DS23:DT23,DV23)-DU23&gt;0,SUM(DS23:DT23,DV23)-DU23,"")</f>
        <v/>
      </c>
      <c r="EH23" s="11" t="str">
        <f>IF(SUM(DL23,DP23,DT23)&gt;0,SUM(DL23,DP23,DT23),"")</f>
        <v/>
      </c>
      <c r="EI23" s="11" t="str">
        <f>IF(SUM(EF23,EG23)&gt;0,SUM(EF23,EG23),"")</f>
        <v/>
      </c>
      <c r="EJ23" s="11" t="str">
        <f>IF(SUM(DX23,EB23)&gt;0,SUM(DX23,EB23),"")</f>
        <v/>
      </c>
      <c r="EK23" s="11" t="str">
        <f>IF(SUM(DW23:DX23,DZ23:EB23,ED23)-SUM(DY23,EC23)&gt;0,SUM(DW23:DX23,DZ23:EB23,ED23)-SUM(DY23,EC23),"")</f>
        <v/>
      </c>
      <c r="EL23" s="11" t="str">
        <f>IF(SUM(EF23,EG23,EK23)&gt;0,SUM(EF23,EG23,EK23),"")</f>
        <v/>
      </c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40" t="str">
        <f>IF(SUM(EN23,ER23)&gt;0,SUM(EN23,ER23),"")</f>
        <v/>
      </c>
      <c r="FH23" s="40" t="str">
        <f>IF(SUM(EM23:EN23,EP23:ER23,ET23)-EO23-ES23&gt;0,SUM(EM23:EN23,EP23:ER23,ET23)-EO23-ES23,"")</f>
        <v/>
      </c>
      <c r="FI23" s="40" t="str">
        <f>IF(SUM(EU23:EV23,EX23)-EW23&gt;0,SUM(EU23:EV23,EX23)-EW23,"")</f>
        <v/>
      </c>
      <c r="FJ23" s="40" t="str">
        <f>IF(SUM(EN23,ER23,EV23)&gt;0,SUM(EN23,ER23,EV23),"")</f>
        <v/>
      </c>
      <c r="FK23" s="40" t="str">
        <f>IF(SUM(FH23,FI23)&gt;0,SUM(FH23,FI23),"")</f>
        <v/>
      </c>
      <c r="FL23" s="40" t="str">
        <f>IF(SUM(EZ23,FD23)&gt;0,SUM(EZ23,FD23),"")</f>
        <v/>
      </c>
      <c r="FM23" s="40" t="str">
        <f>IF(SUM(EY23:EZ23,FB23:FD23,FF23)-SUM(FA23,FE23)&gt;0,SUM(EY23:EZ23,FB23:FD23,FF23)-SUM(FA23,FE23),"")</f>
        <v/>
      </c>
      <c r="FN23" s="40" t="str">
        <f>IF(SUM(FH23,FI23,FM23)&gt;0,SUM(FH23,FI23,FM23),"")</f>
        <v/>
      </c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1" t="str">
        <f>IF(SUM(FP23,FT23)&gt;0,SUM(FP23,FT23),"")</f>
        <v/>
      </c>
      <c r="GJ23" s="11" t="str">
        <f>IF(SUM(FO23:FP23,FR23:FT23,FV23)-FQ23-FU23&gt;0,SUM(FO23:FP23,FR23:FT23,FV23)-FQ23-FU23,"")</f>
        <v/>
      </c>
      <c r="GK23" s="11" t="str">
        <f>IF(SUM(FW23:FX23,FZ23)-FY23&gt;0,SUM(FW23:FX23,FZ23)-FY23,"")</f>
        <v/>
      </c>
      <c r="GL23" s="11" t="str">
        <f>IF(SUM(FP23,FT23,FX23)&gt;0,SUM(FP23,FT23,FX23),"")</f>
        <v/>
      </c>
      <c r="GM23" s="11" t="str">
        <f>IF(SUM(GJ23,GK23)&gt;0,SUM(GJ23,GK23),"")</f>
        <v/>
      </c>
      <c r="GN23" s="11" t="str">
        <f>IF(SUM(GB23,GF23)&gt;0,SUM(GB23,GF23),"")</f>
        <v/>
      </c>
      <c r="GO23" s="11" t="str">
        <f>IF(SUM(GA23:GB23,GD23:GF23,GH23)-SUM(GC23,GG23)&gt;0,SUM(GA23:GB23,GD23:GF23,GH23)-SUM(GC23,GG23),"")</f>
        <v/>
      </c>
      <c r="GP23" s="11" t="str">
        <f>IF(SUM(GJ23,GK23,GO23)&gt;0,SUM(GJ23,GK23,GO23),"")</f>
        <v/>
      </c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40" t="str">
        <f>IF(SUM(GR23,GV23)&gt;0,SUM(GR23,GV23),"")</f>
        <v/>
      </c>
      <c r="HL23" s="40" t="str">
        <f>IF(SUM(GQ23:GR23,GT23:GV23,GX23)-GS23-GW23&gt;0,SUM(GQ23:GR23,GT23:GV23,GX23)-GS23-GW23,"")</f>
        <v/>
      </c>
      <c r="HM23" s="40" t="str">
        <f>IF(SUM(GY23:GZ23,HB23)-HA23&gt;0,SUM(GY23:GZ23,HB23)-HA23,"")</f>
        <v/>
      </c>
      <c r="HN23" s="40" t="str">
        <f>IF(SUM(GR23,GV23,GZ23)&gt;0,SUM(GR23,GV23,GZ23),"")</f>
        <v/>
      </c>
      <c r="HO23" s="40" t="str">
        <f>IF(SUM(HL23,HM23)&gt;0,SUM(HL23,HM23),"")</f>
        <v/>
      </c>
      <c r="HP23" s="40" t="str">
        <f>IF(SUM(HD23,HH23)&gt;0,SUM(HD23,HH23),"")</f>
        <v/>
      </c>
      <c r="HQ23" s="40" t="str">
        <f>IF(SUM(HC23:HD23,HF23:HH23,HJ23)-SUM(HE23,HI23)&gt;0,SUM(HC23:HD23,HF23:HH23,HJ23)-SUM(HE23,HI23),"")</f>
        <v/>
      </c>
      <c r="HR23" s="40" t="str">
        <f>IF(SUM(HL23,HM23,HQ23)&gt;0,SUM(HL23,HM23,HQ23),"")</f>
        <v/>
      </c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1" t="str">
        <f>IF(SUM(HT23,HX23)&gt;0,SUM(HT23,HX23),"")</f>
        <v/>
      </c>
      <c r="IN23" s="11" t="str">
        <f>IF(SUM(HS23:HT23,HV23:HX23,HZ23)-HU23-HY23&gt;0,SUM(HS23:HT23,HV23:HX23,HZ23)-HU23-HY23,"")</f>
        <v/>
      </c>
      <c r="IO23" s="11" t="str">
        <f>IF(SUM(IA23:IB23,ID23)-IC23&gt;0,SUM(IA23:IB23,ID23)-IC23,"")</f>
        <v/>
      </c>
      <c r="IP23" s="11" t="str">
        <f>IF(SUM(HT23,HX23,IB23)&gt;0,SUM(HT23,HX23,IB23),"")</f>
        <v/>
      </c>
      <c r="IQ23" s="11" t="str">
        <f>IF(SUM(IN23,IO23)&gt;0,SUM(IN23,IO23),"")</f>
        <v/>
      </c>
      <c r="IR23" s="11" t="str">
        <f>IF(SUM(IF23,IJ23)&gt;0,SUM(IF23,IJ23),"")</f>
        <v/>
      </c>
      <c r="IS23" s="11" t="str">
        <f>IF(SUM(IE23:IF23,IH23:IJ23,IL23)-SUM(IG23,IK23)&gt;0,SUM(IE23:IF23,IH23:IJ23,IL23)-SUM(IG23,IK23),"")</f>
        <v/>
      </c>
      <c r="IT23" s="11" t="str">
        <f>IF(SUM(IN23,IO23,IS23)&gt;0,SUM(IN23,IO23,IS23),"")</f>
        <v/>
      </c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40" t="str">
        <f>IF(SUM(IV23,IZ23)&gt;0,SUM(IV23,IZ23),"")</f>
        <v/>
      </c>
      <c r="JP23" s="40" t="str">
        <f>IF(SUM(IU23:IV23,IX23:IZ23,JB23)-IW23-JA23&gt;0,SUM(IU23:IV23,IX23:IZ23,JB23)-IW23-JA23,"")</f>
        <v/>
      </c>
      <c r="JQ23" s="40" t="str">
        <f>IF(SUM(JC23:JD23,JF23)-JE23&gt;0,SUM(JC23:JD23,JF23)-JE23,"")</f>
        <v/>
      </c>
      <c r="JR23" s="40" t="str">
        <f>IF(SUM(IV23,IZ23,JD23)&gt;0,SUM(IV23,IZ23,JD23),"")</f>
        <v/>
      </c>
      <c r="JS23" s="40" t="str">
        <f>IF(SUM(JP23,JQ23)&gt;0,SUM(JP23,JQ23),"")</f>
        <v/>
      </c>
      <c r="JT23" s="40" t="str">
        <f>IF(SUM(JH23,JL23)&gt;0,SUM(JH23,JL23),"")</f>
        <v/>
      </c>
      <c r="JU23" s="40" t="str">
        <f>IF(SUM(JG23:JH23,JJ23:JL23,JN23)-SUM(JI23,JM23)&gt;0,SUM(JG23:JH23,JJ23:JL23,JN23)-SUM(JI23,JM23),"")</f>
        <v/>
      </c>
      <c r="JV23" s="40" t="str">
        <f>IF(SUM(JP23,JQ23,JU23)&gt;0,SUM(JP23,JQ23,JU23),"")</f>
        <v/>
      </c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1" t="str">
        <f>IF(SUM(JX23,KB23)&gt;0,SUM(JX23,KB23),"")</f>
        <v/>
      </c>
      <c r="KR23" s="11" t="str">
        <f>IF(SUM(JW23:JX23,JZ23:KB23,KD23)-JY23-KC23&gt;0,SUM(JW23:JX23,JZ23:KB23,KD23)-JY23-KC23,"")</f>
        <v/>
      </c>
      <c r="KS23" s="11" t="str">
        <f>IF(SUM(KE23:KF23,KH23)-KG23&gt;0,SUM(KE23:KF23,KH23)-KG23,"")</f>
        <v/>
      </c>
      <c r="KT23" s="11" t="str">
        <f>IF(SUM(JX23,KB23,KF23)&gt;0,SUM(JX23,KB23,KF23),"")</f>
        <v/>
      </c>
      <c r="KU23" s="11" t="str">
        <f>IF(SUM(KR23,KS23)&gt;0,SUM(KR23,KS23),"")</f>
        <v/>
      </c>
      <c r="KV23" s="11" t="str">
        <f>IF(SUM(KJ23,KN23)&gt;0,SUM(KJ23,KN23),"")</f>
        <v/>
      </c>
      <c r="KW23" s="11" t="str">
        <f>IF(SUM(KI23:KJ23,KL23:KN23,KP23)-SUM(KK23,KO23)&gt;0,SUM(KI23:KJ23,KL23:KN23,KP23)-SUM(KK23,KO23),"")</f>
        <v/>
      </c>
      <c r="KX23" s="11" t="str">
        <f>IF(SUM(KR23,KS23,KW23)&gt;0,SUM(KR23,KS23,KW23),"")</f>
        <v/>
      </c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40" t="str">
        <f>IF(SUM(KZ23,LD23)&gt;0,SUM(KZ23,LD23),"")</f>
        <v/>
      </c>
      <c r="LT23" s="40" t="str">
        <f>IF(SUM(KY23:KZ23,LB23:LD23,LF23)-LA23-LE23&gt;0,SUM(KY23:KZ23,LB23:LD23,LF23)-LA23-LE23,"")</f>
        <v/>
      </c>
      <c r="LU23" s="40" t="str">
        <f>IF(SUM(LG23:LH23,LJ23)-LI23&gt;0,SUM(LG23:LH23,LJ23)-LI23,"")</f>
        <v/>
      </c>
      <c r="LV23" s="40" t="str">
        <f>IF(SUM(KZ23,LD23,LH23)&gt;0,SUM(KZ23,LD23,LH23),"")</f>
        <v/>
      </c>
      <c r="LW23" s="40" t="str">
        <f>IF(SUM(LT23,LU23)&gt;0,SUM(LT23,LU23),"")</f>
        <v/>
      </c>
      <c r="LX23" s="40" t="str">
        <f>IF(SUM(LL23,LP23)&gt;0,SUM(LL23,LP23),"")</f>
        <v/>
      </c>
      <c r="LY23" s="40" t="str">
        <f>IF(SUM(LK23:LL23,LN23:LP23,LR23)-SUM(LM23,LQ23)&gt;0,SUM(LK23:LL23,LN23:LP23,LR23)-SUM(LM23,LQ23),"")</f>
        <v/>
      </c>
      <c r="LZ23" s="40" t="str">
        <f>IF(SUM(LT23,LU23,LY23)&gt;0,SUM(LT23,LU23,LY23),"")</f>
        <v/>
      </c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1" t="str">
        <f>IF(SUM(MB23,MF23)&gt;0,SUM(MB23,MF23),"")</f>
        <v/>
      </c>
      <c r="MV23" s="11" t="str">
        <f>IF(SUM(MA23:MB23,MD23:MF23,MH23)-MC23-MG23&gt;0,SUM(MA23:MB23,MD23:MF23,MH23)-MC23-MG23,"")</f>
        <v/>
      </c>
      <c r="MW23" s="11" t="str">
        <f>IF(SUM(MI23:MJ23,ML23)-MK23&gt;0,SUM(MI23:MJ23,ML23)-MK23,"")</f>
        <v/>
      </c>
      <c r="MX23" s="11" t="str">
        <f>IF(SUM(MB23,MF23,MJ23)&gt;0,SUM(MB23,MF23,MJ23),"")</f>
        <v/>
      </c>
      <c r="MY23" s="11" t="str">
        <f>IF(SUM(MV23,MW23)&gt;0,SUM(MV23,MW23),"")</f>
        <v/>
      </c>
      <c r="MZ23" s="11" t="str">
        <f>IF(SUM(MN23,MR23)&gt;0,SUM(MN23,MR23),"")</f>
        <v/>
      </c>
      <c r="NA23" s="11" t="str">
        <f>IF(SUM(MM23:MN23,MP23:MR23,MT23)-SUM(MO23,MS23)&gt;0,SUM(MM23:MN23,MP23:MR23,MT23)-SUM(MO23,MS23),"")</f>
        <v/>
      </c>
      <c r="NB23" s="11" t="str">
        <f>IF(SUM(MV23,MW23,NA23)&gt;0,SUM(MV23,MW23,NA23),"")</f>
        <v/>
      </c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40" t="str">
        <f>IF(SUM(ND23,NH23)&gt;0,SUM(ND23,NH23),"")</f>
        <v/>
      </c>
      <c r="NX23" s="40" t="str">
        <f>IF(SUM(NC23:ND23,NF23:NH23,NJ23)-NE23-NI23&gt;0,SUM(NC23:ND23,NF23:NH23,NJ23)-NE23-NI23,"")</f>
        <v/>
      </c>
      <c r="NY23" s="40" t="str">
        <f>IF(SUM(NK23:NL23,NN23)-NM23&gt;0,SUM(NK23:NL23,NN23)-NM23,"")</f>
        <v/>
      </c>
      <c r="NZ23" s="40" t="str">
        <f>IF(SUM(ND23,NH23,NL23)&gt;0,SUM(ND23,NH23,NL23),"")</f>
        <v/>
      </c>
      <c r="OA23" s="40" t="str">
        <f>IF(SUM(NX23,NY23)&gt;0,SUM(NX23,NY23),"")</f>
        <v/>
      </c>
      <c r="OB23" s="40" t="str">
        <f>IF(SUM(NP23,NT23)&gt;0,SUM(NP23,NT23),"")</f>
        <v/>
      </c>
      <c r="OC23" s="40" t="str">
        <f>IF(SUM(NO23:NP23,NR23:NT23,NV23)-SUM(NQ23,NU23)&gt;0,SUM(NO23:NP23,NR23:NT23,NV23)-SUM(NQ23,NU23),"")</f>
        <v/>
      </c>
      <c r="OD23" s="40" t="str">
        <f>IF(SUM(NX23,NY23,OC23)&gt;0,SUM(NX23,NY23,OC23),"")</f>
        <v/>
      </c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1" t="str">
        <f>IF(SUM(OF23,OJ23)&gt;0,SUM(OF23,OJ23),"")</f>
        <v/>
      </c>
      <c r="OZ23" s="11" t="str">
        <f>IF(SUM(OE23:OF23,OH23:OJ23,OL23)-OG23-OK23&gt;0,SUM(OE23:OF23,OH23:OJ23,OL23)-OG23-OK23,"")</f>
        <v/>
      </c>
      <c r="PA23" s="11" t="str">
        <f>IF(SUM(OM23:ON23,OP23)-OO23&gt;0,SUM(OM23:ON23,OP23)-OO23,"")</f>
        <v/>
      </c>
      <c r="PB23" s="11" t="str">
        <f>IF(SUM(OF23,OJ23,ON23)&gt;0,SUM(OF23,OJ23,ON23),"")</f>
        <v/>
      </c>
      <c r="PC23" s="11" t="str">
        <f>IF(SUM(OZ23,PA23)&gt;0,SUM(OZ23,PA23),"")</f>
        <v/>
      </c>
      <c r="PD23" s="11" t="str">
        <f>IF(SUM(OR23,OV23)&gt;0,SUM(OR23,OV23),"")</f>
        <v/>
      </c>
      <c r="PE23" s="11" t="str">
        <f>IF(SUM(OQ23:OR23,OT23:OV23,OX23)-SUM(OS23,OW23)&gt;0,SUM(OQ23:OR23,OT23:OV23,OX23)-SUM(OS23,OW23),"")</f>
        <v/>
      </c>
      <c r="PF23" s="11" t="str">
        <f>IF(SUM(OZ23,PA23,PE23)&gt;0,SUM(OZ23,PA23,PE23),"")</f>
        <v/>
      </c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40" t="str">
        <f>IF(SUM(PH23,PL23)&gt;0,SUM(PH23,PL23),"")</f>
        <v/>
      </c>
      <c r="QB23" s="40" t="str">
        <f>IF(SUM(PG23:PH23,PJ23:PL23,PN23)-PI23-PM23&gt;0,SUM(PG23:PH23,PJ23:PL23,PN23)-PI23-PM23,"")</f>
        <v/>
      </c>
      <c r="QC23" s="40" t="str">
        <f>IF(SUM(PO23:PP23,PR23)-PQ23&gt;0,SUM(PO23:PP23,PR23)-PQ23,"")</f>
        <v/>
      </c>
      <c r="QD23" s="40" t="str">
        <f>IF(SUM(PH23,PL23,PP23)&gt;0,SUM(PH23,PL23,PP23),"")</f>
        <v/>
      </c>
      <c r="QE23" s="40" t="str">
        <f>IF(SUM(QB23,QC23)&gt;0,SUM(QB23,QC23),"")</f>
        <v/>
      </c>
      <c r="QF23" s="40" t="str">
        <f>IF(SUM(PT23,PX23)&gt;0,SUM(PT23,PX23),"")</f>
        <v/>
      </c>
      <c r="QG23" s="40" t="str">
        <f>IF(SUM(PS23:PT23,PV23:PX23,PZ23)-SUM(PU23,PY23)&gt;0,SUM(PS23:PT23,PV23:PX23,PZ23)-SUM(PU23,PY23),"")</f>
        <v/>
      </c>
      <c r="QH23" s="40" t="str">
        <f>IF(SUM(QB23,QC23,QG23)&gt;0,SUM(QB23,QC23,QG23),"")</f>
        <v/>
      </c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1" t="str">
        <f>IF(SUM(QJ23,QN23)&gt;0,SUM(QJ23,QN23),"")</f>
        <v/>
      </c>
      <c r="RD23" s="11" t="str">
        <f>IF(SUM(QI23:QJ23,QL23:QN23,QP23)-QK23-QO23&gt;0,SUM(QI23:QJ23,QL23:QN23,QP23)-QK23-QO23,"")</f>
        <v/>
      </c>
      <c r="RE23" s="11" t="str">
        <f>IF(SUM(QQ23:QR23,QT23)-QS23&gt;0,SUM(QQ23:QR23,QT23)-QS23,"")</f>
        <v/>
      </c>
      <c r="RF23" s="11" t="str">
        <f>IF(SUM(QJ23,QN23,QR23)&gt;0,SUM(QJ23,QN23,QR23),"")</f>
        <v/>
      </c>
      <c r="RG23" s="11" t="str">
        <f>IF(SUM(RD23,RE23)&gt;0,SUM(RD23,RE23),"")</f>
        <v/>
      </c>
      <c r="RH23" s="11" t="str">
        <f>IF(SUM(QV23,QZ23)&gt;0,SUM(QV23,QZ23),"")</f>
        <v/>
      </c>
      <c r="RI23" s="11" t="str">
        <f>IF(SUM(QU23:QV23,QX23:QZ23,RB23)-SUM(QW23,RA23)&gt;0,SUM(QU23:QV23,QX23:QZ23,RB23)-SUM(QW23,RA23),"")</f>
        <v/>
      </c>
      <c r="RJ23" s="11" t="str">
        <f>IF(SUM(RD23,RE23,RI23)&gt;0,SUM(RD23,RE23,RI23),"")</f>
        <v/>
      </c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40" t="str">
        <f>IF(SUM(RL23,RP23)&gt;0,SUM(RL23,RP23),"")</f>
        <v/>
      </c>
      <c r="SF23" s="40" t="str">
        <f>IF(SUM(RK23:RL23,RN23:RP23,RR23)-RM23-RQ23&gt;0,SUM(RK23:RL23,RN23:RP23,RR23)-RM23-RQ23,"")</f>
        <v/>
      </c>
      <c r="SG23" s="40" t="str">
        <f>IF(SUM(RS23:RT23,RV23)-RU23&gt;0,SUM(RS23:RT23,RV23)-RU23,"")</f>
        <v/>
      </c>
      <c r="SH23" s="40" t="str">
        <f>IF(SUM(RL23,RP23,RT23)&gt;0,SUM(RL23,RP23,RT23),"")</f>
        <v/>
      </c>
      <c r="SI23" s="40" t="str">
        <f>IF(SUM(SF23,SG23)&gt;0,SUM(SF23,SG23),"")</f>
        <v/>
      </c>
      <c r="SJ23" s="40" t="str">
        <f>IF(SUM(RX23,SB23)&gt;0,SUM(RX23,SB23),"")</f>
        <v/>
      </c>
      <c r="SK23" s="40" t="str">
        <f>IF(SUM(RW23:RX23,RZ23:SB23,SD23)-SUM(RY23,SC23)&gt;0,SUM(RW23:RX23,RZ23:SB23,SD23)-SUM(RY23,SC23),"")</f>
        <v/>
      </c>
      <c r="SL23" s="40" t="str">
        <f>IF(SUM(SF23,SG23,SK23)&gt;0,SUM(SF23,SG23,SK23),"")</f>
        <v/>
      </c>
      <c r="SM23" s="26">
        <f>IF($CA23="P",BK23,(BK23+AO23)/2)</f>
        <v>15.950000000000001</v>
      </c>
      <c r="SN23" s="26">
        <f>IF($CA23="P",BL23,(BL23+AP23)/2)</f>
        <v>4.2</v>
      </c>
      <c r="SO23" s="26">
        <f>IF($CA23="P",BM23,(BM23+AQ23)/2)</f>
        <v>0.3</v>
      </c>
      <c r="SP23" s="26">
        <f>IF($CA23="P",BN23,(BN23+AR23)/2)</f>
        <v>0</v>
      </c>
      <c r="SQ23" s="26">
        <f>IF($CA23="P",BO23,(BO23+AS23)/2)</f>
        <v>16.8</v>
      </c>
      <c r="SR23" s="26">
        <f>IF($CA23="P",BP23,(BP23+AT23)/2)</f>
        <v>3.8</v>
      </c>
      <c r="SS23" s="26">
        <f>IF($CA23="P",BQ23,(BQ23+AU23)/2)</f>
        <v>0.5</v>
      </c>
      <c r="ST23" s="26">
        <f>IF($CA23="P",BR23,(BR23+AV23)/2)</f>
        <v>0</v>
      </c>
      <c r="SU23" s="26">
        <f>IF($CA23="P",BS23,(BS23+AW23)/2)</f>
        <v>0</v>
      </c>
      <c r="SV23" s="26">
        <f>IF($CA23="P",BT23,(BT23+AX23)/2)</f>
        <v>0</v>
      </c>
      <c r="SW23" s="26">
        <f>IF($CA23="P",BU23,(BU23+AY23)/2)</f>
        <v>0</v>
      </c>
      <c r="SX23" s="26">
        <f>IF($CA23="P",BV23,(BV23+AZ23)/2)</f>
        <v>0</v>
      </c>
      <c r="SY23" s="26">
        <f>IF($CA23="P",BW23,(BW23+BA23)/2)</f>
        <v>0</v>
      </c>
      <c r="SZ23" s="26">
        <f>IF($CA23="P",BX23,(BX23+BB23)/2)</f>
        <v>0</v>
      </c>
      <c r="TA23" s="26">
        <f>IF($CA23="P",BY23,(BY23+BC23)/2)</f>
        <v>0</v>
      </c>
      <c r="TB23" s="26">
        <f>IF($CA23="P",BZ23,(BZ23+BD23)/2)</f>
        <v>0</v>
      </c>
      <c r="TC23" s="28" t="s">
        <v>53</v>
      </c>
      <c r="TD23" s="11">
        <f>IF(SUM(SN23,SR23)&gt;0,SUM(SN23,SR23),"")</f>
        <v>8</v>
      </c>
      <c r="TE23" s="11">
        <f>IF(SUM(SM23:SN23,SP23:SR23,ST23)-SO23-SS23&gt;0,SUM(SM23:SN23,SP23:SR23,ST23)-SO23-SS23,"")</f>
        <v>39.950000000000003</v>
      </c>
      <c r="TF23" s="11" t="str">
        <f>IF(SUM(SV23,SZ23)&gt;0,SUM(SV23,SZ23),"")</f>
        <v/>
      </c>
      <c r="TG23" s="11" t="str">
        <f>IF(SUM(SU23:SV23,SX23:SZ23,TB23)-SUM(SW23,TA23)&gt;0,SUM(SU23:SV23,SX23:SZ23,TB23)-SUM(SW23,TA23),"")</f>
        <v/>
      </c>
      <c r="TH23" s="11">
        <f>IF(SUM(TE23,TG23)&gt;0,SUM(TE23,TG23),"")</f>
        <v>39.950000000000003</v>
      </c>
    </row>
    <row r="24" spans="1:528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148</v>
      </c>
      <c r="C24" s="4" t="s">
        <v>5</v>
      </c>
      <c r="D24" s="4">
        <v>1999</v>
      </c>
      <c r="E24" s="9">
        <f>SUM(J24:P24)+SUM(J24:M24)*0.0000001+SUM(J24)*0.0000000000001</f>
        <v>60.200006020004103</v>
      </c>
      <c r="F24" s="3" t="str">
        <f>IF(OR(AND(AJ24&gt;=AN$28,AK24&gt;=AN$32,AJ24&lt;&gt;"",AI24=""),AND(AL24&gt;=AN$28,AM24&gt;=AN$32,AL24&lt;&gt;"",AI24=""),AND(BF24&gt;=BJ$28,BG24&gt;=BJ$32,BF24&lt;&gt;"",BE24=""),AND(BH24&gt;=BJ$28,BI24&gt;=BJ$32,BH24&lt;&gt;"",BE24=""),AND(CB24&gt;=CF$28,CC24&gt;=CF$32,CB24&lt;&gt;"",CA24=""),AND(CD24&gt;=CF$28,CE24&gt;=CF$32,CD24&lt;&gt;""),AND(DC24&gt;=DJ$28,DD24&gt;=DJ$32,DC24&lt;&gt;""),AND(DH24&gt;=DJ$28,DI24&gt;=DJ$32,DH24&lt;&gt;""),AND(EE24&gt;=EL$28,EF24&gt;=EL$32,EE24&lt;&gt;""),AND(EJ24&gt;=EL$28,EK24&gt;=EL$32,EJ24&lt;&gt;""),AND(FG24&gt;=FN$28,FH24&gt;=FN$32,FG24&lt;&gt;""),AND(FL24&gt;=FN$28,FM24&gt;=FN$32,FL24&lt;&gt;""),AND(GI24&gt;=GP$28,GJ24&gt;=GP$32,GI24&lt;&gt;""),AND(GN24&gt;=GP$28,GO24&gt;=GP$32,GN24&lt;&gt;""),AND(HK24&gt;=HR$28,HL24&gt;=HR$32,HK24&lt;&gt;""),AND(HP24&gt;=HR$28,HQ24&gt;=HR$32,HP24&lt;&gt;""),AND(IM24&gt;=IT$28,IN24&gt;=IT$32,IM24&lt;&gt;""),AND(IR24&gt;=IT$28,IS24&gt;=IT$32,IR24&lt;&gt;""),AND(JO24&gt;=JV$28,JP24&gt;=JV$32,JO24&lt;&gt;""),AND(JT24&gt;=JV$28,JU24&gt;=JV$32,JT24&lt;&gt;""),AND(KQ24&gt;=KX$28,KR24&gt;=KX$32,KQ24&lt;&gt;""),AND(KV24&gt;=KX$28,KW24&gt;=KX$32,KV24&lt;&gt;""),AND(LS24&gt;=LZ$28,LT24&gt;=LZ$32,LS24&lt;&gt;""),AND(LX24&gt;=LZ$28,LY24&gt;=LZ$32,LX24&lt;&gt;""),AND(MU24&gt;=NB$28,MV24&gt;=NB$32,MU24&lt;&gt;""),AND(MZ24&gt;=NB$28,NA24&gt;=NB$32,MZ24&lt;&gt;""),AND(NW24&gt;=OD$28,NX24&gt;=OD$32,NW24&lt;&gt;""),AND(OB24&gt;=OD$28,OC24&gt;=OD$32,OB24&lt;&gt;""),AND(OY24&gt;=PF$28,OZ24&gt;=PF$32,OY24&lt;&gt;""),AND(PD24&gt;=PF$28,PE24&gt;=PF$32,PD24&lt;&gt;""),AND(QA24&gt;=QH$28,QB24&gt;=QH$32,QA24&lt;&gt;""),AND(QF24&gt;=QH$28,QG24&gt;=QH$32,QF24&lt;&gt;""),AND(RC24&gt;=RJ$28,RD24&gt;=RJ$32,RC24&lt;&gt;""),AND(RH24&gt;=RJ$28,RI24&gt;=RJ$32,RH24&lt;&gt;""),AND(SE24&gt;=SL$28,SF24&gt;=SL$32,SE24&lt;&gt;""),AND(SJ24&gt;=SL$28,SK24&gt;=SL$32,SJ24&lt;&gt;"")),"P","")</f>
        <v/>
      </c>
      <c r="G24" s="3" t="str">
        <f>IF(OR(AND(AK24&gt;=AN$32,AK24&lt;&gt;"",AI24=""),AND(AM24&gt;=AN$32,AM24&lt;&gt;"",AI24=""),AND(BG24&gt;=BJ$32,BG24&lt;&gt;"",BE24=""),AND(BI24&gt;=BJ$32,BI24&lt;&gt;"",BE24=""),AND(CC24&gt;=CF$32,CC24&lt;&gt;"",CA24=""),AND(CE24&gt;=CF$32,CE24&lt;&gt;"",CA24=""),AND(DD24&gt;=DJ$32,DD24&lt;&gt;""),AND(DI24&gt;=DJ$32,DI24&lt;&gt;""),AND(EF24&gt;=EL$32,EF24&lt;&gt;""),AND(EK24&gt;=EL$32,EK24&lt;&gt;""),AND(FH24&gt;=FN$32,FH24&lt;&gt;""),AND(FM24&gt;=FN$32,FM24&lt;&gt;""),AND(GJ24&gt;=GP$32,GJ24&lt;&gt;""),AND(GO24&gt;=GP$32,GO24&lt;&gt;""),AND(HL24&gt;=HR$32,HL24&lt;&gt;""),AND(HQ24&gt;=HR$32,HQ24&lt;&gt;""),AND(IN24&gt;=IT$32,IN24&lt;&gt;""),AND(IS24&gt;=IT$32,IS24&lt;&gt;""),AND(JP24&gt;=JV$32,JP24&lt;&gt;""),AND(JU24&gt;=JV$32,JU24&lt;&gt;""),AND(KR24&gt;=KX$32,KR24&lt;&gt;""),AND(KW24&gt;=KX$32,KW24&lt;&gt;""),AND(LT24&gt;=LZ$32,LT24&lt;&gt;""),AND(LY24&gt;=LZ$32,LY24&lt;&gt;""),AND(MV24&gt;=NB$32,MV24&lt;&gt;""),AND(NA24&gt;=NB$32,NA24&lt;&gt;""),AND(NX24&gt;=OD$32,NX24&lt;&gt;""),AND(OC24&gt;=OD$32,OC24&lt;&gt;""),AND(OZ24&gt;=PF$32,OZ24&lt;&gt;""),AND(PE24&gt;=PF$32,PE24&lt;&gt;""),AND(QB24&gt;=QH$32,QB24&lt;&gt;""),AND(QG24&gt;=QH$32,QG24&lt;&gt;""),AND(RD24&gt;=RJ$32,RD24&lt;&gt;""),AND(RI24&gt;=RJ$32,RI24&lt;&gt;""),AND(SF24&gt;=SL$32,SF24&lt;&gt;""),AND(SK24&gt;=SL$32,SK24&lt;&gt;"")),"P","")</f>
        <v/>
      </c>
      <c r="H24" s="36" t="str">
        <f>IF(AND(G24="P",F24=""),"No DD",IF(OR(AND(AJ24&gt;=AN$31,AK24&gt;=AN$35,AJ24&lt;&gt;"",AI24=""),AND(AL24&gt;=AN$31,AM24&gt;=AN$35,AL24&lt;&gt;"",AI24=""),AND(BF24&gt;=BJ$31,BG24&gt;=BJ$35,BF24&lt;&gt;"",BE24=""),AND(BH24&gt;=BJ$31,BI24&gt;=BJ$35,BH24&lt;&gt;"",BE24=""),AND(CB24&gt;=CF$31,CC24&gt;=CF$35,CB24&lt;&gt;"",CA24=""),AND(CD24&gt;=CF$31,CE24&gt;=CF$35,CD24&lt;&gt;""),AND(DC24&gt;=DJ$31,DD24&gt;=DJ$35,DC24&lt;&gt;""),AND(DH24&gt;=DJ$31,DI24&gt;=DJ$35,DH24&lt;&gt;""),AND(EE24&gt;=EL$31,EF24&gt;=EL$35,EE24&lt;&gt;""),AND(EJ24&gt;=EL$31,EK24&gt;=EL$35,EJ24&lt;&gt;""),AND(FG24&gt;=FN$31,FH24&gt;=FN$35,FG24&lt;&gt;""),AND(FL24&gt;=FN$31,FM24&gt;=FN$35,FL24&lt;&gt;""),AND(GI24&gt;=GP$31,GJ24&gt;=GP$35,GI24&lt;&gt;""),AND(GN24&gt;=GP$31,GO24&gt;=GP$35,GN24&lt;&gt;""),AND(HK24&gt;=HR$31,HL24&gt;=HR$35,HK24&lt;&gt;""),AND(HP24&gt;=HR$31,HQ24&gt;=HR$35,HP24&lt;&gt;""),AND(IM24&gt;=IT$31,IN24&gt;=IT$35,IM24&lt;&gt;""),AND(IR24&gt;=IT$31,IS24&gt;=IT$35,IR24&lt;&gt;""),AND(JO24&gt;=JV$31,JP24&gt;=JV$35,JO24&lt;&gt;""),AND(JT24&gt;=JV$31,JU24&gt;=JV$35,JT24&lt;&gt;""),AND(KQ24&gt;=KX$31,KR24&gt;=KX$35,KQ24&lt;&gt;""),AND(KV24&gt;=KX$31,KW24&gt;=KX$35,KV24&lt;&gt;""),AND(LS24&gt;=LZ$31,LT24&gt;=LZ$35,LS24&lt;&gt;""),AND(LX24&gt;=LZ$31,LY24&gt;=LZ$35,LX24&lt;&gt;""),AND(MU24&gt;=NB$31,MV24&gt;=NB$35,MU24&lt;&gt;""),AND(MZ24&gt;=NB$31,NA24&gt;=NB$35,MZ24&lt;&gt;""),AND(NW24&gt;=OD$31,NX24&gt;=OD$35,NW24&lt;&gt;""),AND(OB24&gt;=OD$31,OC24&gt;=OD$35,OB24&lt;&gt;""),AND(OY24&gt;=PF$31,OZ24&gt;=PF$35,OY24&lt;&gt;""),AND(PD24&gt;=PF$31,PE24&gt;=PF$35,PD24&lt;&gt;""),AND(QA24&gt;=QH$31,QB24&gt;=QH$35,QA24&lt;&gt;""),AND(QF24&gt;=QH$31,QG24&gt;=QH$35,QF24&lt;&gt;""),AND(RC24&gt;=RJ$31,RD24&gt;=RJ$35,RC24&lt;&gt;""),AND(RH24&gt;=RJ$31,RI24&gt;=RJ$35,RH24&lt;&gt;""),AND(SE24&gt;=SL$31,SF24&gt;=SL$35,SE24&lt;&gt;""),AND(SJ24&gt;=SL$31,SK24&gt;=SL$35,SJ24&lt;&gt;"")),"Merit",IF(OR(AND(AJ24&gt;=AN$30,AK24&gt;=AN$34,AJ24&lt;&gt;"",AI24=""),AND(AL24&gt;=AN$30,AM24&gt;=AN$34,AL24&lt;&gt;"",AI24=""),AND(BF24&gt;=BJ$30,BG24&gt;=BJ$34,BF24&lt;&gt;"",BE24=""),AND(BH24&gt;=BJ$30,BI24&gt;=BJ$34,BH24&lt;&gt;"",BE24=""),AND(CB24&gt;=CF$30,CC24&gt;=CF$34,CB24&lt;&gt;"",CA24=""),AND(CD24&gt;=CF$30,CE24&gt;=CF$34,CD24&lt;&gt;""),AND(DC24&gt;=DJ$30,DD24&gt;=DJ$34,DC24&lt;&gt;""),AND(DH24&gt;=DJ$30,DI24&gt;=DJ$34,DH24&lt;&gt;""),AND(EE24&gt;=EL$30,EF24&gt;=EL$34,EE24&lt;&gt;""),AND(EJ24&gt;=EL$30,EK24&gt;=EL$34,EJ24&lt;&gt;""),AND(FG24&gt;=FN$30,FH24&gt;=FN$34,FG24&lt;&gt;""),AND(FL24&gt;=FN$30,FM24&gt;=FN$34,FL24&lt;&gt;""),AND(GI24&gt;=GP$30,GJ24&gt;=GP$34,GI24&lt;&gt;""),AND(GN24&gt;=GP$30,GO24&gt;=GP$34,GN24&lt;&gt;""),AND(HK24&gt;=HR$30,HL24&gt;=HR$34,HK24&lt;&gt;""),AND(HP24&gt;=HR$30,HQ24&gt;=HR$34,HP24&lt;&gt;""),AND(IM24&gt;=IT$30,IN24&gt;=IT$34,IM24&lt;&gt;""),AND(IR24&gt;=IT$30,IS24&gt;=IT$34,IR24&lt;&gt;""),AND(JO24&gt;=JV$30,JP24&gt;=JV$34,JO24&lt;&gt;""),AND(JT24&gt;=JV$30,JU24&gt;=JV$34,JT24&lt;&gt;""),AND(KQ24&gt;=KX$30,KR24&gt;=KX$34,KQ24&lt;&gt;""),AND(KV24&gt;=KX$30,KW24&gt;=KX$34,KV24&lt;&gt;""),AND(LS24&gt;=LZ$30,LT24&gt;=LZ$34,LS24&lt;&gt;""),AND(LX24&gt;=LZ$30,LY24&gt;=LZ$34,LX24&lt;&gt;""),AND(MU24&gt;=NB$30,MV24&gt;=NB$34,MU24&lt;&gt;""),AND(MZ24&gt;=NB$30,NA24&gt;=NB$34,MZ24&lt;&gt;""),AND(NW24&gt;=OD$30,NX24&gt;=OD$34,NW24&lt;&gt;""),AND(OB24&gt;=OD$30,OC24&gt;=OD$34,OB24&lt;&gt;""),AND(OY24&gt;=PF$30,OZ24&gt;=PF$34,OY24&lt;&gt;""),AND(PD24&gt;=PF$30,PE24&gt;=PF$34,PD24&lt;&gt;""),AND(QA24&gt;=QH$30,QB24&gt;=QH$34,QA24&lt;&gt;""),AND(QF24&gt;=QH$30,QG24&gt;=QH$34,QF24&lt;&gt;""),AND(RC24&gt;=RJ$30,RD24&gt;=RJ$34,RC24&lt;&gt;""),AND(RH24&gt;=RJ$30,RI24&gt;=RJ$34,RH24&lt;&gt;""),AND(SE24&gt;=SL$30,SF24&gt;=SL$34,SE24&lt;&gt;""),AND(SJ24&gt;=SL$30,SK24&gt;=SL$34,SJ24&lt;&gt;"")),"Excellence",IF(I24="P","Worlds Team",IF(F24="P","National Team","")))))</f>
        <v/>
      </c>
      <c r="I24" s="3" t="str">
        <f>IF(OR(AND(AJ24&gt;=AN$29,AK24&gt;=AN$33,AJ24&lt;&gt;"",AI24=""),AND(AL24&gt;=AN$29,AM24&gt;=AN$33,AL24&lt;&gt;"",AI24=""),AND(BF24&gt;=BJ$29,BG24&gt;=BJ$33,BF24&lt;&gt;"",BE24=""),AND(BH24&gt;=BJ$29,BI24&gt;=BJ$33,BH24&lt;&gt;"",BE24=""),AND(CB24&gt;=CF$29,CC24&gt;=CF$33,CB24&lt;&gt;"",CA24=""),AND(CD24&gt;=CF$29,CE24&gt;=CF$33,CD24&lt;&gt;""),AND(DC24&gt;=DJ$29,DD24&gt;=DJ$33,DC24&lt;&gt;""),AND(DH24&gt;=DJ$29,DI24&gt;=DJ$33,DH24&lt;&gt;""),AND(EE24&gt;=EL$29,EF24&gt;=EL$33,EE24&lt;&gt;""),AND(EJ24&gt;=EL$29,EK24&gt;=EL$33,EJ24&lt;&gt;""),AND(FG24&gt;=FN$29,FH24&gt;=FN$33,FG24&lt;&gt;""),AND(FL24&gt;=FN$29,FM24&gt;=FN$33,FL24&lt;&gt;""),AND(GI24&gt;=GP$29,GJ24&gt;=GP$33,GI24&lt;&gt;""),AND(GN24&gt;=GP$29,GO24&gt;=GP$33,GN24&lt;&gt;""),AND(HK24&gt;=HR$29,HL24&gt;=HR$33,HK24&lt;&gt;""),AND(HP24&gt;=HR$29,HQ24&gt;=HR$33,HP24&lt;&gt;""),AND(IM24&gt;=IT$29,IN24&gt;=IT$33,IM24&lt;&gt;""),AND(IR24&gt;=IT$29,IS24&gt;=IT$33,IR24&lt;&gt;""),AND(JO24&gt;=JV$29,JP24&gt;=JV$33,JO24&lt;&gt;""),AND(JT24&gt;=JV$29,JU24&gt;=JV$33,JT24&lt;&gt;""),AND(KQ24&gt;=KX$29,KR24&gt;=KX$33,KQ24&lt;&gt;""),AND(KV24&gt;=KX$29,KW24&gt;=KX$33,KV24&lt;&gt;""),AND(LS24&gt;=LZ$29,LT24&gt;=LZ$33,LS24&lt;&gt;""),AND(LX24&gt;=LZ$29,LY24&gt;=LZ$33,LX24&lt;&gt;""),AND(MU24&gt;=NB$29,MV24&gt;=NB$33,MU24&lt;&gt;""),AND(MZ24&gt;=NB$29,NA24&gt;=NB$33,MZ24&lt;&gt;""),AND(NW24&gt;=OD$29,NX24&gt;=OD$33,NW24&lt;&gt;""),AND(OB24&gt;=OD$29,OC24&gt;=OD$33,OB24&lt;&gt;""),AND(OY24&gt;=PF$29,OZ24&gt;=PF$33,OY24&lt;&gt;""),AND(PD24&gt;=PF$29,PE24&gt;=PF$33,PD24&lt;&gt;""),AND(QA24&gt;=QH$29,QB24&gt;=QH$33,QA24&lt;&gt;""),AND(QF24&gt;=QH$29,QG24&gt;=QH$33,QF24&lt;&gt;""),AND(RC24&gt;=RJ$29,RD24&gt;=RJ$33,RC24&lt;&gt;""),AND(RH24&gt;=RJ$29,RI24&gt;=RJ$33,RH24&lt;&gt;""),AND(SE24&gt;=SL$29,SF24&gt;=SL$33,SE24&lt;&gt;""),AND(SJ24&gt;=SL$29,SK24&gt;=SL$33,SJ24&lt;&gt;"")),"P","")</f>
        <v/>
      </c>
      <c r="J24" s="8">
        <f>IF(COUNT(AK24,BG24,CC24)&gt;0,LARGE((AK24,BG24,CC24),1),0)</f>
        <v>41</v>
      </c>
      <c r="K24" s="8" t="str">
        <f>IF(J24=0,"",IF(J24=CC24,$BK$1,IF(J24=BG24,$AO$1,IF(J24=AK24,$S$1,""))))</f>
        <v>2025 Elite Canada</v>
      </c>
      <c r="L24" s="8">
        <f>IF(COUNT(AK24,BG24,CC24)&gt;1,LARGE((AK24,BG24,CC24),2),0)</f>
        <v>19.200000000000003</v>
      </c>
      <c r="M24" s="8" t="str">
        <f>IF(K24=0,"",IF(AND(L24=J24,L24=AK24,K24=BG24),$S$1,IF(AND(L24=J24,L24=AK24,L24=CC24),$S$1,IF(AND(L24=J24,L24=CC24,L24=BG24),$AO$1,IF(L24=CC24,$BK$1,IF(L24=BG24,$AO$1,IF(L24=AK24,$S$1,"")))))))</f>
        <v>2025 Nationals</v>
      </c>
      <c r="N24" s="8">
        <f>IF(MAX(AM24,BI24,CE24)&gt;0,MAX(AM24,BI24,CE24),0)</f>
        <v>0</v>
      </c>
      <c r="O24" s="8" t="str">
        <f>IF(N24=0,"",IF(N24=CE24,$BK$1,IF(N24=BI24,$AO$1,IF(N24=AM24,$S$1,""))))</f>
        <v/>
      </c>
      <c r="P24" s="8" t="str">
        <f>IF(MAX(CG24:CH24)&gt;0,MAX(CG24:CH24),"")</f>
        <v/>
      </c>
      <c r="Q24" s="11" t="str">
        <f>IF(P24="","",IF(P24=CG24,"("&amp;CG$2&amp;")",IF(P24=CH24,"("&amp;CH$2&amp;")")))</f>
        <v/>
      </c>
      <c r="R24" s="8" t="str">
        <f>IF(P24="","",IF(P24=CG24,IF(P24+IF(L24="",0,L24)=SF24,$RK$1,IF(P24+IF(L24="",0,L24)=RD24,$QI$1,IF(P24+IF(L24="",0,L24)=QB24,$PG$1,IF(P24+IF(L24="",0,L24)=OZ24,$OE$1,IF(P24+IF(L24="",0,L24)=NX24,$NC$1,IF(P24+IF(L24="",0,L24)=MV24,$MA$1,IF(P24+IF(L24="",0,L24)=LT24,$KY$1,IF(P24+IF(L24="",0,L24)=KR24,$JW$1,IF(P24+IF(L24="",0,L24)=JP24,$IU$1,IF(P24+IF(L24="",0,L24)=IN24,$HS$1,IF(P24+IF(L24="",0,L24)=HL24,$GQ$1,IF(P24+IF(L24="",0,L24)=GJ24,$FO$1,IF(P24+IF(L24="",0,L24)=FH24,$EM$1,IF(P24+IF(L24="",0,L24)=EF24,$DK$1,IF(P24+IF(L24="",0,L24)=DD24,$CI$1))))))))))))))),IF(P24=CH24,IF(P24+IF(N24="",0,N24)=SK24,$RK$1,IF(P24+IF(N24="",0,N24)=RI24,$QI$1,IF(P24+IF(N24="",0,N24)=QG24,$PG$1,IF(P24+IF(N24="",0,N24)=PE24,$OE$1,IF(P24+IF(N24="",0,N24)=OC24,$NC$1,IF(P24+IF(N24="",0,N24)=NA24,$MA$1,IF(P24+IF(N24="",0,N24)=LY24,$KY$1,IF(P24+IF(N24="",0,N24)=KW24,$JW$1,IF(P24+IF(N24="",0,N24)=JU24,$IU$1,IF(P24+IF(N24="",0,N24)=IS24,$HS$1,IF(P24+IF(N24="",0,N24)=HQ24,$GQ$1,IF(P24+IF(N24="",0,N24)=GO24,$FO$1,IF(P24+IF(N24="",0,N24)=FM24,$EM$1,IF(P24+IF(N24="",0,N24)=EK24,$DK$1,IF(P24+IF(N24="",0,N24)=DI24,$CI$1))))))))))))))))))</f>
        <v/>
      </c>
      <c r="S24" s="19">
        <v>15.2</v>
      </c>
      <c r="T24" s="19">
        <v>2.4</v>
      </c>
      <c r="U24" s="19">
        <v>0</v>
      </c>
      <c r="V24" s="19">
        <v>0</v>
      </c>
      <c r="W24" s="19">
        <v>18.399999999999999</v>
      </c>
      <c r="X24" s="19">
        <v>5.6</v>
      </c>
      <c r="Y24" s="19">
        <v>0.6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27"/>
      <c r="AJ24" s="40">
        <f>IF(SUM(T24,X24)&gt;0,SUM(T24,X24),"")</f>
        <v>8</v>
      </c>
      <c r="AK24" s="40">
        <f>IF(SUM(S24:T24,V24:X24,Z24)-U24-Y24&gt;0,SUM(S24:T24,V24:X24,Z24)-U24-Y24,"")</f>
        <v>41</v>
      </c>
      <c r="AL24" s="40" t="str">
        <f>IF(SUM(AB24,AF24)&gt;0,SUM(AB24,AF24),"")</f>
        <v/>
      </c>
      <c r="AM24" s="40" t="str">
        <f>IF(SUM(AA24:AB24,AD24:AF24,AH24)-SUM(AC24,AG24)&gt;0,SUM(AA24:AB24,AD24:AF24,AH24)-SUM(AC24,AG24),"")</f>
        <v/>
      </c>
      <c r="AN24" s="40">
        <f>IF(SUM(AK24,AM24)&gt;0,SUM(AK24,AM24),"")</f>
        <v>41</v>
      </c>
      <c r="AO24" s="18">
        <v>16.2</v>
      </c>
      <c r="AP24" s="18">
        <v>4.4000000000000004</v>
      </c>
      <c r="AQ24" s="18">
        <v>1.4</v>
      </c>
      <c r="AR24" s="18">
        <v>0</v>
      </c>
      <c r="AS24" s="18">
        <v>0</v>
      </c>
      <c r="AT24" s="18">
        <v>0</v>
      </c>
      <c r="AU24" s="18">
        <v>0</v>
      </c>
      <c r="AV24" s="18">
        <v>0</v>
      </c>
      <c r="AW24" s="18"/>
      <c r="AX24" s="18"/>
      <c r="AY24" s="18"/>
      <c r="AZ24" s="18"/>
      <c r="BA24" s="18"/>
      <c r="BB24" s="18"/>
      <c r="BC24" s="18"/>
      <c r="BD24" s="18"/>
      <c r="BE24" s="28"/>
      <c r="BF24" s="11">
        <f>IF(SUM(AP24,AT24)&gt;0,SUM(AP24,AT24),"")</f>
        <v>4.4000000000000004</v>
      </c>
      <c r="BG24" s="11">
        <f>IF(SUM(AO24:AP24,AR24:AT24,AV24)-AQ24-AU24&gt;0,SUM(AO24:AP24,AR24:AT24,AV24)-AQ24-AU24,"")</f>
        <v>19.200000000000003</v>
      </c>
      <c r="BH24" s="11" t="str">
        <f>IF(SUM(AX24,BB24)&gt;0,SUM(AX24,BB24),"")</f>
        <v/>
      </c>
      <c r="BI24" s="11" t="str">
        <f>IF(SUM(AW24:AX24,AZ24:BB24,BD24)-SUM(AY24,BC24)&gt;0,SUM(AW24:AX24,AZ24:BB24,BD24)-SUM(AY24,BC24),"")</f>
        <v/>
      </c>
      <c r="BJ24" s="11">
        <f>IF(SUM(BG24,BI24)&gt;0,SUM(BG24,BI24),"")</f>
        <v>19.200000000000003</v>
      </c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27"/>
      <c r="CB24" s="40" t="str">
        <f>IF(SUM(BL24,BP24)&gt;0,SUM(BL24,BP24),"")</f>
        <v/>
      </c>
      <c r="CC24" s="40" t="str">
        <f>IF(SUM(BK24:BL24,BN24:BP24,BR24)-BM24-BQ24&gt;0,SUM(BK24:BL24,BN24:BP24,BR24)-BM24-BQ24,"")</f>
        <v/>
      </c>
      <c r="CD24" s="40" t="str">
        <f>IF(SUM(BT24,BX24)&gt;0,SUM(BT24,BX24),"")</f>
        <v/>
      </c>
      <c r="CE24" s="40" t="str">
        <f>IF(SUM(BS24:BT24,BV24:BX24,BZ24)-SUM(BU24,BY24)&gt;0,SUM(BS24:BT24,BV24:BX24,BZ24)-SUM(BU24,BY24),"")</f>
        <v/>
      </c>
      <c r="CF24" s="40" t="str">
        <f>IF(SUM(CC24,CE24)&gt;0,SUM(CC24,CE24),"")</f>
        <v/>
      </c>
      <c r="CG24" s="51" t="str">
        <f>IF(MAX(DD24,EF24,FH24,GJ24,HL24,IN24,JP24,KR24,LT24,MV24,NX24,OZ24,QB24,RD24,SF24)-IF(L24="",0,L24)&gt;0.001,MAX(DD24,EF24,FH24,GJ24,HL24,IN24,JP24,KR24,LT24,MV24,NX24,OZ24,QB24,RD24,SF24)-IF(L24="",0,L24),"")</f>
        <v/>
      </c>
      <c r="CH24" s="51" t="str">
        <f>IF(MAX(DI24,EK24,FM24,GO24,HQ24,IS24,JU24,KW24,LY24,NA24,OC24,PE24,QG24,RI24,SK24)-IF(N24="",0,N24)&gt;0.001,MAX(DI24,EK24,FM24,GO24,HQ24,IS24,JU24,KW24,LY24,NA24,OC24,PE24,QG24,RI24,SK24)-IF(N24="",0,N24),"")</f>
        <v/>
      </c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40" t="str">
        <f>IF(SUM(CJ24,CN24)&gt;0,SUM(CJ24,CN24),"")</f>
        <v/>
      </c>
      <c r="DD24" s="40" t="str">
        <f>IF(SUM(CI24:CJ24,CL24:CN24,CP24)-CK24-CO24&gt;0,SUM(CI24:CJ24,CL24:CN24,CP24)-CK24-CO24,"")</f>
        <v/>
      </c>
      <c r="DE24" s="40" t="str">
        <f>IF(SUM(CQ24:CR24,CT24)-CS24&gt;0,SUM(CQ24:CR24,CT24)-CS24,"")</f>
        <v/>
      </c>
      <c r="DF24" s="40" t="str">
        <f>IF(SUM(CJ24,CN24,CR24)&gt;0,SUM(CJ24,CN24,CR24),"")</f>
        <v/>
      </c>
      <c r="DG24" s="40" t="str">
        <f>IF(SUM(DD24,DE24)&gt;0,SUM(DD24,DE24),"")</f>
        <v/>
      </c>
      <c r="DH24" s="40" t="str">
        <f>IF(SUM(CV24,CZ24)&gt;0,SUM(CV24,CZ24),"")</f>
        <v/>
      </c>
      <c r="DI24" s="40" t="str">
        <f>IF(SUM(CU24:CV24,CX24:CZ24,DB24)-SUM(CW24,DA24)&gt;0,SUM(CU24:CV24,CX24:CZ24,DB24)-SUM(CW24,DA24),"")</f>
        <v/>
      </c>
      <c r="DJ24" s="40" t="str">
        <f>IF(SUM(DD24,DE24,DI24)&gt;0,SUM(DD24,DE24,DI24),"")</f>
        <v/>
      </c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1" t="str">
        <f>IF(SUM(DL24,DP24)&gt;0,SUM(DL24,DP24),"")</f>
        <v/>
      </c>
      <c r="EF24" s="11" t="str">
        <f>IF(SUM(DK24:DL24,DN24:DP24,DR24)-DM24-DQ24&gt;0,SUM(DK24:DL24,DN24:DP24,DR24)-DM24-DQ24,"")</f>
        <v/>
      </c>
      <c r="EG24" s="11" t="str">
        <f>IF(SUM(DS24:DT24,DV24)-DU24&gt;0,SUM(DS24:DT24,DV24)-DU24,"")</f>
        <v/>
      </c>
      <c r="EH24" s="11" t="str">
        <f>IF(SUM(DL24,DP24,DT24)&gt;0,SUM(DL24,DP24,DT24),"")</f>
        <v/>
      </c>
      <c r="EI24" s="11" t="str">
        <f>IF(SUM(EF24,EG24)&gt;0,SUM(EF24,EG24),"")</f>
        <v/>
      </c>
      <c r="EJ24" s="11" t="str">
        <f>IF(SUM(DX24,EB24)&gt;0,SUM(DX24,EB24),"")</f>
        <v/>
      </c>
      <c r="EK24" s="11" t="str">
        <f>IF(SUM(DW24:DX24,DZ24:EB24,ED24)-SUM(DY24,EC24)&gt;0,SUM(DW24:DX24,DZ24:EB24,ED24)-SUM(DY24,EC24),"")</f>
        <v/>
      </c>
      <c r="EL24" s="11" t="str">
        <f>IF(SUM(EF24,EG24,EK24)&gt;0,SUM(EF24,EG24,EK24),"")</f>
        <v/>
      </c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40" t="str">
        <f>IF(SUM(EN24,ER24)&gt;0,SUM(EN24,ER24),"")</f>
        <v/>
      </c>
      <c r="FH24" s="40" t="str">
        <f>IF(SUM(EM24:EN24,EP24:ER24,ET24)-EO24-ES24&gt;0,SUM(EM24:EN24,EP24:ER24,ET24)-EO24-ES24,"")</f>
        <v/>
      </c>
      <c r="FI24" s="40" t="str">
        <f>IF(SUM(EU24:EV24,EX24)-EW24&gt;0,SUM(EU24:EV24,EX24)-EW24,"")</f>
        <v/>
      </c>
      <c r="FJ24" s="40" t="str">
        <f>IF(SUM(EN24,ER24,EV24)&gt;0,SUM(EN24,ER24,EV24),"")</f>
        <v/>
      </c>
      <c r="FK24" s="40" t="str">
        <f>IF(SUM(FH24,FI24)&gt;0,SUM(FH24,FI24),"")</f>
        <v/>
      </c>
      <c r="FL24" s="40" t="str">
        <f>IF(SUM(EZ24,FD24)&gt;0,SUM(EZ24,FD24),"")</f>
        <v/>
      </c>
      <c r="FM24" s="40" t="str">
        <f>IF(SUM(EY24:EZ24,FB24:FD24,FF24)-SUM(FA24,FE24)&gt;0,SUM(EY24:EZ24,FB24:FD24,FF24)-SUM(FA24,FE24),"")</f>
        <v/>
      </c>
      <c r="FN24" s="40" t="str">
        <f>IF(SUM(FH24,FI24,FM24)&gt;0,SUM(FH24,FI24,FM24),"")</f>
        <v/>
      </c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1" t="str">
        <f>IF(SUM(FP24,FT24)&gt;0,SUM(FP24,FT24),"")</f>
        <v/>
      </c>
      <c r="GJ24" s="11" t="str">
        <f>IF(SUM(FO24:FP24,FR24:FT24,FV24)-FQ24-FU24&gt;0,SUM(FO24:FP24,FR24:FT24,FV24)-FQ24-FU24,"")</f>
        <v/>
      </c>
      <c r="GK24" s="11" t="str">
        <f>IF(SUM(FW24:FX24,FZ24)-FY24&gt;0,SUM(FW24:FX24,FZ24)-FY24,"")</f>
        <v/>
      </c>
      <c r="GL24" s="11" t="str">
        <f>IF(SUM(FP24,FT24,FX24)&gt;0,SUM(FP24,FT24,FX24),"")</f>
        <v/>
      </c>
      <c r="GM24" s="11" t="str">
        <f>IF(SUM(GJ24,GK24)&gt;0,SUM(GJ24,GK24),"")</f>
        <v/>
      </c>
      <c r="GN24" s="11" t="str">
        <f>IF(SUM(GB24,GF24)&gt;0,SUM(GB24,GF24),"")</f>
        <v/>
      </c>
      <c r="GO24" s="11" t="str">
        <f>IF(SUM(GA24:GB24,GD24:GF24,GH24)-SUM(GC24,GG24)&gt;0,SUM(GA24:GB24,GD24:GF24,GH24)-SUM(GC24,GG24),"")</f>
        <v/>
      </c>
      <c r="GP24" s="11" t="str">
        <f>IF(SUM(GJ24,GK24,GO24)&gt;0,SUM(GJ24,GK24,GO24),"")</f>
        <v/>
      </c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40" t="str">
        <f>IF(SUM(GR24,GV24)&gt;0,SUM(GR24,GV24),"")</f>
        <v/>
      </c>
      <c r="HL24" s="40" t="str">
        <f>IF(SUM(GQ24:GR24,GT24:GV24,GX24)-GS24-GW24&gt;0,SUM(GQ24:GR24,GT24:GV24,GX24)-GS24-GW24,"")</f>
        <v/>
      </c>
      <c r="HM24" s="40" t="str">
        <f>IF(SUM(GY24:GZ24,HB24)-HA24&gt;0,SUM(GY24:GZ24,HB24)-HA24,"")</f>
        <v/>
      </c>
      <c r="HN24" s="40" t="str">
        <f>IF(SUM(GR24,GV24,GZ24)&gt;0,SUM(GR24,GV24,GZ24),"")</f>
        <v/>
      </c>
      <c r="HO24" s="40" t="str">
        <f>IF(SUM(HL24,HM24)&gt;0,SUM(HL24,HM24),"")</f>
        <v/>
      </c>
      <c r="HP24" s="40" t="str">
        <f>IF(SUM(HD24,HH24)&gt;0,SUM(HD24,HH24),"")</f>
        <v/>
      </c>
      <c r="HQ24" s="40" t="str">
        <f>IF(SUM(HC24:HD24,HF24:HH24,HJ24)-SUM(HE24,HI24)&gt;0,SUM(HC24:HD24,HF24:HH24,HJ24)-SUM(HE24,HI24),"")</f>
        <v/>
      </c>
      <c r="HR24" s="40" t="str">
        <f>IF(SUM(HL24,HM24,HQ24)&gt;0,SUM(HL24,HM24,HQ24),"")</f>
        <v/>
      </c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1" t="str">
        <f>IF(SUM(HT24,HX24)&gt;0,SUM(HT24,HX24),"")</f>
        <v/>
      </c>
      <c r="IN24" s="11" t="str">
        <f>IF(SUM(HS24:HT24,HV24:HX24,HZ24)-HU24-HY24&gt;0,SUM(HS24:HT24,HV24:HX24,HZ24)-HU24-HY24,"")</f>
        <v/>
      </c>
      <c r="IO24" s="11" t="str">
        <f>IF(SUM(IA24:IB24,ID24)-IC24&gt;0,SUM(IA24:IB24,ID24)-IC24,"")</f>
        <v/>
      </c>
      <c r="IP24" s="11" t="str">
        <f>IF(SUM(HT24,HX24,IB24)&gt;0,SUM(HT24,HX24,IB24),"")</f>
        <v/>
      </c>
      <c r="IQ24" s="11" t="str">
        <f>IF(SUM(IN24,IO24)&gt;0,SUM(IN24,IO24),"")</f>
        <v/>
      </c>
      <c r="IR24" s="11" t="str">
        <f>IF(SUM(IF24,IJ24)&gt;0,SUM(IF24,IJ24),"")</f>
        <v/>
      </c>
      <c r="IS24" s="11" t="str">
        <f>IF(SUM(IE24:IF24,IH24:IJ24,IL24)-SUM(IG24,IK24)&gt;0,SUM(IE24:IF24,IH24:IJ24,IL24)-SUM(IG24,IK24),"")</f>
        <v/>
      </c>
      <c r="IT24" s="11" t="str">
        <f>IF(SUM(IN24,IO24,IS24)&gt;0,SUM(IN24,IO24,IS24),"")</f>
        <v/>
      </c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40" t="str">
        <f>IF(SUM(IV24,IZ24)&gt;0,SUM(IV24,IZ24),"")</f>
        <v/>
      </c>
      <c r="JP24" s="40" t="str">
        <f>IF(SUM(IU24:IV24,IX24:IZ24,JB24)-IW24-JA24&gt;0,SUM(IU24:IV24,IX24:IZ24,JB24)-IW24-JA24,"")</f>
        <v/>
      </c>
      <c r="JQ24" s="40" t="str">
        <f>IF(SUM(JC24:JD24,JF24)-JE24&gt;0,SUM(JC24:JD24,JF24)-JE24,"")</f>
        <v/>
      </c>
      <c r="JR24" s="40" t="str">
        <f>IF(SUM(IV24,IZ24,JD24)&gt;0,SUM(IV24,IZ24,JD24),"")</f>
        <v/>
      </c>
      <c r="JS24" s="40" t="str">
        <f>IF(SUM(JP24,JQ24)&gt;0,SUM(JP24,JQ24),"")</f>
        <v/>
      </c>
      <c r="JT24" s="40" t="str">
        <f>IF(SUM(JH24,JL24)&gt;0,SUM(JH24,JL24),"")</f>
        <v/>
      </c>
      <c r="JU24" s="40" t="str">
        <f>IF(SUM(JG24:JH24,JJ24:JL24,JN24)-SUM(JI24,JM24)&gt;0,SUM(JG24:JH24,JJ24:JL24,JN24)-SUM(JI24,JM24),"")</f>
        <v/>
      </c>
      <c r="JV24" s="40" t="str">
        <f>IF(SUM(JP24,JQ24,JU24)&gt;0,SUM(JP24,JQ24,JU24),"")</f>
        <v/>
      </c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1" t="str">
        <f>IF(SUM(JX24,KB24)&gt;0,SUM(JX24,KB24),"")</f>
        <v/>
      </c>
      <c r="KR24" s="11" t="str">
        <f>IF(SUM(JW24:JX24,JZ24:KB24,KD24)-JY24-KC24&gt;0,SUM(JW24:JX24,JZ24:KB24,KD24)-JY24-KC24,"")</f>
        <v/>
      </c>
      <c r="KS24" s="11" t="str">
        <f>IF(SUM(KE24:KF24,KH24)-KG24&gt;0,SUM(KE24:KF24,KH24)-KG24,"")</f>
        <v/>
      </c>
      <c r="KT24" s="11" t="str">
        <f>IF(SUM(JX24,KB24,KF24)&gt;0,SUM(JX24,KB24,KF24),"")</f>
        <v/>
      </c>
      <c r="KU24" s="11" t="str">
        <f>IF(SUM(KR24,KS24)&gt;0,SUM(KR24,KS24),"")</f>
        <v/>
      </c>
      <c r="KV24" s="11" t="str">
        <f>IF(SUM(KJ24,KN24)&gt;0,SUM(KJ24,KN24),"")</f>
        <v/>
      </c>
      <c r="KW24" s="11" t="str">
        <f>IF(SUM(KI24:KJ24,KL24:KN24,KP24)-SUM(KK24,KO24)&gt;0,SUM(KI24:KJ24,KL24:KN24,KP24)-SUM(KK24,KO24),"")</f>
        <v/>
      </c>
      <c r="KX24" s="11" t="str">
        <f>IF(SUM(KR24,KS24,KW24)&gt;0,SUM(KR24,KS24,KW24),"")</f>
        <v/>
      </c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40" t="str">
        <f>IF(SUM(KZ24,LD24)&gt;0,SUM(KZ24,LD24),"")</f>
        <v/>
      </c>
      <c r="LT24" s="40" t="str">
        <f>IF(SUM(KY24:KZ24,LB24:LD24,LF24)-LA24-LE24&gt;0,SUM(KY24:KZ24,LB24:LD24,LF24)-LA24-LE24,"")</f>
        <v/>
      </c>
      <c r="LU24" s="40" t="str">
        <f>IF(SUM(LG24:LH24,LJ24)-LI24&gt;0,SUM(LG24:LH24,LJ24)-LI24,"")</f>
        <v/>
      </c>
      <c r="LV24" s="40" t="str">
        <f>IF(SUM(KZ24,LD24,LH24)&gt;0,SUM(KZ24,LD24,LH24),"")</f>
        <v/>
      </c>
      <c r="LW24" s="40" t="str">
        <f>IF(SUM(LT24,LU24)&gt;0,SUM(LT24,LU24),"")</f>
        <v/>
      </c>
      <c r="LX24" s="40" t="str">
        <f>IF(SUM(LL24,LP24)&gt;0,SUM(LL24,LP24),"")</f>
        <v/>
      </c>
      <c r="LY24" s="40" t="str">
        <f>IF(SUM(LK24:LL24,LN24:LP24,LR24)-SUM(LM24,LQ24)&gt;0,SUM(LK24:LL24,LN24:LP24,LR24)-SUM(LM24,LQ24),"")</f>
        <v/>
      </c>
      <c r="LZ24" s="40" t="str">
        <f>IF(SUM(LT24,LU24,LY24)&gt;0,SUM(LT24,LU24,LY24),"")</f>
        <v/>
      </c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1" t="str">
        <f>IF(SUM(MB24,MF24)&gt;0,SUM(MB24,MF24),"")</f>
        <v/>
      </c>
      <c r="MV24" s="11" t="str">
        <f>IF(SUM(MA24:MB24,MD24:MF24,MH24)-MC24-MG24&gt;0,SUM(MA24:MB24,MD24:MF24,MH24)-MC24-MG24,"")</f>
        <v/>
      </c>
      <c r="MW24" s="11" t="str">
        <f>IF(SUM(MI24:MJ24,ML24)-MK24&gt;0,SUM(MI24:MJ24,ML24)-MK24,"")</f>
        <v/>
      </c>
      <c r="MX24" s="11" t="str">
        <f>IF(SUM(MB24,MF24,MJ24)&gt;0,SUM(MB24,MF24,MJ24),"")</f>
        <v/>
      </c>
      <c r="MY24" s="11" t="str">
        <f>IF(SUM(MV24,MW24)&gt;0,SUM(MV24,MW24),"")</f>
        <v/>
      </c>
      <c r="MZ24" s="11" t="str">
        <f>IF(SUM(MN24,MR24)&gt;0,SUM(MN24,MR24),"")</f>
        <v/>
      </c>
      <c r="NA24" s="11" t="str">
        <f>IF(SUM(MM24:MN24,MP24:MR24,MT24)-SUM(MO24,MS24)&gt;0,SUM(MM24:MN24,MP24:MR24,MT24)-SUM(MO24,MS24),"")</f>
        <v/>
      </c>
      <c r="NB24" s="11" t="str">
        <f>IF(SUM(MV24,MW24,NA24)&gt;0,SUM(MV24,MW24,NA24),"")</f>
        <v/>
      </c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40" t="str">
        <f>IF(SUM(ND24,NH24)&gt;0,SUM(ND24,NH24),"")</f>
        <v/>
      </c>
      <c r="NX24" s="40" t="str">
        <f>IF(SUM(NC24:ND24,NF24:NH24,NJ24)-NE24-NI24&gt;0,SUM(NC24:ND24,NF24:NH24,NJ24)-NE24-NI24,"")</f>
        <v/>
      </c>
      <c r="NY24" s="40" t="str">
        <f>IF(SUM(NK24:NL24,NN24)-NM24&gt;0,SUM(NK24:NL24,NN24)-NM24,"")</f>
        <v/>
      </c>
      <c r="NZ24" s="40" t="str">
        <f>IF(SUM(ND24,NH24,NL24)&gt;0,SUM(ND24,NH24,NL24),"")</f>
        <v/>
      </c>
      <c r="OA24" s="40" t="str">
        <f>IF(SUM(NX24,NY24)&gt;0,SUM(NX24,NY24),"")</f>
        <v/>
      </c>
      <c r="OB24" s="40" t="str">
        <f>IF(SUM(NP24,NT24)&gt;0,SUM(NP24,NT24),"")</f>
        <v/>
      </c>
      <c r="OC24" s="40" t="str">
        <f>IF(SUM(NO24:NP24,NR24:NT24,NV24)-SUM(NQ24,NU24)&gt;0,SUM(NO24:NP24,NR24:NT24,NV24)-SUM(NQ24,NU24),"")</f>
        <v/>
      </c>
      <c r="OD24" s="40" t="str">
        <f>IF(SUM(NX24,NY24,OC24)&gt;0,SUM(NX24,NY24,OC24),"")</f>
        <v/>
      </c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1" t="str">
        <f>IF(SUM(OF24,OJ24)&gt;0,SUM(OF24,OJ24),"")</f>
        <v/>
      </c>
      <c r="OZ24" s="11" t="str">
        <f>IF(SUM(OE24:OF24,OH24:OJ24,OL24)-OG24-OK24&gt;0,SUM(OE24:OF24,OH24:OJ24,OL24)-OG24-OK24,"")</f>
        <v/>
      </c>
      <c r="PA24" s="11" t="str">
        <f>IF(SUM(OM24:ON24,OP24)-OO24&gt;0,SUM(OM24:ON24,OP24)-OO24,"")</f>
        <v/>
      </c>
      <c r="PB24" s="11" t="str">
        <f>IF(SUM(OF24,OJ24,ON24)&gt;0,SUM(OF24,OJ24,ON24),"")</f>
        <v/>
      </c>
      <c r="PC24" s="11" t="str">
        <f>IF(SUM(OZ24,PA24)&gt;0,SUM(OZ24,PA24),"")</f>
        <v/>
      </c>
      <c r="PD24" s="11" t="str">
        <f>IF(SUM(OR24,OV24)&gt;0,SUM(OR24,OV24),"")</f>
        <v/>
      </c>
      <c r="PE24" s="11" t="str">
        <f>IF(SUM(OQ24:OR24,OT24:OV24,OX24)-SUM(OS24,OW24)&gt;0,SUM(OQ24:OR24,OT24:OV24,OX24)-SUM(OS24,OW24),"")</f>
        <v/>
      </c>
      <c r="PF24" s="11" t="str">
        <f>IF(SUM(OZ24,PA24,PE24)&gt;0,SUM(OZ24,PA24,PE24),"")</f>
        <v/>
      </c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40" t="str">
        <f>IF(SUM(PH24,PL24)&gt;0,SUM(PH24,PL24),"")</f>
        <v/>
      </c>
      <c r="QB24" s="40" t="str">
        <f>IF(SUM(PG24:PH24,PJ24:PL24,PN24)-PI24-PM24&gt;0,SUM(PG24:PH24,PJ24:PL24,PN24)-PI24-PM24,"")</f>
        <v/>
      </c>
      <c r="QC24" s="40" t="str">
        <f>IF(SUM(PO24:PP24,PR24)-PQ24&gt;0,SUM(PO24:PP24,PR24)-PQ24,"")</f>
        <v/>
      </c>
      <c r="QD24" s="40" t="str">
        <f>IF(SUM(PH24,PL24,PP24)&gt;0,SUM(PH24,PL24,PP24),"")</f>
        <v/>
      </c>
      <c r="QE24" s="40" t="str">
        <f>IF(SUM(QB24,QC24)&gt;0,SUM(QB24,QC24),"")</f>
        <v/>
      </c>
      <c r="QF24" s="40" t="str">
        <f>IF(SUM(PT24,PX24)&gt;0,SUM(PT24,PX24),"")</f>
        <v/>
      </c>
      <c r="QG24" s="40" t="str">
        <f>IF(SUM(PS24:PT24,PV24:PX24,PZ24)-SUM(PU24,PY24)&gt;0,SUM(PS24:PT24,PV24:PX24,PZ24)-SUM(PU24,PY24),"")</f>
        <v/>
      </c>
      <c r="QH24" s="40" t="str">
        <f>IF(SUM(QB24,QC24,QG24)&gt;0,SUM(QB24,QC24,QG24),"")</f>
        <v/>
      </c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1" t="str">
        <f>IF(SUM(QJ24,QN24)&gt;0,SUM(QJ24,QN24),"")</f>
        <v/>
      </c>
      <c r="RD24" s="11" t="str">
        <f>IF(SUM(QI24:QJ24,QL24:QN24,QP24)-QK24-QO24&gt;0,SUM(QI24:QJ24,QL24:QN24,QP24)-QK24-QO24,"")</f>
        <v/>
      </c>
      <c r="RE24" s="11" t="str">
        <f>IF(SUM(QQ24:QR24,QT24)-QS24&gt;0,SUM(QQ24:QR24,QT24)-QS24,"")</f>
        <v/>
      </c>
      <c r="RF24" s="11" t="str">
        <f>IF(SUM(QJ24,QN24,QR24)&gt;0,SUM(QJ24,QN24,QR24),"")</f>
        <v/>
      </c>
      <c r="RG24" s="11" t="str">
        <f>IF(SUM(RD24,RE24)&gt;0,SUM(RD24,RE24),"")</f>
        <v/>
      </c>
      <c r="RH24" s="11" t="str">
        <f>IF(SUM(QV24,QZ24)&gt;0,SUM(QV24,QZ24),"")</f>
        <v/>
      </c>
      <c r="RI24" s="11" t="str">
        <f>IF(SUM(QU24:QV24,QX24:QZ24,RB24)-SUM(QW24,RA24)&gt;0,SUM(QU24:QV24,QX24:QZ24,RB24)-SUM(QW24,RA24),"")</f>
        <v/>
      </c>
      <c r="RJ24" s="11" t="str">
        <f>IF(SUM(RD24,RE24,RI24)&gt;0,SUM(RD24,RE24,RI24),"")</f>
        <v/>
      </c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40" t="str">
        <f>IF(SUM(RL24,RP24)&gt;0,SUM(RL24,RP24),"")</f>
        <v/>
      </c>
      <c r="SF24" s="40" t="str">
        <f>IF(SUM(RK24:RL24,RN24:RP24,RR24)-RM24-RQ24&gt;0,SUM(RK24:RL24,RN24:RP24,RR24)-RM24-RQ24,"")</f>
        <v/>
      </c>
      <c r="SG24" s="40" t="str">
        <f>IF(SUM(RS24:RT24,RV24)-RU24&gt;0,SUM(RS24:RT24,RV24)-RU24,"")</f>
        <v/>
      </c>
      <c r="SH24" s="40" t="str">
        <f>IF(SUM(RL24,RP24,RT24)&gt;0,SUM(RL24,RP24,RT24),"")</f>
        <v/>
      </c>
      <c r="SI24" s="40" t="str">
        <f>IF(SUM(SF24,SG24)&gt;0,SUM(SF24,SG24),"")</f>
        <v/>
      </c>
      <c r="SJ24" s="40" t="str">
        <f>IF(SUM(RX24,SB24)&gt;0,SUM(RX24,SB24),"")</f>
        <v/>
      </c>
      <c r="SK24" s="40" t="str">
        <f>IF(SUM(RW24:RX24,RZ24:SB24,SD24)-SUM(RY24,SC24)&gt;0,SUM(RW24:RX24,RZ24:SB24,SD24)-SUM(RY24,SC24),"")</f>
        <v/>
      </c>
      <c r="SL24" s="40" t="str">
        <f>IF(SUM(SF24,SG24,SK24)&gt;0,SUM(SF24,SG24,SK24),"")</f>
        <v/>
      </c>
      <c r="SM24" s="26">
        <f>IF($CA24="P",BK24,(BK24+AO24)/2)</f>
        <v>8.1</v>
      </c>
      <c r="SN24" s="26">
        <f>IF($CA24="P",BL24,(BL24+AP24)/2)</f>
        <v>2.2000000000000002</v>
      </c>
      <c r="SO24" s="26">
        <f>IF($CA24="P",BM24,(BM24+AQ24)/2)</f>
        <v>0.7</v>
      </c>
      <c r="SP24" s="26">
        <f>IF($CA24="P",BN24,(BN24+AR24)/2)</f>
        <v>0</v>
      </c>
      <c r="SQ24" s="26">
        <f>IF($CA24="P",BO24,(BO24+AS24)/2)</f>
        <v>0</v>
      </c>
      <c r="SR24" s="26">
        <f>IF($CA24="P",BP24,(BP24+AT24)/2)</f>
        <v>0</v>
      </c>
      <c r="SS24" s="26">
        <f>IF($CA24="P",BQ24,(BQ24+AU24)/2)</f>
        <v>0</v>
      </c>
      <c r="ST24" s="26">
        <f>IF($CA24="P",BR24,(BR24+AV24)/2)</f>
        <v>0</v>
      </c>
      <c r="SU24" s="26">
        <f>IF($CA24="P",BS24,(BS24+AW24)/2)</f>
        <v>0</v>
      </c>
      <c r="SV24" s="26">
        <f>IF($CA24="P",BT24,(BT24+AX24)/2)</f>
        <v>0</v>
      </c>
      <c r="SW24" s="26">
        <f>IF($CA24="P",BU24,(BU24+AY24)/2)</f>
        <v>0</v>
      </c>
      <c r="SX24" s="26">
        <f>IF($CA24="P",BV24,(BV24+AZ24)/2)</f>
        <v>0</v>
      </c>
      <c r="SY24" s="26">
        <f>IF($CA24="P",BW24,(BW24+BA24)/2)</f>
        <v>0</v>
      </c>
      <c r="SZ24" s="26">
        <f>IF($CA24="P",BX24,(BX24+BB24)/2)</f>
        <v>0</v>
      </c>
      <c r="TA24" s="26">
        <f>IF($CA24="P",BY24,(BY24+BC24)/2)</f>
        <v>0</v>
      </c>
      <c r="TB24" s="26">
        <f>IF($CA24="P",BZ24,(BZ24+BD24)/2)</f>
        <v>0</v>
      </c>
      <c r="TC24" s="28" t="s">
        <v>53</v>
      </c>
      <c r="TD24" s="11">
        <f>IF(SUM(SN24,SR24)&gt;0,SUM(SN24,SR24),"")</f>
        <v>2.2000000000000002</v>
      </c>
      <c r="TE24" s="11">
        <f>IF(SUM(SM24:SN24,SP24:SR24,ST24)-SO24-SS24&gt;0,SUM(SM24:SN24,SP24:SR24,ST24)-SO24-SS24,"")</f>
        <v>9.6000000000000014</v>
      </c>
      <c r="TF24" s="11" t="str">
        <f>IF(SUM(SV24,SZ24)&gt;0,SUM(SV24,SZ24),"")</f>
        <v/>
      </c>
      <c r="TG24" s="11" t="str">
        <f>IF(SUM(SU24:SV24,SX24:SZ24,TB24)-SUM(SW24,TA24)&gt;0,SUM(SU24:SV24,SX24:SZ24,TB24)-SUM(SW24,TA24),"")</f>
        <v/>
      </c>
      <c r="TH24" s="11">
        <f>IF(SUM(TE24,TG24)&gt;0,SUM(TE24,TG24),"")</f>
        <v>9.6000000000000014</v>
      </c>
    </row>
    <row r="25" spans="1:528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182</v>
      </c>
      <c r="C25" s="4" t="s">
        <v>6</v>
      </c>
      <c r="D25" s="4">
        <v>2001</v>
      </c>
      <c r="E25" s="9">
        <f>SUM(J25:P25)+SUM(J25:M25)*0.0000001+SUM(J25)*0.0000000000001</f>
        <v>20.500002050002049</v>
      </c>
      <c r="F25" s="3" t="str">
        <f>IF(OR(AND(AJ25&gt;=AN$28,AK25&gt;=AN$32,AJ25&lt;&gt;"",AI25=""),AND(AL25&gt;=AN$28,AM25&gt;=AN$32,AL25&lt;&gt;"",AI25=""),AND(BF25&gt;=BJ$28,BG25&gt;=BJ$32,BF25&lt;&gt;"",BE25=""),AND(BH25&gt;=BJ$28,BI25&gt;=BJ$32,BH25&lt;&gt;"",BE25=""),AND(CB25&gt;=CF$28,CC25&gt;=CF$32,CB25&lt;&gt;"",CA25=""),AND(CD25&gt;=CF$28,CE25&gt;=CF$32,CD25&lt;&gt;""),AND(DC25&gt;=DJ$28,DD25&gt;=DJ$32,DC25&lt;&gt;""),AND(DH25&gt;=DJ$28,DI25&gt;=DJ$32,DH25&lt;&gt;""),AND(EE25&gt;=EL$28,EF25&gt;=EL$32,EE25&lt;&gt;""),AND(EJ25&gt;=EL$28,EK25&gt;=EL$32,EJ25&lt;&gt;""),AND(FG25&gt;=FN$28,FH25&gt;=FN$32,FG25&lt;&gt;""),AND(FL25&gt;=FN$28,FM25&gt;=FN$32,FL25&lt;&gt;""),AND(GI25&gt;=GP$28,GJ25&gt;=GP$32,GI25&lt;&gt;""),AND(GN25&gt;=GP$28,GO25&gt;=GP$32,GN25&lt;&gt;""),AND(HK25&gt;=HR$28,HL25&gt;=HR$32,HK25&lt;&gt;""),AND(HP25&gt;=HR$28,HQ25&gt;=HR$32,HP25&lt;&gt;""),AND(IM25&gt;=IT$28,IN25&gt;=IT$32,IM25&lt;&gt;""),AND(IR25&gt;=IT$28,IS25&gt;=IT$32,IR25&lt;&gt;""),AND(JO25&gt;=JV$28,JP25&gt;=JV$32,JO25&lt;&gt;""),AND(JT25&gt;=JV$28,JU25&gt;=JV$32,JT25&lt;&gt;""),AND(KQ25&gt;=KX$28,KR25&gt;=KX$32,KQ25&lt;&gt;""),AND(KV25&gt;=KX$28,KW25&gt;=KX$32,KV25&lt;&gt;""),AND(LS25&gt;=LZ$28,LT25&gt;=LZ$32,LS25&lt;&gt;""),AND(LX25&gt;=LZ$28,LY25&gt;=LZ$32,LX25&lt;&gt;""),AND(MU25&gt;=NB$28,MV25&gt;=NB$32,MU25&lt;&gt;""),AND(MZ25&gt;=NB$28,NA25&gt;=NB$32,MZ25&lt;&gt;""),AND(NW25&gt;=OD$28,NX25&gt;=OD$32,NW25&lt;&gt;""),AND(OB25&gt;=OD$28,OC25&gt;=OD$32,OB25&lt;&gt;""),AND(OY25&gt;=PF$28,OZ25&gt;=PF$32,OY25&lt;&gt;""),AND(PD25&gt;=PF$28,PE25&gt;=PF$32,PD25&lt;&gt;""),AND(QA25&gt;=QH$28,QB25&gt;=QH$32,QA25&lt;&gt;""),AND(QF25&gt;=QH$28,QG25&gt;=QH$32,QF25&lt;&gt;""),AND(RC25&gt;=RJ$28,RD25&gt;=RJ$32,RC25&lt;&gt;""),AND(RH25&gt;=RJ$28,RI25&gt;=RJ$32,RH25&lt;&gt;""),AND(SE25&gt;=SL$28,SF25&gt;=SL$32,SE25&lt;&gt;""),AND(SJ25&gt;=SL$28,SK25&gt;=SL$32,SJ25&lt;&gt;"")),"P","")</f>
        <v/>
      </c>
      <c r="G25" s="3" t="str">
        <f>IF(OR(AND(AK25&gt;=AN$32,AK25&lt;&gt;"",AI25=""),AND(AM25&gt;=AN$32,AM25&lt;&gt;"",AI25=""),AND(BG25&gt;=BJ$32,BG25&lt;&gt;"",BE25=""),AND(BI25&gt;=BJ$32,BI25&lt;&gt;"",BE25=""),AND(CC25&gt;=CF$32,CC25&lt;&gt;"",CA25=""),AND(CE25&gt;=CF$32,CE25&lt;&gt;"",CA25=""),AND(DD25&gt;=DJ$32,DD25&lt;&gt;""),AND(DI25&gt;=DJ$32,DI25&lt;&gt;""),AND(EF25&gt;=EL$32,EF25&lt;&gt;""),AND(EK25&gt;=EL$32,EK25&lt;&gt;""),AND(FH25&gt;=FN$32,FH25&lt;&gt;""),AND(FM25&gt;=FN$32,FM25&lt;&gt;""),AND(GJ25&gt;=GP$32,GJ25&lt;&gt;""),AND(GO25&gt;=GP$32,GO25&lt;&gt;""),AND(HL25&gt;=HR$32,HL25&lt;&gt;""),AND(HQ25&gt;=HR$32,HQ25&lt;&gt;""),AND(IN25&gt;=IT$32,IN25&lt;&gt;""),AND(IS25&gt;=IT$32,IS25&lt;&gt;""),AND(JP25&gt;=JV$32,JP25&lt;&gt;""),AND(JU25&gt;=JV$32,JU25&lt;&gt;""),AND(KR25&gt;=KX$32,KR25&lt;&gt;""),AND(KW25&gt;=KX$32,KW25&lt;&gt;""),AND(LT25&gt;=LZ$32,LT25&lt;&gt;""),AND(LY25&gt;=LZ$32,LY25&lt;&gt;""),AND(MV25&gt;=NB$32,MV25&lt;&gt;""),AND(NA25&gt;=NB$32,NA25&lt;&gt;""),AND(NX25&gt;=OD$32,NX25&lt;&gt;""),AND(OC25&gt;=OD$32,OC25&lt;&gt;""),AND(OZ25&gt;=PF$32,OZ25&lt;&gt;""),AND(PE25&gt;=PF$32,PE25&lt;&gt;""),AND(QB25&gt;=QH$32,QB25&lt;&gt;""),AND(QG25&gt;=QH$32,QG25&lt;&gt;""),AND(RD25&gt;=RJ$32,RD25&lt;&gt;""),AND(RI25&gt;=RJ$32,RI25&lt;&gt;""),AND(SF25&gt;=SL$32,SF25&lt;&gt;""),AND(SK25&gt;=SL$32,SK25&lt;&gt;"")),"P","")</f>
        <v/>
      </c>
      <c r="H25" s="36" t="str">
        <f>IF(AND(G25="P",F25=""),"No DD",IF(OR(AND(AJ25&gt;=AN$31,AK25&gt;=AN$35,AJ25&lt;&gt;"",AI25=""),AND(AL25&gt;=AN$31,AM25&gt;=AN$35,AL25&lt;&gt;"",AI25=""),AND(BF25&gt;=BJ$31,BG25&gt;=BJ$35,BF25&lt;&gt;"",BE25=""),AND(BH25&gt;=BJ$31,BI25&gt;=BJ$35,BH25&lt;&gt;"",BE25=""),AND(CB25&gt;=CF$31,CC25&gt;=CF$35,CB25&lt;&gt;"",CA25=""),AND(CD25&gt;=CF$31,CE25&gt;=CF$35,CD25&lt;&gt;""),AND(DC25&gt;=DJ$31,DD25&gt;=DJ$35,DC25&lt;&gt;""),AND(DH25&gt;=DJ$31,DI25&gt;=DJ$35,DH25&lt;&gt;""),AND(EE25&gt;=EL$31,EF25&gt;=EL$35,EE25&lt;&gt;""),AND(EJ25&gt;=EL$31,EK25&gt;=EL$35,EJ25&lt;&gt;""),AND(FG25&gt;=FN$31,FH25&gt;=FN$35,FG25&lt;&gt;""),AND(FL25&gt;=FN$31,FM25&gt;=FN$35,FL25&lt;&gt;""),AND(GI25&gt;=GP$31,GJ25&gt;=GP$35,GI25&lt;&gt;""),AND(GN25&gt;=GP$31,GO25&gt;=GP$35,GN25&lt;&gt;""),AND(HK25&gt;=HR$31,HL25&gt;=HR$35,HK25&lt;&gt;""),AND(HP25&gt;=HR$31,HQ25&gt;=HR$35,HP25&lt;&gt;""),AND(IM25&gt;=IT$31,IN25&gt;=IT$35,IM25&lt;&gt;""),AND(IR25&gt;=IT$31,IS25&gt;=IT$35,IR25&lt;&gt;""),AND(JO25&gt;=JV$31,JP25&gt;=JV$35,JO25&lt;&gt;""),AND(JT25&gt;=JV$31,JU25&gt;=JV$35,JT25&lt;&gt;""),AND(KQ25&gt;=KX$31,KR25&gt;=KX$35,KQ25&lt;&gt;""),AND(KV25&gt;=KX$31,KW25&gt;=KX$35,KV25&lt;&gt;""),AND(LS25&gt;=LZ$31,LT25&gt;=LZ$35,LS25&lt;&gt;""),AND(LX25&gt;=LZ$31,LY25&gt;=LZ$35,LX25&lt;&gt;""),AND(MU25&gt;=NB$31,MV25&gt;=NB$35,MU25&lt;&gt;""),AND(MZ25&gt;=NB$31,NA25&gt;=NB$35,MZ25&lt;&gt;""),AND(NW25&gt;=OD$31,NX25&gt;=OD$35,NW25&lt;&gt;""),AND(OB25&gt;=OD$31,OC25&gt;=OD$35,OB25&lt;&gt;""),AND(OY25&gt;=PF$31,OZ25&gt;=PF$35,OY25&lt;&gt;""),AND(PD25&gt;=PF$31,PE25&gt;=PF$35,PD25&lt;&gt;""),AND(QA25&gt;=QH$31,QB25&gt;=QH$35,QA25&lt;&gt;""),AND(QF25&gt;=QH$31,QG25&gt;=QH$35,QF25&lt;&gt;""),AND(RC25&gt;=RJ$31,RD25&gt;=RJ$35,RC25&lt;&gt;""),AND(RH25&gt;=RJ$31,RI25&gt;=RJ$35,RH25&lt;&gt;""),AND(SE25&gt;=SL$31,SF25&gt;=SL$35,SE25&lt;&gt;""),AND(SJ25&gt;=SL$31,SK25&gt;=SL$35,SJ25&lt;&gt;"")),"Merit",IF(OR(AND(AJ25&gt;=AN$30,AK25&gt;=AN$34,AJ25&lt;&gt;"",AI25=""),AND(AL25&gt;=AN$30,AM25&gt;=AN$34,AL25&lt;&gt;"",AI25=""),AND(BF25&gt;=BJ$30,BG25&gt;=BJ$34,BF25&lt;&gt;"",BE25=""),AND(BH25&gt;=BJ$30,BI25&gt;=BJ$34,BH25&lt;&gt;"",BE25=""),AND(CB25&gt;=CF$30,CC25&gt;=CF$34,CB25&lt;&gt;"",CA25=""),AND(CD25&gt;=CF$30,CE25&gt;=CF$34,CD25&lt;&gt;""),AND(DC25&gt;=DJ$30,DD25&gt;=DJ$34,DC25&lt;&gt;""),AND(DH25&gt;=DJ$30,DI25&gt;=DJ$34,DH25&lt;&gt;""),AND(EE25&gt;=EL$30,EF25&gt;=EL$34,EE25&lt;&gt;""),AND(EJ25&gt;=EL$30,EK25&gt;=EL$34,EJ25&lt;&gt;""),AND(FG25&gt;=FN$30,FH25&gt;=FN$34,FG25&lt;&gt;""),AND(FL25&gt;=FN$30,FM25&gt;=FN$34,FL25&lt;&gt;""),AND(GI25&gt;=GP$30,GJ25&gt;=GP$34,GI25&lt;&gt;""),AND(GN25&gt;=GP$30,GO25&gt;=GP$34,GN25&lt;&gt;""),AND(HK25&gt;=HR$30,HL25&gt;=HR$34,HK25&lt;&gt;""),AND(HP25&gt;=HR$30,HQ25&gt;=HR$34,HP25&lt;&gt;""),AND(IM25&gt;=IT$30,IN25&gt;=IT$34,IM25&lt;&gt;""),AND(IR25&gt;=IT$30,IS25&gt;=IT$34,IR25&lt;&gt;""),AND(JO25&gt;=JV$30,JP25&gt;=JV$34,JO25&lt;&gt;""),AND(JT25&gt;=JV$30,JU25&gt;=JV$34,JT25&lt;&gt;""),AND(KQ25&gt;=KX$30,KR25&gt;=KX$34,KQ25&lt;&gt;""),AND(KV25&gt;=KX$30,KW25&gt;=KX$34,KV25&lt;&gt;""),AND(LS25&gt;=LZ$30,LT25&gt;=LZ$34,LS25&lt;&gt;""),AND(LX25&gt;=LZ$30,LY25&gt;=LZ$34,LX25&lt;&gt;""),AND(MU25&gt;=NB$30,MV25&gt;=NB$34,MU25&lt;&gt;""),AND(MZ25&gt;=NB$30,NA25&gt;=NB$34,MZ25&lt;&gt;""),AND(NW25&gt;=OD$30,NX25&gt;=OD$34,NW25&lt;&gt;""),AND(OB25&gt;=OD$30,OC25&gt;=OD$34,OB25&lt;&gt;""),AND(OY25&gt;=PF$30,OZ25&gt;=PF$34,OY25&lt;&gt;""),AND(PD25&gt;=PF$30,PE25&gt;=PF$34,PD25&lt;&gt;""),AND(QA25&gt;=QH$30,QB25&gt;=QH$34,QA25&lt;&gt;""),AND(QF25&gt;=QH$30,QG25&gt;=QH$34,QF25&lt;&gt;""),AND(RC25&gt;=RJ$30,RD25&gt;=RJ$34,RC25&lt;&gt;""),AND(RH25&gt;=RJ$30,RI25&gt;=RJ$34,RH25&lt;&gt;""),AND(SE25&gt;=SL$30,SF25&gt;=SL$34,SE25&lt;&gt;""),AND(SJ25&gt;=SL$30,SK25&gt;=SL$34,SJ25&lt;&gt;"")),"Excellence",IF(I25="P","Worlds Team",IF(F25="P","National Team","")))))</f>
        <v/>
      </c>
      <c r="I25" s="3" t="str">
        <f>IF(OR(AND(AJ25&gt;=AN$29,AK25&gt;=AN$33,AJ25&lt;&gt;"",AI25=""),AND(AL25&gt;=AN$29,AM25&gt;=AN$33,AL25&lt;&gt;"",AI25=""),AND(BF25&gt;=BJ$29,BG25&gt;=BJ$33,BF25&lt;&gt;"",BE25=""),AND(BH25&gt;=BJ$29,BI25&gt;=BJ$33,BH25&lt;&gt;"",BE25=""),AND(CB25&gt;=CF$29,CC25&gt;=CF$33,CB25&lt;&gt;"",CA25=""),AND(CD25&gt;=CF$29,CE25&gt;=CF$33,CD25&lt;&gt;""),AND(DC25&gt;=DJ$29,DD25&gt;=DJ$33,DC25&lt;&gt;""),AND(DH25&gt;=DJ$29,DI25&gt;=DJ$33,DH25&lt;&gt;""),AND(EE25&gt;=EL$29,EF25&gt;=EL$33,EE25&lt;&gt;""),AND(EJ25&gt;=EL$29,EK25&gt;=EL$33,EJ25&lt;&gt;""),AND(FG25&gt;=FN$29,FH25&gt;=FN$33,FG25&lt;&gt;""),AND(FL25&gt;=FN$29,FM25&gt;=FN$33,FL25&lt;&gt;""),AND(GI25&gt;=GP$29,GJ25&gt;=GP$33,GI25&lt;&gt;""),AND(GN25&gt;=GP$29,GO25&gt;=GP$33,GN25&lt;&gt;""),AND(HK25&gt;=HR$29,HL25&gt;=HR$33,HK25&lt;&gt;""),AND(HP25&gt;=HR$29,HQ25&gt;=HR$33,HP25&lt;&gt;""),AND(IM25&gt;=IT$29,IN25&gt;=IT$33,IM25&lt;&gt;""),AND(IR25&gt;=IT$29,IS25&gt;=IT$33,IR25&lt;&gt;""),AND(JO25&gt;=JV$29,JP25&gt;=JV$33,JO25&lt;&gt;""),AND(JT25&gt;=JV$29,JU25&gt;=JV$33,JT25&lt;&gt;""),AND(KQ25&gt;=KX$29,KR25&gt;=KX$33,KQ25&lt;&gt;""),AND(KV25&gt;=KX$29,KW25&gt;=KX$33,KV25&lt;&gt;""),AND(LS25&gt;=LZ$29,LT25&gt;=LZ$33,LS25&lt;&gt;""),AND(LX25&gt;=LZ$29,LY25&gt;=LZ$33,LX25&lt;&gt;""),AND(MU25&gt;=NB$29,MV25&gt;=NB$33,MU25&lt;&gt;""),AND(MZ25&gt;=NB$29,NA25&gt;=NB$33,MZ25&lt;&gt;""),AND(NW25&gt;=OD$29,NX25&gt;=OD$33,NW25&lt;&gt;""),AND(OB25&gt;=OD$29,OC25&gt;=OD$33,OB25&lt;&gt;""),AND(OY25&gt;=PF$29,OZ25&gt;=PF$33,OY25&lt;&gt;""),AND(PD25&gt;=PF$29,PE25&gt;=PF$33,PD25&lt;&gt;""),AND(QA25&gt;=QH$29,QB25&gt;=QH$33,QA25&lt;&gt;""),AND(QF25&gt;=QH$29,QG25&gt;=QH$33,QF25&lt;&gt;""),AND(RC25&gt;=RJ$29,RD25&gt;=RJ$33,RC25&lt;&gt;""),AND(RH25&gt;=RJ$29,RI25&gt;=RJ$33,RH25&lt;&gt;""),AND(SE25&gt;=SL$29,SF25&gt;=SL$33,SE25&lt;&gt;""),AND(SJ25&gt;=SL$29,SK25&gt;=SL$33,SJ25&lt;&gt;"")),"P","")</f>
        <v/>
      </c>
      <c r="J25" s="8">
        <f>IF(COUNT(AK25,BG25,CC25)&gt;0,LARGE((AK25,BG25,CC25),1),0)</f>
        <v>20.5</v>
      </c>
      <c r="K25" s="8" t="str">
        <f>IF(J25=0,"",IF(J25=CC25,$BK$1,IF(J25=BG25,$AO$1,IF(J25=AK25,$S$1,""))))</f>
        <v>2025 Elite Canada</v>
      </c>
      <c r="L25" s="8">
        <f>IF(COUNT(AK25,BG25,CC25)&gt;1,LARGE((AK25,BG25,CC25),2),0)</f>
        <v>0</v>
      </c>
      <c r="M25" s="8" t="str">
        <f>IF(K25=0,"",IF(AND(L25=J25,L25=AK25,K25=BG25),$S$1,IF(AND(L25=J25,L25=AK25,L25=CC25),$S$1,IF(AND(L25=J25,L25=CC25,L25=BG25),$AO$1,IF(L25=CC25,$BK$1,IF(L25=BG25,$AO$1,IF(L25=AK25,$S$1,"")))))))</f>
        <v/>
      </c>
      <c r="N25" s="8">
        <f>IF(MAX(AM25,BI25,CE25)&gt;0,MAX(AM25,BI25,CE25),0)</f>
        <v>0</v>
      </c>
      <c r="O25" s="8" t="str">
        <f>IF(N25=0,"",IF(N25=CE25,$BK$1,IF(N25=BI25,$AO$1,IF(N25=AM25,$S$1,""))))</f>
        <v/>
      </c>
      <c r="P25" s="8" t="str">
        <f>IF(MAX(CG25:CH25)&gt;0,MAX(CG25:CH25),"")</f>
        <v/>
      </c>
      <c r="Q25" s="11" t="str">
        <f>IF(P25="","",IF(P25=CG25,"("&amp;CG$2&amp;")",IF(P25=CH25,"("&amp;CH$2&amp;")")))</f>
        <v/>
      </c>
      <c r="R25" s="8" t="str">
        <f>IF(P25="","",IF(P25=CG25,IF(P25+IF(L25="",0,L25)=SF25,$RK$1,IF(P25+IF(L25="",0,L25)=RD25,$QI$1,IF(P25+IF(L25="",0,L25)=QB25,$PG$1,IF(P25+IF(L25="",0,L25)=OZ25,$OE$1,IF(P25+IF(L25="",0,L25)=NX25,$NC$1,IF(P25+IF(L25="",0,L25)=MV25,$MA$1,IF(P25+IF(L25="",0,L25)=LT25,$KY$1,IF(P25+IF(L25="",0,L25)=KR25,$JW$1,IF(P25+IF(L25="",0,L25)=JP25,$IU$1,IF(P25+IF(L25="",0,L25)=IN25,$HS$1,IF(P25+IF(L25="",0,L25)=HL25,$GQ$1,IF(P25+IF(L25="",0,L25)=GJ25,$FO$1,IF(P25+IF(L25="",0,L25)=FH25,$EM$1,IF(P25+IF(L25="",0,L25)=EF25,$DK$1,IF(P25+IF(L25="",0,L25)=DD25,$CI$1))))))))))))))),IF(P25=CH25,IF(P25+IF(N25="",0,N25)=SK25,$RK$1,IF(P25+IF(N25="",0,N25)=RI25,$QI$1,IF(P25+IF(N25="",0,N25)=QG25,$PG$1,IF(P25+IF(N25="",0,N25)=PE25,$OE$1,IF(P25+IF(N25="",0,N25)=OC25,$NC$1,IF(P25+IF(N25="",0,N25)=NA25,$MA$1,IF(P25+IF(N25="",0,N25)=LY25,$KY$1,IF(P25+IF(N25="",0,N25)=KW25,$JW$1,IF(P25+IF(N25="",0,N25)=JU25,$IU$1,IF(P25+IF(N25="",0,N25)=IS25,$HS$1,IF(P25+IF(N25="",0,N25)=HQ25,$GQ$1,IF(P25+IF(N25="",0,N25)=GO25,$FO$1,IF(P25+IF(N25="",0,N25)=FM25,$EM$1,IF(P25+IF(N25="",0,N25)=EK25,$DK$1,IF(P25+IF(N25="",0,N25)=DI25,$CI$1))))))))))))))))))</f>
        <v/>
      </c>
      <c r="S25" s="19">
        <v>18.399999999999999</v>
      </c>
      <c r="T25" s="19">
        <v>3.1</v>
      </c>
      <c r="U25" s="19">
        <v>1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27"/>
      <c r="AJ25" s="40">
        <f>IF(SUM(T25,X25)&gt;0,SUM(T25,X25),"")</f>
        <v>3.1</v>
      </c>
      <c r="AK25" s="40">
        <f>IF(SUM(S25:T25,V25:X25,Z25)-U25-Y25&gt;0,SUM(S25:T25,V25:X25,Z25)-U25-Y25,"")</f>
        <v>20.5</v>
      </c>
      <c r="AL25" s="40" t="str">
        <f>IF(SUM(AB25,AF25)&gt;0,SUM(AB25,AF25),"")</f>
        <v/>
      </c>
      <c r="AM25" s="40" t="str">
        <f>IF(SUM(AA25:AB25,AD25:AF25,AH25)-SUM(AC25,AG25)&gt;0,SUM(AA25:AB25,AD25:AF25,AH25)-SUM(AC25,AG25),"")</f>
        <v/>
      </c>
      <c r="AN25" s="40">
        <f>IF(SUM(AK25,AM25)&gt;0,SUM(AK25,AM25),"")</f>
        <v>20.5</v>
      </c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28"/>
      <c r="BF25" s="11" t="str">
        <f>IF(SUM(AP25,AT25)&gt;0,SUM(AP25,AT25),"")</f>
        <v/>
      </c>
      <c r="BG25" s="11" t="str">
        <f>IF(SUM(AO25:AP25,AR25:AT25,AV25)-AQ25-AU25&gt;0,SUM(AO25:AP25,AR25:AT25,AV25)-AQ25-AU25,"")</f>
        <v/>
      </c>
      <c r="BH25" s="11" t="str">
        <f>IF(SUM(AX25,BB25)&gt;0,SUM(AX25,BB25),"")</f>
        <v/>
      </c>
      <c r="BI25" s="11" t="str">
        <f>IF(SUM(AW25:AX25,AZ25:BB25,BD25)-SUM(AY25,BC25)&gt;0,SUM(AW25:AX25,AZ25:BB25,BD25)-SUM(AY25,BC25),"")</f>
        <v/>
      </c>
      <c r="BJ25" s="11" t="str">
        <f>IF(SUM(BG25,BI25)&gt;0,SUM(BG25,BI25),"")</f>
        <v/>
      </c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7"/>
      <c r="CB25" s="40" t="str">
        <f>IF(SUM(BL25,BP25)&gt;0,SUM(BL25,BP25),"")</f>
        <v/>
      </c>
      <c r="CC25" s="40" t="str">
        <f>IF(SUM(BK25:BL25,BN25:BP25,BR25)-BM25-BQ25&gt;0,SUM(BK25:BL25,BN25:BP25,BR25)-BM25-BQ25,"")</f>
        <v/>
      </c>
      <c r="CD25" s="40" t="str">
        <f>IF(SUM(BT25,BX25)&gt;0,SUM(BT25,BX25),"")</f>
        <v/>
      </c>
      <c r="CE25" s="40" t="str">
        <f>IF(SUM(BS25:BT25,BV25:BX25,BZ25)-SUM(BU25,BY25)&gt;0,SUM(BS25:BT25,BV25:BX25,BZ25)-SUM(BU25,BY25),"")</f>
        <v/>
      </c>
      <c r="CF25" s="40" t="str">
        <f>IF(SUM(CC25,CE25)&gt;0,SUM(CC25,CE25),"")</f>
        <v/>
      </c>
      <c r="CG25" s="51" t="str">
        <f>IF(MAX(DD25,EF25,FH25,GJ25,HL25,IN25,JP25,KR25,LT25,MV25,NX25,OZ25,QB25,RD25,SF25)-IF(L25="",0,L25)&gt;0.001,MAX(DD25,EF25,FH25,GJ25,HL25,IN25,JP25,KR25,LT25,MV25,NX25,OZ25,QB25,RD25,SF25)-IF(L25="",0,L25),"")</f>
        <v/>
      </c>
      <c r="CH25" s="51" t="str">
        <f>IF(MAX(DI25,EK25,FM25,GO25,HQ25,IS25,JU25,KW25,LY25,NA25,OC25,PE25,QG25,RI25,SK25)-IF(N25="",0,N25)&gt;0.001,MAX(DI25,EK25,FM25,GO25,HQ25,IS25,JU25,KW25,LY25,NA25,OC25,PE25,QG25,RI25,SK25)-IF(N25="",0,N25),"")</f>
        <v/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40" t="str">
        <f>IF(SUM(CJ25,CN25)&gt;0,SUM(CJ25,CN25),"")</f>
        <v/>
      </c>
      <c r="DD25" s="40" t="str">
        <f>IF(SUM(CI25:CJ25,CL25:CN25,CP25)-CK25-CO25&gt;0,SUM(CI25:CJ25,CL25:CN25,CP25)-CK25-CO25,"")</f>
        <v/>
      </c>
      <c r="DE25" s="40" t="str">
        <f>IF(SUM(CQ25:CR25,CT25)-CS25&gt;0,SUM(CQ25:CR25,CT25)-CS25,"")</f>
        <v/>
      </c>
      <c r="DF25" s="40" t="str">
        <f>IF(SUM(CJ25,CN25,CR25)&gt;0,SUM(CJ25,CN25,CR25),"")</f>
        <v/>
      </c>
      <c r="DG25" s="40" t="str">
        <f>IF(SUM(DD25,DE25)&gt;0,SUM(DD25,DE25),"")</f>
        <v/>
      </c>
      <c r="DH25" s="40" t="str">
        <f>IF(SUM(CV25,CZ25)&gt;0,SUM(CV25,CZ25),"")</f>
        <v/>
      </c>
      <c r="DI25" s="40" t="str">
        <f>IF(SUM(CU25:CV25,CX25:CZ25,DB25)-SUM(CW25,DA25)&gt;0,SUM(CU25:CV25,CX25:CZ25,DB25)-SUM(CW25,DA25),"")</f>
        <v/>
      </c>
      <c r="DJ25" s="40" t="str">
        <f>IF(SUM(DD25,DE25,DI25)&gt;0,SUM(DD25,DE25,DI25),"")</f>
        <v/>
      </c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1" t="str">
        <f>IF(SUM(DL25,DP25)&gt;0,SUM(DL25,DP25),"")</f>
        <v/>
      </c>
      <c r="EF25" s="11" t="str">
        <f>IF(SUM(DK25:DL25,DN25:DP25,DR25)-DM25-DQ25&gt;0,SUM(DK25:DL25,DN25:DP25,DR25)-DM25-DQ25,"")</f>
        <v/>
      </c>
      <c r="EG25" s="11" t="str">
        <f>IF(SUM(DS25:DT25,DV25)-DU25&gt;0,SUM(DS25:DT25,DV25)-DU25,"")</f>
        <v/>
      </c>
      <c r="EH25" s="11" t="str">
        <f>IF(SUM(DL25,DP25,DT25)&gt;0,SUM(DL25,DP25,DT25),"")</f>
        <v/>
      </c>
      <c r="EI25" s="11" t="str">
        <f>IF(SUM(EF25,EG25)&gt;0,SUM(EF25,EG25),"")</f>
        <v/>
      </c>
      <c r="EJ25" s="11" t="str">
        <f>IF(SUM(DX25,EB25)&gt;0,SUM(DX25,EB25),"")</f>
        <v/>
      </c>
      <c r="EK25" s="11" t="str">
        <f>IF(SUM(DW25:DX25,DZ25:EB25,ED25)-SUM(DY25,EC25)&gt;0,SUM(DW25:DX25,DZ25:EB25,ED25)-SUM(DY25,EC25),"")</f>
        <v/>
      </c>
      <c r="EL25" s="11" t="str">
        <f>IF(SUM(EF25,EG25,EK25)&gt;0,SUM(EF25,EG25,EK25),"")</f>
        <v/>
      </c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40" t="str">
        <f>IF(SUM(EN25,ER25)&gt;0,SUM(EN25,ER25),"")</f>
        <v/>
      </c>
      <c r="FH25" s="40" t="str">
        <f>IF(SUM(EM25:EN25,EP25:ER25,ET25)-EO25-ES25&gt;0,SUM(EM25:EN25,EP25:ER25,ET25)-EO25-ES25,"")</f>
        <v/>
      </c>
      <c r="FI25" s="40" t="str">
        <f>IF(SUM(EU25:EV25,EX25)-EW25&gt;0,SUM(EU25:EV25,EX25)-EW25,"")</f>
        <v/>
      </c>
      <c r="FJ25" s="40" t="str">
        <f>IF(SUM(EN25,ER25,EV25)&gt;0,SUM(EN25,ER25,EV25),"")</f>
        <v/>
      </c>
      <c r="FK25" s="40" t="str">
        <f>IF(SUM(FH25,FI25)&gt;0,SUM(FH25,FI25),"")</f>
        <v/>
      </c>
      <c r="FL25" s="40" t="str">
        <f>IF(SUM(EZ25,FD25)&gt;0,SUM(EZ25,FD25),"")</f>
        <v/>
      </c>
      <c r="FM25" s="40" t="str">
        <f>IF(SUM(EY25:EZ25,FB25:FD25,FF25)-SUM(FA25,FE25)&gt;0,SUM(EY25:EZ25,FB25:FD25,FF25)-SUM(FA25,FE25),"")</f>
        <v/>
      </c>
      <c r="FN25" s="40" t="str">
        <f>IF(SUM(FH25,FI25,FM25)&gt;0,SUM(FH25,FI25,FM25),"")</f>
        <v/>
      </c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1" t="str">
        <f>IF(SUM(FP25,FT25)&gt;0,SUM(FP25,FT25),"")</f>
        <v/>
      </c>
      <c r="GJ25" s="11" t="str">
        <f>IF(SUM(FO25:FP25,FR25:FT25,FV25)-FQ25-FU25&gt;0,SUM(FO25:FP25,FR25:FT25,FV25)-FQ25-FU25,"")</f>
        <v/>
      </c>
      <c r="GK25" s="11" t="str">
        <f>IF(SUM(FW25:FX25,FZ25)-FY25&gt;0,SUM(FW25:FX25,FZ25)-FY25,"")</f>
        <v/>
      </c>
      <c r="GL25" s="11" t="str">
        <f>IF(SUM(FP25,FT25,FX25)&gt;0,SUM(FP25,FT25,FX25),"")</f>
        <v/>
      </c>
      <c r="GM25" s="11" t="str">
        <f>IF(SUM(GJ25,GK25)&gt;0,SUM(GJ25,GK25),"")</f>
        <v/>
      </c>
      <c r="GN25" s="11" t="str">
        <f>IF(SUM(GB25,GF25)&gt;0,SUM(GB25,GF25),"")</f>
        <v/>
      </c>
      <c r="GO25" s="11" t="str">
        <f>IF(SUM(GA25:GB25,GD25:GF25,GH25)-SUM(GC25,GG25)&gt;0,SUM(GA25:GB25,GD25:GF25,GH25)-SUM(GC25,GG25),"")</f>
        <v/>
      </c>
      <c r="GP25" s="11" t="str">
        <f>IF(SUM(GJ25,GK25,GO25)&gt;0,SUM(GJ25,GK25,GO25),"")</f>
        <v/>
      </c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40" t="str">
        <f>IF(SUM(GR25,GV25)&gt;0,SUM(GR25,GV25),"")</f>
        <v/>
      </c>
      <c r="HL25" s="40" t="str">
        <f>IF(SUM(GQ25:GR25,GT25:GV25,GX25)-GS25-GW25&gt;0,SUM(GQ25:GR25,GT25:GV25,GX25)-GS25-GW25,"")</f>
        <v/>
      </c>
      <c r="HM25" s="40" t="str">
        <f>IF(SUM(GY25:GZ25,HB25)-HA25&gt;0,SUM(GY25:GZ25,HB25)-HA25,"")</f>
        <v/>
      </c>
      <c r="HN25" s="40" t="str">
        <f>IF(SUM(GR25,GV25,GZ25)&gt;0,SUM(GR25,GV25,GZ25),"")</f>
        <v/>
      </c>
      <c r="HO25" s="40" t="str">
        <f>IF(SUM(HL25,HM25)&gt;0,SUM(HL25,HM25),"")</f>
        <v/>
      </c>
      <c r="HP25" s="40" t="str">
        <f>IF(SUM(HD25,HH25)&gt;0,SUM(HD25,HH25),"")</f>
        <v/>
      </c>
      <c r="HQ25" s="40" t="str">
        <f>IF(SUM(HC25:HD25,HF25:HH25,HJ25)-SUM(HE25,HI25)&gt;0,SUM(HC25:HD25,HF25:HH25,HJ25)-SUM(HE25,HI25),"")</f>
        <v/>
      </c>
      <c r="HR25" s="40" t="str">
        <f>IF(SUM(HL25,HM25,HQ25)&gt;0,SUM(HL25,HM25,HQ25),"")</f>
        <v/>
      </c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1" t="str">
        <f>IF(SUM(HT25,HX25)&gt;0,SUM(HT25,HX25),"")</f>
        <v/>
      </c>
      <c r="IN25" s="11" t="str">
        <f>IF(SUM(HS25:HT25,HV25:HX25,HZ25)-HU25-HY25&gt;0,SUM(HS25:HT25,HV25:HX25,HZ25)-HU25-HY25,"")</f>
        <v/>
      </c>
      <c r="IO25" s="11" t="str">
        <f>IF(SUM(IA25:IB25,ID25)-IC25&gt;0,SUM(IA25:IB25,ID25)-IC25,"")</f>
        <v/>
      </c>
      <c r="IP25" s="11" t="str">
        <f>IF(SUM(HT25,HX25,IB25)&gt;0,SUM(HT25,HX25,IB25),"")</f>
        <v/>
      </c>
      <c r="IQ25" s="11" t="str">
        <f>IF(SUM(IN25,IO25)&gt;0,SUM(IN25,IO25),"")</f>
        <v/>
      </c>
      <c r="IR25" s="11" t="str">
        <f>IF(SUM(IF25,IJ25)&gt;0,SUM(IF25,IJ25),"")</f>
        <v/>
      </c>
      <c r="IS25" s="11" t="str">
        <f>IF(SUM(IE25:IF25,IH25:IJ25,IL25)-SUM(IG25,IK25)&gt;0,SUM(IE25:IF25,IH25:IJ25,IL25)-SUM(IG25,IK25),"")</f>
        <v/>
      </c>
      <c r="IT25" s="11" t="str">
        <f>IF(SUM(IN25,IO25,IS25)&gt;0,SUM(IN25,IO25,IS25),"")</f>
        <v/>
      </c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40" t="str">
        <f>IF(SUM(IV25,IZ25)&gt;0,SUM(IV25,IZ25),"")</f>
        <v/>
      </c>
      <c r="JP25" s="40" t="str">
        <f>IF(SUM(IU25:IV25,IX25:IZ25,JB25)-IW25-JA25&gt;0,SUM(IU25:IV25,IX25:IZ25,JB25)-IW25-JA25,"")</f>
        <v/>
      </c>
      <c r="JQ25" s="40" t="str">
        <f>IF(SUM(JC25:JD25,JF25)-JE25&gt;0,SUM(JC25:JD25,JF25)-JE25,"")</f>
        <v/>
      </c>
      <c r="JR25" s="40" t="str">
        <f>IF(SUM(IV25,IZ25,JD25)&gt;0,SUM(IV25,IZ25,JD25),"")</f>
        <v/>
      </c>
      <c r="JS25" s="40" t="str">
        <f>IF(SUM(JP25,JQ25)&gt;0,SUM(JP25,JQ25),"")</f>
        <v/>
      </c>
      <c r="JT25" s="40" t="str">
        <f>IF(SUM(JH25,JL25)&gt;0,SUM(JH25,JL25),"")</f>
        <v/>
      </c>
      <c r="JU25" s="40" t="str">
        <f>IF(SUM(JG25:JH25,JJ25:JL25,JN25)-SUM(JI25,JM25)&gt;0,SUM(JG25:JH25,JJ25:JL25,JN25)-SUM(JI25,JM25),"")</f>
        <v/>
      </c>
      <c r="JV25" s="40" t="str">
        <f>IF(SUM(JP25,JQ25,JU25)&gt;0,SUM(JP25,JQ25,JU25),"")</f>
        <v/>
      </c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1" t="str">
        <f>IF(SUM(JX25,KB25)&gt;0,SUM(JX25,KB25),"")</f>
        <v/>
      </c>
      <c r="KR25" s="11" t="str">
        <f>IF(SUM(JW25:JX25,JZ25:KB25,KD25)-JY25-KC25&gt;0,SUM(JW25:JX25,JZ25:KB25,KD25)-JY25-KC25,"")</f>
        <v/>
      </c>
      <c r="KS25" s="11" t="str">
        <f>IF(SUM(KE25:KF25,KH25)-KG25&gt;0,SUM(KE25:KF25,KH25)-KG25,"")</f>
        <v/>
      </c>
      <c r="KT25" s="11" t="str">
        <f>IF(SUM(JX25,KB25,KF25)&gt;0,SUM(JX25,KB25,KF25),"")</f>
        <v/>
      </c>
      <c r="KU25" s="11" t="str">
        <f>IF(SUM(KR25,KS25)&gt;0,SUM(KR25,KS25),"")</f>
        <v/>
      </c>
      <c r="KV25" s="11" t="str">
        <f>IF(SUM(KJ25,KN25)&gt;0,SUM(KJ25,KN25),"")</f>
        <v/>
      </c>
      <c r="KW25" s="11" t="str">
        <f>IF(SUM(KI25:KJ25,KL25:KN25,KP25)-SUM(KK25,KO25)&gt;0,SUM(KI25:KJ25,KL25:KN25,KP25)-SUM(KK25,KO25),"")</f>
        <v/>
      </c>
      <c r="KX25" s="11" t="str">
        <f>IF(SUM(KR25,KS25,KW25)&gt;0,SUM(KR25,KS25,KW25),"")</f>
        <v/>
      </c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40" t="str">
        <f>IF(SUM(KZ25,LD25)&gt;0,SUM(KZ25,LD25),"")</f>
        <v/>
      </c>
      <c r="LT25" s="40" t="str">
        <f>IF(SUM(KY25:KZ25,LB25:LD25,LF25)-LA25-LE25&gt;0,SUM(KY25:KZ25,LB25:LD25,LF25)-LA25-LE25,"")</f>
        <v/>
      </c>
      <c r="LU25" s="40" t="str">
        <f>IF(SUM(LG25:LH25,LJ25)-LI25&gt;0,SUM(LG25:LH25,LJ25)-LI25,"")</f>
        <v/>
      </c>
      <c r="LV25" s="40" t="str">
        <f>IF(SUM(KZ25,LD25,LH25)&gt;0,SUM(KZ25,LD25,LH25),"")</f>
        <v/>
      </c>
      <c r="LW25" s="40" t="str">
        <f>IF(SUM(LT25,LU25)&gt;0,SUM(LT25,LU25),"")</f>
        <v/>
      </c>
      <c r="LX25" s="40" t="str">
        <f>IF(SUM(LL25,LP25)&gt;0,SUM(LL25,LP25),"")</f>
        <v/>
      </c>
      <c r="LY25" s="40" t="str">
        <f>IF(SUM(LK25:LL25,LN25:LP25,LR25)-SUM(LM25,LQ25)&gt;0,SUM(LK25:LL25,LN25:LP25,LR25)-SUM(LM25,LQ25),"")</f>
        <v/>
      </c>
      <c r="LZ25" s="40" t="str">
        <f>IF(SUM(LT25,LU25,LY25)&gt;0,SUM(LT25,LU25,LY25),"")</f>
        <v/>
      </c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1" t="str">
        <f>IF(SUM(MB25,MF25)&gt;0,SUM(MB25,MF25),"")</f>
        <v/>
      </c>
      <c r="MV25" s="11" t="str">
        <f>IF(SUM(MA25:MB25,MD25:MF25,MH25)-MC25-MG25&gt;0,SUM(MA25:MB25,MD25:MF25,MH25)-MC25-MG25,"")</f>
        <v/>
      </c>
      <c r="MW25" s="11" t="str">
        <f>IF(SUM(MI25:MJ25,ML25)-MK25&gt;0,SUM(MI25:MJ25,ML25)-MK25,"")</f>
        <v/>
      </c>
      <c r="MX25" s="11" t="str">
        <f>IF(SUM(MB25,MF25,MJ25)&gt;0,SUM(MB25,MF25,MJ25),"")</f>
        <v/>
      </c>
      <c r="MY25" s="11" t="str">
        <f>IF(SUM(MV25,MW25)&gt;0,SUM(MV25,MW25),"")</f>
        <v/>
      </c>
      <c r="MZ25" s="11" t="str">
        <f>IF(SUM(MN25,MR25)&gt;0,SUM(MN25,MR25),"")</f>
        <v/>
      </c>
      <c r="NA25" s="11" t="str">
        <f>IF(SUM(MM25:MN25,MP25:MR25,MT25)-SUM(MO25,MS25)&gt;0,SUM(MM25:MN25,MP25:MR25,MT25)-SUM(MO25,MS25),"")</f>
        <v/>
      </c>
      <c r="NB25" s="11" t="str">
        <f>IF(SUM(MV25,MW25,NA25)&gt;0,SUM(MV25,MW25,NA25),"")</f>
        <v/>
      </c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40" t="str">
        <f>IF(SUM(ND25,NH25)&gt;0,SUM(ND25,NH25),"")</f>
        <v/>
      </c>
      <c r="NX25" s="40" t="str">
        <f>IF(SUM(NC25:ND25,NF25:NH25,NJ25)-NE25-NI25&gt;0,SUM(NC25:ND25,NF25:NH25,NJ25)-NE25-NI25,"")</f>
        <v/>
      </c>
      <c r="NY25" s="40" t="str">
        <f>IF(SUM(NK25:NL25,NN25)-NM25&gt;0,SUM(NK25:NL25,NN25)-NM25,"")</f>
        <v/>
      </c>
      <c r="NZ25" s="40" t="str">
        <f>IF(SUM(ND25,NH25,NL25)&gt;0,SUM(ND25,NH25,NL25),"")</f>
        <v/>
      </c>
      <c r="OA25" s="40" t="str">
        <f>IF(SUM(NX25,NY25)&gt;0,SUM(NX25,NY25),"")</f>
        <v/>
      </c>
      <c r="OB25" s="40" t="str">
        <f>IF(SUM(NP25,NT25)&gt;0,SUM(NP25,NT25),"")</f>
        <v/>
      </c>
      <c r="OC25" s="40" t="str">
        <f>IF(SUM(NO25:NP25,NR25:NT25,NV25)-SUM(NQ25,NU25)&gt;0,SUM(NO25:NP25,NR25:NT25,NV25)-SUM(NQ25,NU25),"")</f>
        <v/>
      </c>
      <c r="OD25" s="40" t="str">
        <f>IF(SUM(NX25,NY25,OC25)&gt;0,SUM(NX25,NY25,OC25),"")</f>
        <v/>
      </c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1" t="str">
        <f>IF(SUM(OF25,OJ25)&gt;0,SUM(OF25,OJ25),"")</f>
        <v/>
      </c>
      <c r="OZ25" s="11" t="str">
        <f>IF(SUM(OE25:OF25,OH25:OJ25,OL25)-OG25-OK25&gt;0,SUM(OE25:OF25,OH25:OJ25,OL25)-OG25-OK25,"")</f>
        <v/>
      </c>
      <c r="PA25" s="11" t="str">
        <f>IF(SUM(OM25:ON25,OP25)-OO25&gt;0,SUM(OM25:ON25,OP25)-OO25,"")</f>
        <v/>
      </c>
      <c r="PB25" s="11" t="str">
        <f>IF(SUM(OF25,OJ25,ON25)&gt;0,SUM(OF25,OJ25,ON25),"")</f>
        <v/>
      </c>
      <c r="PC25" s="11" t="str">
        <f>IF(SUM(OZ25,PA25)&gt;0,SUM(OZ25,PA25),"")</f>
        <v/>
      </c>
      <c r="PD25" s="11" t="str">
        <f>IF(SUM(OR25,OV25)&gt;0,SUM(OR25,OV25),"")</f>
        <v/>
      </c>
      <c r="PE25" s="11" t="str">
        <f>IF(SUM(OQ25:OR25,OT25:OV25,OX25)-SUM(OS25,OW25)&gt;0,SUM(OQ25:OR25,OT25:OV25,OX25)-SUM(OS25,OW25),"")</f>
        <v/>
      </c>
      <c r="PF25" s="11" t="str">
        <f>IF(SUM(OZ25,PA25,PE25)&gt;0,SUM(OZ25,PA25,PE25),"")</f>
        <v/>
      </c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40" t="str">
        <f>IF(SUM(PH25,PL25)&gt;0,SUM(PH25,PL25),"")</f>
        <v/>
      </c>
      <c r="QB25" s="40" t="str">
        <f>IF(SUM(PG25:PH25,PJ25:PL25,PN25)-PI25-PM25&gt;0,SUM(PG25:PH25,PJ25:PL25,PN25)-PI25-PM25,"")</f>
        <v/>
      </c>
      <c r="QC25" s="40" t="str">
        <f>IF(SUM(PO25:PP25,PR25)-PQ25&gt;0,SUM(PO25:PP25,PR25)-PQ25,"")</f>
        <v/>
      </c>
      <c r="QD25" s="40" t="str">
        <f>IF(SUM(PH25,PL25,PP25)&gt;0,SUM(PH25,PL25,PP25),"")</f>
        <v/>
      </c>
      <c r="QE25" s="40" t="str">
        <f>IF(SUM(QB25,QC25)&gt;0,SUM(QB25,QC25),"")</f>
        <v/>
      </c>
      <c r="QF25" s="40" t="str">
        <f>IF(SUM(PT25,PX25)&gt;0,SUM(PT25,PX25),"")</f>
        <v/>
      </c>
      <c r="QG25" s="40" t="str">
        <f>IF(SUM(PS25:PT25,PV25:PX25,PZ25)-SUM(PU25,PY25)&gt;0,SUM(PS25:PT25,PV25:PX25,PZ25)-SUM(PU25,PY25),"")</f>
        <v/>
      </c>
      <c r="QH25" s="40" t="str">
        <f>IF(SUM(QB25,QC25,QG25)&gt;0,SUM(QB25,QC25,QG25),"")</f>
        <v/>
      </c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1" t="str">
        <f>IF(SUM(QJ25,QN25)&gt;0,SUM(QJ25,QN25),"")</f>
        <v/>
      </c>
      <c r="RD25" s="11" t="str">
        <f>IF(SUM(QI25:QJ25,QL25:QN25,QP25)-QK25-QO25&gt;0,SUM(QI25:QJ25,QL25:QN25,QP25)-QK25-QO25,"")</f>
        <v/>
      </c>
      <c r="RE25" s="11" t="str">
        <f>IF(SUM(QQ25:QR25,QT25)-QS25&gt;0,SUM(QQ25:QR25,QT25)-QS25,"")</f>
        <v/>
      </c>
      <c r="RF25" s="11" t="str">
        <f>IF(SUM(QJ25,QN25,QR25)&gt;0,SUM(QJ25,QN25,QR25),"")</f>
        <v/>
      </c>
      <c r="RG25" s="11" t="str">
        <f>IF(SUM(RD25,RE25)&gt;0,SUM(RD25,RE25),"")</f>
        <v/>
      </c>
      <c r="RH25" s="11" t="str">
        <f>IF(SUM(QV25,QZ25)&gt;0,SUM(QV25,QZ25),"")</f>
        <v/>
      </c>
      <c r="RI25" s="11" t="str">
        <f>IF(SUM(QU25:QV25,QX25:QZ25,RB25)-SUM(QW25,RA25)&gt;0,SUM(QU25:QV25,QX25:QZ25,RB25)-SUM(QW25,RA25),"")</f>
        <v/>
      </c>
      <c r="RJ25" s="11" t="str">
        <f>IF(SUM(RD25,RE25,RI25)&gt;0,SUM(RD25,RE25,RI25),"")</f>
        <v/>
      </c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40" t="str">
        <f>IF(SUM(RL25,RP25)&gt;0,SUM(RL25,RP25),"")</f>
        <v/>
      </c>
      <c r="SF25" s="40" t="str">
        <f>IF(SUM(RK25:RL25,RN25:RP25,RR25)-RM25-RQ25&gt;0,SUM(RK25:RL25,RN25:RP25,RR25)-RM25-RQ25,"")</f>
        <v/>
      </c>
      <c r="SG25" s="40" t="str">
        <f>IF(SUM(RS25:RT25,RV25)-RU25&gt;0,SUM(RS25:RT25,RV25)-RU25,"")</f>
        <v/>
      </c>
      <c r="SH25" s="40" t="str">
        <f>IF(SUM(RL25,RP25,RT25)&gt;0,SUM(RL25,RP25,RT25),"")</f>
        <v/>
      </c>
      <c r="SI25" s="40" t="str">
        <f>IF(SUM(SF25,SG25)&gt;0,SUM(SF25,SG25),"")</f>
        <v/>
      </c>
      <c r="SJ25" s="40" t="str">
        <f>IF(SUM(RX25,SB25)&gt;0,SUM(RX25,SB25),"")</f>
        <v/>
      </c>
      <c r="SK25" s="40" t="str">
        <f>IF(SUM(RW25:RX25,RZ25:SB25,SD25)-SUM(RY25,SC25)&gt;0,SUM(RW25:RX25,RZ25:SB25,SD25)-SUM(RY25,SC25),"")</f>
        <v/>
      </c>
      <c r="SL25" s="40" t="str">
        <f>IF(SUM(SF25,SG25,SK25)&gt;0,SUM(SF25,SG25,SK25),"")</f>
        <v/>
      </c>
      <c r="SM25" s="26">
        <f>IF($CA25="P",BK25,(BK25+AO25)/2)</f>
        <v>0</v>
      </c>
      <c r="SN25" s="26">
        <f>IF($CA25="P",BL25,(BL25+AP25)/2)</f>
        <v>0</v>
      </c>
      <c r="SO25" s="26">
        <f>IF($CA25="P",BM25,(BM25+AQ25)/2)</f>
        <v>0</v>
      </c>
      <c r="SP25" s="26">
        <f>IF($CA25="P",BN25,(BN25+AR25)/2)</f>
        <v>0</v>
      </c>
      <c r="SQ25" s="26">
        <f>IF($CA25="P",BO25,(BO25+AS25)/2)</f>
        <v>0</v>
      </c>
      <c r="SR25" s="26">
        <f>IF($CA25="P",BP25,(BP25+AT25)/2)</f>
        <v>0</v>
      </c>
      <c r="SS25" s="26">
        <f>IF($CA25="P",BQ25,(BQ25+AU25)/2)</f>
        <v>0</v>
      </c>
      <c r="ST25" s="26">
        <f>IF($CA25="P",BR25,(BR25+AV25)/2)</f>
        <v>0</v>
      </c>
      <c r="SU25" s="26">
        <f>IF($CA25="P",BS25,(BS25+AW25)/2)</f>
        <v>0</v>
      </c>
      <c r="SV25" s="26">
        <f>IF($CA25="P",BT25,(BT25+AX25)/2)</f>
        <v>0</v>
      </c>
      <c r="SW25" s="26">
        <f>IF($CA25="P",BU25,(BU25+AY25)/2)</f>
        <v>0</v>
      </c>
      <c r="SX25" s="26">
        <f>IF($CA25="P",BV25,(BV25+AZ25)/2)</f>
        <v>0</v>
      </c>
      <c r="SY25" s="26">
        <f>IF($CA25="P",BW25,(BW25+BA25)/2)</f>
        <v>0</v>
      </c>
      <c r="SZ25" s="26">
        <f>IF($CA25="P",BX25,(BX25+BB25)/2)</f>
        <v>0</v>
      </c>
      <c r="TA25" s="26">
        <f>IF($CA25="P",BY25,(BY25+BC25)/2)</f>
        <v>0</v>
      </c>
      <c r="TB25" s="26">
        <f>IF($CA25="P",BZ25,(BZ25+BD25)/2)</f>
        <v>0</v>
      </c>
      <c r="TC25" s="28" t="s">
        <v>53</v>
      </c>
      <c r="TD25" s="11" t="str">
        <f>IF(SUM(SN25,SR25)&gt;0,SUM(SN25,SR25),"")</f>
        <v/>
      </c>
      <c r="TE25" s="11" t="str">
        <f>IF(SUM(SM25:SN25,SP25:SR25,ST25)-SO25-SS25&gt;0,SUM(SM25:SN25,SP25:SR25,ST25)-SO25-SS25,"")</f>
        <v/>
      </c>
      <c r="TF25" s="11" t="str">
        <f>IF(SUM(SV25,SZ25)&gt;0,SUM(SV25,SZ25),"")</f>
        <v/>
      </c>
      <c r="TG25" s="11" t="str">
        <f>IF(SUM(SU25:SV25,SX25:SZ25,TB25)-SUM(SW25,TA25)&gt;0,SUM(SU25:SV25,SX25:SZ25,TB25)-SUM(SW25,TA25),"")</f>
        <v/>
      </c>
      <c r="TH25" s="11" t="str">
        <f>IF(SUM(TE25,TG25)&gt;0,SUM(TE25,TG25),"")</f>
        <v/>
      </c>
    </row>
    <row r="26" spans="1:528" ht="17" x14ac:dyDescent="0.2">
      <c r="P26" s="10"/>
      <c r="Q26" s="10"/>
      <c r="R26" s="10"/>
      <c r="QA26" s="36"/>
      <c r="QI26"/>
      <c r="RC26" s="36"/>
      <c r="RD26" s="36"/>
      <c r="RE26" s="36"/>
      <c r="RF26" s="36"/>
      <c r="RG26" s="36"/>
      <c r="RH26" s="36"/>
      <c r="RI26" s="36"/>
      <c r="RJ26" s="36"/>
      <c r="SE26" s="36"/>
      <c r="SF26" s="36"/>
      <c r="SG26" s="36"/>
      <c r="SH26" s="36"/>
      <c r="SI26" s="36"/>
      <c r="SJ26" s="36"/>
      <c r="SK26" s="36"/>
      <c r="SL26" s="36"/>
    </row>
    <row r="27" spans="1:528" ht="17" x14ac:dyDescent="0.2">
      <c r="P27" s="10"/>
      <c r="Q27" s="10"/>
      <c r="R27" s="10"/>
      <c r="QA27" s="36"/>
      <c r="QI27"/>
      <c r="RC27" s="36"/>
      <c r="RD27" s="36"/>
      <c r="RE27" s="36"/>
      <c r="RF27" s="36"/>
      <c r="RG27" s="36"/>
      <c r="RH27" s="36"/>
      <c r="RI27" s="36"/>
      <c r="RJ27" s="36"/>
      <c r="SE27" s="36"/>
      <c r="SF27" s="36"/>
      <c r="SG27" s="36"/>
      <c r="SH27" s="36"/>
      <c r="SI27" s="36"/>
      <c r="SJ27" s="36"/>
      <c r="SK27" s="36"/>
      <c r="SL27" s="36"/>
    </row>
    <row r="28" spans="1:528" ht="17" x14ac:dyDescent="0.2">
      <c r="B28" s="23" t="s">
        <v>51</v>
      </c>
      <c r="P28" s="10"/>
      <c r="Q28" s="10"/>
      <c r="R28" s="10"/>
      <c r="AN28" s="42">
        <v>11.2</v>
      </c>
      <c r="BJ28" s="42">
        <v>11.2</v>
      </c>
      <c r="CF28" s="42">
        <v>11.2</v>
      </c>
      <c r="DC28" s="4"/>
      <c r="DJ28" s="42">
        <v>11.2</v>
      </c>
      <c r="EE28" s="4"/>
      <c r="EL28" s="42">
        <v>11.2</v>
      </c>
      <c r="FG28" s="4"/>
      <c r="FN28" s="42">
        <v>11.2</v>
      </c>
      <c r="GI28" s="4"/>
      <c r="GP28" s="42">
        <v>11.2</v>
      </c>
      <c r="HK28" s="4"/>
      <c r="HR28" s="42">
        <v>11.2</v>
      </c>
      <c r="IM28" s="4"/>
      <c r="IT28" s="42">
        <v>11.2</v>
      </c>
      <c r="JO28" s="4"/>
      <c r="JV28" s="42">
        <v>11.2</v>
      </c>
      <c r="KQ28" s="4"/>
      <c r="KX28" s="42">
        <v>11.2</v>
      </c>
      <c r="LS28" s="4"/>
      <c r="LZ28" s="42">
        <v>11.2</v>
      </c>
      <c r="MU28" s="4"/>
      <c r="NB28" s="42">
        <v>11.2</v>
      </c>
      <c r="NW28" s="4"/>
      <c r="OD28" s="42">
        <v>11.2</v>
      </c>
      <c r="OY28" s="4"/>
      <c r="PF28" s="42">
        <v>11.2</v>
      </c>
      <c r="QA28" s="4"/>
      <c r="QH28" s="42">
        <v>11.2</v>
      </c>
      <c r="QI28"/>
      <c r="RC28" s="4"/>
      <c r="RD28" s="36"/>
      <c r="RE28" s="36"/>
      <c r="RF28" s="36"/>
      <c r="RG28" s="36"/>
      <c r="RH28" s="36"/>
      <c r="RI28" s="36"/>
      <c r="RJ28" s="42">
        <v>11.2</v>
      </c>
      <c r="SE28" s="4"/>
      <c r="SF28" s="36"/>
      <c r="SG28" s="36"/>
      <c r="SH28" s="36"/>
      <c r="SI28" s="36"/>
      <c r="SJ28" s="36"/>
      <c r="SK28" s="36"/>
      <c r="SL28" s="42">
        <v>11.2</v>
      </c>
    </row>
    <row r="29" spans="1:528" ht="17" x14ac:dyDescent="0.2">
      <c r="B29" s="30" t="s">
        <v>50</v>
      </c>
      <c r="P29" s="10"/>
      <c r="Q29" s="10"/>
      <c r="R29" s="10"/>
      <c r="AN29" s="52">
        <v>11.6</v>
      </c>
      <c r="BJ29" s="52">
        <v>11.6</v>
      </c>
      <c r="CF29" s="52">
        <v>11.6</v>
      </c>
      <c r="DC29" s="4"/>
      <c r="DJ29" s="52">
        <v>11.6</v>
      </c>
      <c r="EE29" s="4"/>
      <c r="EL29" s="52">
        <v>11.6</v>
      </c>
      <c r="FG29" s="4"/>
      <c r="FN29" s="52">
        <v>11.6</v>
      </c>
      <c r="GI29" s="4"/>
      <c r="GP29" s="52">
        <v>11.6</v>
      </c>
      <c r="HK29" s="4"/>
      <c r="HR29" s="52">
        <v>11.6</v>
      </c>
      <c r="IM29" s="4"/>
      <c r="IT29" s="52">
        <v>11.6</v>
      </c>
      <c r="JO29" s="4"/>
      <c r="JV29" s="52">
        <v>11.6</v>
      </c>
      <c r="KQ29" s="4"/>
      <c r="KX29" s="52">
        <v>11.6</v>
      </c>
      <c r="LS29" s="4"/>
      <c r="LZ29" s="52">
        <v>11.6</v>
      </c>
      <c r="MU29" s="4"/>
      <c r="NB29" s="52">
        <v>11.6</v>
      </c>
      <c r="NW29" s="4"/>
      <c r="OD29" s="52">
        <v>11.6</v>
      </c>
      <c r="OY29" s="4"/>
      <c r="PF29" s="52">
        <v>11.6</v>
      </c>
      <c r="QA29" s="4"/>
      <c r="QH29" s="52">
        <v>11.6</v>
      </c>
      <c r="QI29"/>
      <c r="RC29" s="4"/>
      <c r="RD29" s="36"/>
      <c r="RE29" s="36"/>
      <c r="RF29" s="36"/>
      <c r="RG29" s="36"/>
      <c r="RH29" s="36"/>
      <c r="RI29" s="36"/>
      <c r="RJ29" s="52">
        <v>11.6</v>
      </c>
      <c r="SE29" s="4"/>
      <c r="SF29" s="36"/>
      <c r="SG29" s="36"/>
      <c r="SH29" s="36"/>
      <c r="SI29" s="36"/>
      <c r="SJ29" s="36"/>
      <c r="SK29" s="36"/>
      <c r="SL29" s="52">
        <v>11.6</v>
      </c>
    </row>
    <row r="30" spans="1:528" ht="17" x14ac:dyDescent="0.2">
      <c r="A30" s="5"/>
      <c r="B30" s="31" t="s">
        <v>63</v>
      </c>
      <c r="C30" s="20"/>
      <c r="P30" s="10"/>
      <c r="Q30" s="10"/>
      <c r="R30" s="10"/>
      <c r="AN30" s="44">
        <v>12.4</v>
      </c>
      <c r="BJ30" s="44">
        <v>12.4</v>
      </c>
      <c r="CF30" s="44">
        <v>12.4</v>
      </c>
      <c r="DC30" s="4"/>
      <c r="DJ30" s="44">
        <v>0</v>
      </c>
      <c r="EE30" s="4"/>
      <c r="EL30" s="44">
        <v>0</v>
      </c>
      <c r="FG30" s="4"/>
      <c r="FN30" s="44">
        <v>0</v>
      </c>
      <c r="GI30" s="4"/>
      <c r="GP30" s="44">
        <v>0</v>
      </c>
      <c r="HK30" s="4"/>
      <c r="HR30" s="44">
        <v>0</v>
      </c>
      <c r="IM30" s="4"/>
      <c r="IT30" s="44">
        <v>0</v>
      </c>
      <c r="JO30" s="4"/>
      <c r="JV30" s="44">
        <v>0</v>
      </c>
      <c r="KQ30" s="4"/>
      <c r="KX30" s="44">
        <v>0</v>
      </c>
      <c r="LS30" s="4"/>
      <c r="LZ30" s="44">
        <v>0</v>
      </c>
      <c r="MU30" s="4"/>
      <c r="NB30" s="44">
        <v>0</v>
      </c>
      <c r="NW30" s="4"/>
      <c r="OD30" s="44">
        <v>0</v>
      </c>
      <c r="OY30" s="4"/>
      <c r="PF30" s="44">
        <v>0</v>
      </c>
      <c r="QA30" s="4"/>
      <c r="QH30" s="44">
        <v>0</v>
      </c>
      <c r="QI30"/>
      <c r="RC30" s="4"/>
      <c r="RD30" s="36"/>
      <c r="RE30" s="36"/>
      <c r="RF30" s="36"/>
      <c r="RG30" s="36"/>
      <c r="RH30" s="36"/>
      <c r="RI30" s="36"/>
      <c r="RJ30" s="44">
        <v>0</v>
      </c>
      <c r="SE30" s="4"/>
      <c r="SF30" s="36"/>
      <c r="SG30" s="36"/>
      <c r="SH30" s="36"/>
      <c r="SI30" s="36"/>
      <c r="SJ30" s="36"/>
      <c r="SK30" s="36"/>
      <c r="SL30" s="44">
        <v>0</v>
      </c>
    </row>
    <row r="31" spans="1:528" ht="17" x14ac:dyDescent="0.2">
      <c r="A31" s="5"/>
      <c r="B31" s="35" t="s">
        <v>75</v>
      </c>
      <c r="C31" s="20"/>
      <c r="P31" s="10"/>
      <c r="Q31" s="10"/>
      <c r="R31" s="10"/>
      <c r="AN31" s="45">
        <v>13.2</v>
      </c>
      <c r="BJ31" s="45">
        <v>13.2</v>
      </c>
      <c r="CF31" s="45">
        <v>13.2</v>
      </c>
      <c r="DC31" s="4"/>
      <c r="DJ31" s="45">
        <v>0</v>
      </c>
      <c r="EE31" s="4"/>
      <c r="EL31" s="45">
        <v>0</v>
      </c>
      <c r="FG31" s="4"/>
      <c r="FN31" s="45">
        <v>0</v>
      </c>
      <c r="GI31" s="4"/>
      <c r="GP31" s="45">
        <v>0</v>
      </c>
      <c r="HK31" s="4"/>
      <c r="HR31" s="45">
        <v>0</v>
      </c>
      <c r="IM31" s="4"/>
      <c r="IT31" s="45">
        <v>0</v>
      </c>
      <c r="JO31" s="4"/>
      <c r="JV31" s="45">
        <v>0</v>
      </c>
      <c r="KQ31" s="4"/>
      <c r="KX31" s="45">
        <v>0</v>
      </c>
      <c r="LS31" s="4"/>
      <c r="LZ31" s="45">
        <v>0</v>
      </c>
      <c r="MU31" s="4"/>
      <c r="NB31" s="45">
        <v>0</v>
      </c>
      <c r="NW31" s="4"/>
      <c r="OD31" s="45">
        <v>0</v>
      </c>
      <c r="OY31" s="4"/>
      <c r="PF31" s="45">
        <v>0</v>
      </c>
      <c r="QA31" s="4"/>
      <c r="QH31" s="45">
        <v>0</v>
      </c>
      <c r="QI31"/>
      <c r="RC31" s="4"/>
      <c r="RD31" s="36"/>
      <c r="RE31" s="36"/>
      <c r="RF31" s="36"/>
      <c r="RG31" s="36"/>
      <c r="RH31" s="36"/>
      <c r="RI31" s="36"/>
      <c r="RJ31" s="45">
        <v>0</v>
      </c>
      <c r="SE31" s="4"/>
      <c r="SF31" s="36"/>
      <c r="SG31" s="36"/>
      <c r="SH31" s="36"/>
      <c r="SI31" s="36"/>
      <c r="SJ31" s="36"/>
      <c r="SK31" s="36"/>
      <c r="SL31" s="45">
        <v>0</v>
      </c>
    </row>
    <row r="32" spans="1:528" ht="17" x14ac:dyDescent="0.2">
      <c r="A32" s="5"/>
      <c r="B32" s="34" t="s">
        <v>48</v>
      </c>
      <c r="C32" s="20"/>
      <c r="P32" s="10"/>
      <c r="Q32" s="10"/>
      <c r="R32" s="10"/>
      <c r="AN32" s="46">
        <v>48.2</v>
      </c>
      <c r="BJ32" s="46">
        <v>48.2</v>
      </c>
      <c r="CF32" s="46">
        <v>48.2</v>
      </c>
      <c r="DC32" s="4"/>
      <c r="DJ32" s="46">
        <v>48.2</v>
      </c>
      <c r="EE32" s="4"/>
      <c r="EL32" s="46">
        <v>48.2</v>
      </c>
      <c r="FG32" s="4"/>
      <c r="FN32" s="46">
        <v>48.2</v>
      </c>
      <c r="GI32" s="4"/>
      <c r="GP32" s="46">
        <v>48.2</v>
      </c>
      <c r="HK32" s="4"/>
      <c r="HR32" s="46">
        <v>48.2</v>
      </c>
      <c r="IM32" s="4"/>
      <c r="IT32" s="46">
        <v>48.2</v>
      </c>
      <c r="JO32" s="4"/>
      <c r="JV32" s="46">
        <v>48.2</v>
      </c>
      <c r="KQ32" s="4"/>
      <c r="KX32" s="46">
        <v>48.2</v>
      </c>
      <c r="LS32" s="4"/>
      <c r="LZ32" s="46">
        <v>48.2</v>
      </c>
      <c r="MU32" s="4"/>
      <c r="NB32" s="46">
        <v>48.2</v>
      </c>
      <c r="NW32" s="4"/>
      <c r="OD32" s="46">
        <v>48.2</v>
      </c>
      <c r="OY32" s="4"/>
      <c r="PF32" s="46">
        <v>48.2</v>
      </c>
      <c r="QA32" s="4"/>
      <c r="QH32" s="46">
        <v>48.2</v>
      </c>
      <c r="QI32"/>
      <c r="RC32" s="4"/>
      <c r="RD32" s="36"/>
      <c r="RE32" s="36"/>
      <c r="RF32" s="36"/>
      <c r="RG32" s="36"/>
      <c r="RH32" s="36"/>
      <c r="RI32" s="36"/>
      <c r="RJ32" s="46">
        <v>48.2</v>
      </c>
      <c r="SE32" s="4"/>
      <c r="SF32" s="36"/>
      <c r="SG32" s="36"/>
      <c r="SH32" s="36"/>
      <c r="SI32" s="36"/>
      <c r="SJ32" s="36"/>
      <c r="SK32" s="36"/>
      <c r="SL32" s="46">
        <v>48.2</v>
      </c>
    </row>
    <row r="33" spans="1:506" ht="17" x14ac:dyDescent="0.2">
      <c r="A33" s="5"/>
      <c r="B33" s="24" t="s">
        <v>49</v>
      </c>
      <c r="C33" s="20"/>
      <c r="P33" s="10"/>
      <c r="Q33" s="10"/>
      <c r="R33" s="10"/>
      <c r="AN33" s="47">
        <v>48.6</v>
      </c>
      <c r="BJ33" s="47">
        <v>48.6</v>
      </c>
      <c r="CF33" s="47">
        <v>48.6</v>
      </c>
      <c r="DC33" s="4"/>
      <c r="DJ33" s="47">
        <v>48.6</v>
      </c>
      <c r="EE33" s="4"/>
      <c r="EL33" s="47">
        <v>48.6</v>
      </c>
      <c r="FG33" s="4"/>
      <c r="FN33" s="47">
        <v>48.6</v>
      </c>
      <c r="GI33" s="4"/>
      <c r="GP33" s="47">
        <v>48.6</v>
      </c>
      <c r="HK33" s="4"/>
      <c r="HR33" s="47">
        <v>48.6</v>
      </c>
      <c r="IM33" s="4"/>
      <c r="IT33" s="47">
        <v>48.6</v>
      </c>
      <c r="JO33" s="4"/>
      <c r="JV33" s="47">
        <v>48.6</v>
      </c>
      <c r="KQ33" s="4"/>
      <c r="KX33" s="47">
        <v>48.6</v>
      </c>
      <c r="LS33" s="4"/>
      <c r="LZ33" s="47">
        <v>48.6</v>
      </c>
      <c r="MU33" s="4"/>
      <c r="NB33" s="47">
        <v>48.6</v>
      </c>
      <c r="NW33" s="4"/>
      <c r="OD33" s="47">
        <v>48.6</v>
      </c>
      <c r="OY33" s="4"/>
      <c r="PF33" s="47">
        <v>48.6</v>
      </c>
      <c r="QA33" s="4"/>
      <c r="QH33" s="47">
        <v>48.6</v>
      </c>
      <c r="QI33"/>
      <c r="RC33" s="4"/>
      <c r="RD33" s="36"/>
      <c r="RE33" s="36"/>
      <c r="RF33" s="36"/>
      <c r="RG33" s="36"/>
      <c r="RH33" s="36"/>
      <c r="RI33" s="36"/>
      <c r="RJ33" s="47">
        <v>48.6</v>
      </c>
      <c r="SE33" s="4"/>
      <c r="SF33" s="36"/>
      <c r="SG33" s="36"/>
      <c r="SH33" s="36"/>
      <c r="SI33" s="36"/>
      <c r="SJ33" s="36"/>
      <c r="SK33" s="36"/>
      <c r="SL33" s="47">
        <v>48.6</v>
      </c>
    </row>
    <row r="34" spans="1:506" ht="17" x14ac:dyDescent="0.2">
      <c r="A34" s="5"/>
      <c r="B34" s="33" t="s">
        <v>62</v>
      </c>
      <c r="C34" s="20"/>
      <c r="P34" s="10"/>
      <c r="Q34" s="10"/>
      <c r="R34" s="10"/>
      <c r="AN34" s="48">
        <v>49.4</v>
      </c>
      <c r="BJ34" s="48">
        <v>49.4</v>
      </c>
      <c r="CF34" s="48">
        <v>49.4</v>
      </c>
      <c r="DC34" s="4"/>
      <c r="DJ34" s="48">
        <v>49.4</v>
      </c>
      <c r="EE34" s="4"/>
      <c r="EL34" s="48">
        <v>49.4</v>
      </c>
      <c r="FG34" s="4"/>
      <c r="FN34" s="48">
        <v>49.4</v>
      </c>
      <c r="GI34" s="4"/>
      <c r="GP34" s="48">
        <v>49.4</v>
      </c>
      <c r="HK34" s="4"/>
      <c r="HR34" s="48">
        <v>49.4</v>
      </c>
      <c r="IM34" s="4"/>
      <c r="IT34" s="48">
        <v>49.4</v>
      </c>
      <c r="JO34" s="4"/>
      <c r="JV34" s="48">
        <v>49.4</v>
      </c>
      <c r="KQ34" s="4"/>
      <c r="KX34" s="48">
        <v>49.4</v>
      </c>
      <c r="LS34" s="4"/>
      <c r="LZ34" s="48">
        <v>49.4</v>
      </c>
      <c r="MU34" s="4"/>
      <c r="NB34" s="48">
        <v>49.4</v>
      </c>
      <c r="NW34" s="4"/>
      <c r="OD34" s="48">
        <v>49.4</v>
      </c>
      <c r="OY34" s="4"/>
      <c r="PF34" s="48">
        <v>49.4</v>
      </c>
      <c r="QA34" s="4"/>
      <c r="QH34" s="48">
        <v>49.4</v>
      </c>
      <c r="QI34"/>
      <c r="RC34" s="4"/>
      <c r="RD34" s="36"/>
      <c r="RE34" s="36"/>
      <c r="RF34" s="36"/>
      <c r="RG34" s="36"/>
      <c r="RH34" s="36"/>
      <c r="RI34" s="36"/>
      <c r="RJ34" s="48">
        <v>49.4</v>
      </c>
      <c r="SE34" s="4"/>
      <c r="SF34" s="36"/>
      <c r="SG34" s="36"/>
      <c r="SH34" s="36"/>
      <c r="SI34" s="36"/>
      <c r="SJ34" s="36"/>
      <c r="SK34" s="36"/>
      <c r="SL34" s="48">
        <v>49.4</v>
      </c>
    </row>
    <row r="35" spans="1:506" ht="17" x14ac:dyDescent="0.2">
      <c r="A35" s="5"/>
      <c r="B35" s="25" t="s">
        <v>32</v>
      </c>
      <c r="C35" s="20"/>
      <c r="P35" s="10"/>
      <c r="Q35" s="10"/>
      <c r="R35" s="10"/>
      <c r="AN35" s="49">
        <v>50.2</v>
      </c>
      <c r="BJ35" s="49">
        <v>50.2</v>
      </c>
      <c r="CF35" s="49">
        <v>50.2</v>
      </c>
      <c r="DC35" s="4"/>
      <c r="DJ35" s="49">
        <v>50.2</v>
      </c>
      <c r="EE35" s="4"/>
      <c r="EL35" s="49">
        <v>50.2</v>
      </c>
      <c r="FG35" s="4"/>
      <c r="FN35" s="49">
        <v>50.2</v>
      </c>
      <c r="GI35" s="4"/>
      <c r="GP35" s="49">
        <v>50.2</v>
      </c>
      <c r="HK35" s="4"/>
      <c r="HR35" s="49">
        <v>50.2</v>
      </c>
      <c r="IM35" s="4"/>
      <c r="IT35" s="49">
        <v>50.2</v>
      </c>
      <c r="JO35" s="4"/>
      <c r="JV35" s="49">
        <v>50.2</v>
      </c>
      <c r="KQ35" s="4"/>
      <c r="KX35" s="49">
        <v>50.2</v>
      </c>
      <c r="LS35" s="4"/>
      <c r="LZ35" s="49">
        <v>50.2</v>
      </c>
      <c r="MU35" s="4"/>
      <c r="NB35" s="49">
        <v>50.2</v>
      </c>
      <c r="NW35" s="4"/>
      <c r="OD35" s="49">
        <v>50.2</v>
      </c>
      <c r="OY35" s="4"/>
      <c r="PF35" s="49">
        <v>50.2</v>
      </c>
      <c r="QA35" s="4"/>
      <c r="QH35" s="49">
        <v>50.2</v>
      </c>
      <c r="QI35"/>
      <c r="RC35" s="4"/>
      <c r="RD35" s="36"/>
      <c r="RE35" s="36"/>
      <c r="RF35" s="36"/>
      <c r="RG35" s="36"/>
      <c r="RH35" s="36"/>
      <c r="RI35" s="36"/>
      <c r="RJ35" s="49">
        <v>50.2</v>
      </c>
      <c r="SE35" s="4"/>
      <c r="SF35" s="36"/>
      <c r="SG35" s="36"/>
      <c r="SH35" s="36"/>
      <c r="SI35" s="36"/>
      <c r="SJ35" s="36"/>
      <c r="SK35" s="36"/>
      <c r="SL35" s="49">
        <v>50.2</v>
      </c>
    </row>
    <row r="36" spans="1:506" x14ac:dyDescent="0.2">
      <c r="B36" s="29" t="s">
        <v>54</v>
      </c>
      <c r="C36" s="2"/>
    </row>
    <row r="37" spans="1:506" x14ac:dyDescent="0.2">
      <c r="A37" s="5"/>
      <c r="B37" s="5"/>
      <c r="C37" s="20"/>
      <c r="PH37" s="2"/>
      <c r="PI37" s="2"/>
      <c r="PJ37" s="2"/>
      <c r="PK37" s="2"/>
      <c r="PL37" s="2"/>
      <c r="PM37" s="2"/>
      <c r="PN37" s="2"/>
      <c r="PO37" s="2"/>
      <c r="PP37" s="2"/>
    </row>
    <row r="38" spans="1:506" x14ac:dyDescent="0.2">
      <c r="A38" s="5"/>
      <c r="B38" s="5"/>
      <c r="C38" s="20"/>
    </row>
    <row r="39" spans="1:506" x14ac:dyDescent="0.2">
      <c r="A39" s="5"/>
      <c r="B39" s="5"/>
      <c r="C39" s="20"/>
    </row>
    <row r="40" spans="1:506" x14ac:dyDescent="0.2">
      <c r="A40" s="5"/>
      <c r="B40" s="5"/>
      <c r="C40" s="5"/>
    </row>
    <row r="43" spans="1:506" x14ac:dyDescent="0.2">
      <c r="B43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25">
      <sortCondition descending="1" ref="F1:F26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40" priority="40" stopIfTrue="1">
      <formula>IF(A4&gt;8,1,0)</formula>
    </cfRule>
    <cfRule type="expression" dxfId="39" priority="41" stopIfTrue="1">
      <formula>AND(G4="P",F4="")</formula>
    </cfRule>
  </conditionalFormatting>
  <conditionalFormatting sqref="H1:H1048576">
    <cfRule type="containsText" dxfId="38" priority="35" stopIfTrue="1" operator="containsText" text="National Team">
      <formula>NOT(ISERROR(SEARCH("National Team",H1)))</formula>
    </cfRule>
    <cfRule type="containsText" dxfId="37" priority="36" stopIfTrue="1" operator="containsText" text="Worlds Team">
      <formula>NOT(ISERROR(SEARCH("Worlds Team",H1)))</formula>
    </cfRule>
    <cfRule type="containsText" dxfId="36" priority="37" stopIfTrue="1" operator="containsText" text="Excellence">
      <formula>NOT(ISERROR(SEARCH("Excellence",H1)))</formula>
    </cfRule>
    <cfRule type="containsText" dxfId="35" priority="38" stopIfTrue="1" operator="containsText" text="Merit">
      <formula>NOT(ISERROR(SEARCH("Merit",H1)))</formula>
    </cfRule>
    <cfRule type="containsText" dxfId="34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33" priority="31" stopIfTrue="1" operator="between">
      <formula>DJ$32-0.00001</formula>
      <formula>DJ$33-0.00001</formula>
    </cfRule>
    <cfRule type="cellIs" dxfId="32" priority="32" stopIfTrue="1" operator="between">
      <formula>DJ$33-0.00001</formula>
      <formula>DJ$34-0.00001</formula>
    </cfRule>
    <cfRule type="cellIs" dxfId="31" priority="33" stopIfTrue="1" operator="between">
      <formula>DJ$34-0.00001</formula>
      <formula>DJ$35-0.00001</formula>
    </cfRule>
    <cfRule type="cellIs" dxfId="30" priority="34" stopIfTrue="1" operator="between">
      <formula>DJ$35-0.00001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29" priority="27" stopIfTrue="1" operator="between">
      <formula>DJ$28-0.00001</formula>
      <formula>DJ$29-0.00001</formula>
    </cfRule>
    <cfRule type="cellIs" dxfId="28" priority="28" stopIfTrue="1" operator="between">
      <formula>DJ$29-0.00001</formula>
      <formula>1000</formula>
    </cfRule>
    <cfRule type="cellIs" dxfId="27" priority="29" stopIfTrue="1" operator="between">
      <formula>1000</formula>
      <formula>2000</formula>
    </cfRule>
    <cfRule type="cellIs" dxfId="26" priority="30" stopIfTrue="1" operator="between">
      <formula>2000</formula>
      <formula>3000</formula>
    </cfRule>
  </conditionalFormatting>
  <conditionalFormatting sqref="AJ1:AJ1048576 BF1:BF1048576 CB1:CB1048576">
    <cfRule type="cellIs" dxfId="25" priority="23" stopIfTrue="1" operator="between">
      <formula>AN$28-0.00001</formula>
      <formula>AN$29-0.00001</formula>
    </cfRule>
    <cfRule type="cellIs" dxfId="24" priority="24" stopIfTrue="1" operator="between">
      <formula>AN$29-0.00001</formula>
      <formula>AN$30-0.00001</formula>
    </cfRule>
    <cfRule type="cellIs" dxfId="23" priority="25" stopIfTrue="1" operator="between">
      <formula>AN$30-0.00001</formula>
      <formula>AN$31-0.00001</formula>
    </cfRule>
    <cfRule type="cellIs" dxfId="22" priority="26" stopIfTrue="1" operator="between">
      <formula>AN$31-0.00001</formula>
      <formula>1000</formula>
    </cfRule>
  </conditionalFormatting>
  <conditionalFormatting sqref="AL1:AL1048576 BH1:BH1048576 CD1:CD1048576">
    <cfRule type="cellIs" dxfId="21" priority="19" stopIfTrue="1" operator="between">
      <formula>AN$28-0.00001</formula>
      <formula>AN$29-0.00001</formula>
    </cfRule>
    <cfRule type="cellIs" dxfId="20" priority="20" stopIfTrue="1" operator="between">
      <formula>AN$29-0.00001</formula>
      <formula>AN$30-0.00001</formula>
    </cfRule>
    <cfRule type="cellIs" dxfId="19" priority="21" stopIfTrue="1" operator="between">
      <formula>AN$30-0.00001</formula>
      <formula>AN$31-0.00001</formula>
    </cfRule>
    <cfRule type="cellIs" dxfId="18" priority="22" stopIfTrue="1" operator="between">
      <formula>AN$31-0.00001</formula>
      <formula>1000</formula>
    </cfRule>
  </conditionalFormatting>
  <conditionalFormatting sqref="AK1:AK1048576 BG1:BG1048576 CC1:CC1048576">
    <cfRule type="cellIs" dxfId="17" priority="15" stopIfTrue="1" operator="between">
      <formula>AN$32-0.00001</formula>
      <formula>AN$33-0.00001</formula>
    </cfRule>
    <cfRule type="cellIs" dxfId="16" priority="16" stopIfTrue="1" operator="between">
      <formula>AN$33-0.00001</formula>
      <formula>AN$34-0.00001</formula>
    </cfRule>
    <cfRule type="cellIs" dxfId="15" priority="17" stopIfTrue="1" operator="between">
      <formula>AN$34-0.00001</formula>
      <formula>AN$35-0.00001</formula>
    </cfRule>
    <cfRule type="cellIs" dxfId="14" priority="18" stopIfTrue="1" operator="between">
      <formula>AN$35-0.00001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35 RC1:RC35 SE1:SE35">
    <cfRule type="cellIs" dxfId="13" priority="11" stopIfTrue="1" operator="between">
      <formula>DJ$28-0.00001</formula>
      <formula>DJ$29-0.00001</formula>
    </cfRule>
    <cfRule type="cellIs" dxfId="12" priority="12" stopIfTrue="1" operator="between">
      <formula>DJ$29-0.00001</formula>
      <formula>1000</formula>
    </cfRule>
    <cfRule type="cellIs" dxfId="11" priority="13" stopIfTrue="1" operator="between">
      <formula>1000</formula>
      <formula>2000</formula>
    </cfRule>
    <cfRule type="cellIs" dxfId="10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9" priority="7" stopIfTrue="1" operator="between">
      <formula>AN$32-0.00001</formula>
      <formula>AN$33-0.00001</formula>
    </cfRule>
    <cfRule type="cellIs" dxfId="8" priority="8" stopIfTrue="1" operator="between">
      <formula>AN$33-0.00001</formula>
      <formula>AN$34-0.00001</formula>
    </cfRule>
    <cfRule type="cellIs" dxfId="7" priority="9" stopIfTrue="1" operator="between">
      <formula>AN$34-0.00001</formula>
      <formula>AN$35-0.00001</formula>
    </cfRule>
    <cfRule type="cellIs" dxfId="6" priority="10" stopIfTrue="1" operator="between">
      <formula>AN$35-0.00001</formula>
      <formula>1000</formula>
    </cfRule>
  </conditionalFormatting>
  <conditionalFormatting sqref="S4:AN25">
    <cfRule type="expression" dxfId="5" priority="6" stopIfTrue="1">
      <formula>IF($AI4&lt;&gt;"",1,0)</formula>
    </cfRule>
  </conditionalFormatting>
  <conditionalFormatting sqref="AO4:BJ25">
    <cfRule type="expression" dxfId="4" priority="5" stopIfTrue="1">
      <formula>IF($BE4&lt;&gt;"",1,0)</formula>
    </cfRule>
  </conditionalFormatting>
  <conditionalFormatting sqref="O1:O1048576 K1:K1048576 M1:M1048576">
    <cfRule type="expression" dxfId="3" priority="2" stopIfTrue="1">
      <formula>IF(K1=$BK$1,1,0)</formula>
    </cfRule>
    <cfRule type="expression" dxfId="2" priority="3" stopIfTrue="1">
      <formula>IF(K1=$AO$1,1,0)</formula>
    </cfRule>
    <cfRule type="expression" dxfId="1" priority="4" stopIfTrue="1">
      <formula>IF(K1=$S$1,1,0)</formula>
    </cfRule>
  </conditionalFormatting>
  <conditionalFormatting sqref="BK4:CF25">
    <cfRule type="expression" dxfId="0" priority="1" stopIfTrue="1">
      <formula>IF($CA4&lt;&gt;"",1,0)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2025-11-11T00:16:02Z</dcterms:modified>
</cp:coreProperties>
</file>